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embeddings/oleObject1.bin" ContentType="application/vnd.openxmlformats-officedocument.oleObject"/>
  <Override PartName="/xl/embeddings/oleObject2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3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Ursula\Documents\Documents\SABC Budget &amp; MPER\Budget Pack\"/>
    </mc:Choice>
  </mc:AlternateContent>
  <xr:revisionPtr revIDLastSave="0" documentId="8_{61E4CDEA-45F0-4878-BD15-1CC0E6D1F152}" xr6:coauthVersionLast="47" xr6:coauthVersionMax="47" xr10:uidLastSave="{00000000-0000-0000-0000-000000000000}"/>
  <workbookProtection workbookAlgorithmName="SHA-512" workbookHashValue="798/HJJu+Kt16/7rLL7FADTEX/59fmPznXlJkmNSLL4lY2ZT2hUdp3/t+R70BggFjNfRYq1CAZ5sjyq1vkLVIg==" workbookSaltValue="exe1SeRjw5lUIfwiwOlKXw==" workbookSpinCount="100000" lockStructure="1"/>
  <bookViews>
    <workbookView xWindow="-120" yWindow="-120" windowWidth="20730" windowHeight="11160" tabRatio="779" xr2:uid="{00000000-000D-0000-FFFF-FFFF00000000}"/>
  </bookViews>
  <sheets>
    <sheet name="Checklist &amp; Notes" sheetId="1" r:id="rId1"/>
    <sheet name="Prod. Info" sheetId="2" r:id="rId2"/>
    <sheet name="Timeline" sheetId="22" r:id="rId3"/>
    <sheet name="Budget" sheetId="6" r:id="rId4"/>
    <sheet name="Summary" sheetId="5" r:id="rId5"/>
    <sheet name="Breakdowns" sheetId="23" r:id="rId6"/>
    <sheet name="Add. Info" sheetId="10" r:id="rId7"/>
    <sheet name="Cash Flow" sheetId="8" state="hidden" r:id="rId8"/>
    <sheet name="Deliverables Checklist" sheetId="45" state="hidden" r:id="rId9"/>
    <sheet name="Prod Insurance" sheetId="18" r:id="rId10"/>
    <sheet name="Asset Procedures" sheetId="15" r:id="rId11"/>
    <sheet name="Variance Rep." sheetId="9" state="hidden" r:id="rId12"/>
    <sheet name="Evaluation Rep." sheetId="12" state="hidden" r:id="rId13"/>
    <sheet name="De-registration Memo" sheetId="49" state="hidden" r:id="rId14"/>
    <sheet name="Prod. Acceptance" sheetId="46" state="hidden" r:id="rId15"/>
    <sheet name="CRM" sheetId="50" state="hidden" r:id="rId16"/>
    <sheet name="Cash Flow Control" sheetId="16" state="hidden" r:id="rId17"/>
    <sheet name="Final Status Report" sheetId="24" state="hidden" r:id="rId18"/>
    <sheet name="Asset Closing Memo" sheetId="48" state="hidden" r:id="rId19"/>
    <sheet name="Deliverables P1" sheetId="28" state="hidden" r:id="rId20"/>
    <sheet name="Deliverables P2" sheetId="29" state="hidden" r:id="rId21"/>
    <sheet name="Deliverables P3" sheetId="30" state="hidden" r:id="rId22"/>
    <sheet name="Deliverables P4" sheetId="31" state="hidden" r:id="rId23"/>
    <sheet name="Deliverables P5" sheetId="32" state="hidden" r:id="rId24"/>
    <sheet name="Deliverables P6" sheetId="33" state="hidden" r:id="rId25"/>
    <sheet name="Deliverables P7" sheetId="34" state="hidden" r:id="rId26"/>
    <sheet name="Deliverables P8" sheetId="35" state="hidden" r:id="rId27"/>
    <sheet name="Deliverables P9" sheetId="36" state="hidden" r:id="rId28"/>
    <sheet name="Deliverables P10" sheetId="37" state="hidden" r:id="rId29"/>
    <sheet name="Deliverables P11" sheetId="38" state="hidden" r:id="rId30"/>
    <sheet name="Deliverables P12" sheetId="39" state="hidden" r:id="rId31"/>
    <sheet name="Deliverables P13" sheetId="40" state="hidden" r:id="rId32"/>
    <sheet name="Deliverables P14" sheetId="41" state="hidden" r:id="rId33"/>
    <sheet name="Deliverables P15" sheetId="42" state="hidden" r:id="rId34"/>
    <sheet name="Deliverables FINAL" sheetId="44" state="hidden" r:id="rId35"/>
  </sheets>
  <definedNames>
    <definedName name="_xlnm.Print_Area" localSheetId="18">'Asset Closing Memo'!$A$1:$AF$69</definedName>
    <definedName name="_xlnm.Print_Area" localSheetId="3">Budget!$A$1:$V$604</definedName>
    <definedName name="_xlnm.Print_Area" localSheetId="7">'Cash Flow'!$B$553:$AC$628</definedName>
    <definedName name="_xlnm.Print_Area" localSheetId="0">'Checklist &amp; Notes'!$A$1:$M$20</definedName>
    <definedName name="_xlnm.Print_Area" localSheetId="8">'Deliverables Checklist'!$B$15:$Y$56</definedName>
    <definedName name="_xlnm.Print_Area" localSheetId="13">'De-registration Memo'!$A$1:$AH$49</definedName>
    <definedName name="_xlnm.Print_Area" localSheetId="12">'Evaluation Rep.'!$A$1:$AF$147</definedName>
    <definedName name="_xlnm.Print_Area" localSheetId="17">'Final Status Report'!$A$1:$AF$72</definedName>
    <definedName name="_xlnm.Print_Area" localSheetId="4">Summary!$A$1:$J$69</definedName>
    <definedName name="_xlnm.Print_Area" localSheetId="2">Timeline!$A$1:$I$44</definedName>
    <definedName name="_xlnm.Print_Titles" localSheetId="3">Budget!$2:$3</definedName>
    <definedName name="_xlnm.Print_Titles" localSheetId="7">'Cash Flow'!$8:$12</definedName>
    <definedName name="_xlnm.Print_Titles" localSheetId="8">'Deliverables Checklist'!$1:$14</definedName>
    <definedName name="_xlnm.Print_Titles" localSheetId="34">'Deliverables FINAL'!$1:$12</definedName>
    <definedName name="_xlnm.Print_Titles" localSheetId="19">'Deliverables P1'!$1:$13</definedName>
    <definedName name="_xlnm.Print_Titles" localSheetId="28">'Deliverables P10'!$1:$12</definedName>
    <definedName name="_xlnm.Print_Titles" localSheetId="29">'Deliverables P11'!$1:$12</definedName>
    <definedName name="_xlnm.Print_Titles" localSheetId="30">'Deliverables P12'!$1:$12</definedName>
    <definedName name="_xlnm.Print_Titles" localSheetId="31">'Deliverables P13'!$1:$12</definedName>
    <definedName name="_xlnm.Print_Titles" localSheetId="32">'Deliverables P14'!$1:$12</definedName>
    <definedName name="_xlnm.Print_Titles" localSheetId="33">'Deliverables P15'!$1:$12</definedName>
    <definedName name="_xlnm.Print_Titles" localSheetId="20">'Deliverables P2'!$1:$12</definedName>
    <definedName name="_xlnm.Print_Titles" localSheetId="21">'Deliverables P3'!$1:$12</definedName>
    <definedName name="_xlnm.Print_Titles" localSheetId="22">'Deliverables P4'!$1:$12</definedName>
    <definedName name="_xlnm.Print_Titles" localSheetId="23">'Deliverables P5'!$1:$12</definedName>
    <definedName name="_xlnm.Print_Titles" localSheetId="24">'Deliverables P6'!$1:$12</definedName>
    <definedName name="_xlnm.Print_Titles" localSheetId="25">'Deliverables P7'!$1:$12</definedName>
    <definedName name="_xlnm.Print_Titles" localSheetId="26">'Deliverables P8'!$1:$12</definedName>
    <definedName name="_xlnm.Print_Titles" localSheetId="27">'Deliverables P9'!$1:$12</definedName>
    <definedName name="_xlnm.Print_Titles" localSheetId="11">'Variance Rep.'!$13:$13</definedName>
    <definedName name="Z_67B5A561_5BA7_11D3_ADB5_00104B4D805D_.wvu.Cols" localSheetId="4" hidden="1">Summary!$H:$H</definedName>
    <definedName name="Z_67B5A561_5BA7_11D3_ADB5_00104B4D805D_.wvu.Cols" localSheetId="11" hidden="1">'Variance Rep.'!$H:$H</definedName>
    <definedName name="Z_67B5A561_5BA7_11D3_ADB5_00104B4D805D_.wvu.PrintArea" localSheetId="2" hidden="1">Timeline!$A$1:$H$204</definedName>
    <definedName name="Z_67B5A561_5BA7_11D3_ADB5_00104B4D805D_.wvu.PrintTitles" localSheetId="7" hidden="1">'Cash Flow'!$7:$11</definedName>
    <definedName name="Z_67B5A561_5BA7_11D3_ADB5_00104B4D805D_.wvu.PrintTitles" localSheetId="8" hidden="1">'Deliverables Checklist'!$7:$13</definedName>
    <definedName name="Z_67B5A561_5BA7_11D3_ADB5_00104B4D805D_.wvu.PrintTitles" localSheetId="34" hidden="1">'Deliverables FINAL'!$7:$12</definedName>
    <definedName name="Z_67B5A561_5BA7_11D3_ADB5_00104B4D805D_.wvu.PrintTitles" localSheetId="19" hidden="1">'Deliverables P1'!$7:$13</definedName>
    <definedName name="Z_67B5A561_5BA7_11D3_ADB5_00104B4D805D_.wvu.PrintTitles" localSheetId="28" hidden="1">'Deliverables P10'!$7:$12</definedName>
    <definedName name="Z_67B5A561_5BA7_11D3_ADB5_00104B4D805D_.wvu.PrintTitles" localSheetId="29" hidden="1">'Deliverables P11'!$7:$12</definedName>
    <definedName name="Z_67B5A561_5BA7_11D3_ADB5_00104B4D805D_.wvu.PrintTitles" localSheetId="30" hidden="1">'Deliverables P12'!$7:$12</definedName>
    <definedName name="Z_67B5A561_5BA7_11D3_ADB5_00104B4D805D_.wvu.PrintTitles" localSheetId="31" hidden="1">'Deliverables P13'!$7:$12</definedName>
    <definedName name="Z_67B5A561_5BA7_11D3_ADB5_00104B4D805D_.wvu.PrintTitles" localSheetId="32" hidden="1">'Deliverables P14'!$7:$12</definedName>
    <definedName name="Z_67B5A561_5BA7_11D3_ADB5_00104B4D805D_.wvu.PrintTitles" localSheetId="33" hidden="1">'Deliverables P15'!$7:$12</definedName>
    <definedName name="Z_67B5A561_5BA7_11D3_ADB5_00104B4D805D_.wvu.PrintTitles" localSheetId="20" hidden="1">'Deliverables P2'!$7:$12</definedName>
    <definedName name="Z_67B5A561_5BA7_11D3_ADB5_00104B4D805D_.wvu.PrintTitles" localSheetId="21" hidden="1">'Deliverables P3'!$7:$12</definedName>
    <definedName name="Z_67B5A561_5BA7_11D3_ADB5_00104B4D805D_.wvu.PrintTitles" localSheetId="22" hidden="1">'Deliverables P4'!$7:$12</definedName>
    <definedName name="Z_67B5A561_5BA7_11D3_ADB5_00104B4D805D_.wvu.PrintTitles" localSheetId="23" hidden="1">'Deliverables P5'!$7:$12</definedName>
    <definedName name="Z_67B5A561_5BA7_11D3_ADB5_00104B4D805D_.wvu.PrintTitles" localSheetId="24" hidden="1">'Deliverables P6'!$7:$12</definedName>
    <definedName name="Z_67B5A561_5BA7_11D3_ADB5_00104B4D805D_.wvu.PrintTitles" localSheetId="25" hidden="1">'Deliverables P7'!$7:$12</definedName>
    <definedName name="Z_67B5A561_5BA7_11D3_ADB5_00104B4D805D_.wvu.PrintTitles" localSheetId="26" hidden="1">'Deliverables P8'!$7:$12</definedName>
    <definedName name="Z_67B5A561_5BA7_11D3_ADB5_00104B4D805D_.wvu.PrintTitles" localSheetId="27" hidden="1">'Deliverables P9'!$7:$12</definedName>
    <definedName name="Z_67B5A561_5BA7_11D3_ADB5_00104B4D805D_.wvu.PrintTitles" localSheetId="4" hidden="1">Summary!$24:$24</definedName>
    <definedName name="Z_67B5A561_5BA7_11D3_ADB5_00104B4D805D_.wvu.PrintTitles" localSheetId="11" hidden="1">'Variance Rep.'!$13:$13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546" i="8" l="1"/>
  <c r="AG546" i="8"/>
  <c r="AD546" i="8"/>
  <c r="AE546" i="8"/>
  <c r="AF546" i="8"/>
  <c r="K15" i="8"/>
  <c r="B65" i="5"/>
  <c r="B59" i="5"/>
  <c r="B55" i="5"/>
  <c r="K5" i="6"/>
  <c r="K8" i="6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K554" i="6"/>
  <c r="K561" i="6"/>
  <c r="K562" i="6"/>
  <c r="K563" i="6"/>
  <c r="G57" i="5"/>
  <c r="G58" i="5"/>
  <c r="G59" i="5"/>
  <c r="F20" i="5"/>
  <c r="R5" i="6"/>
  <c r="R8" i="6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R561" i="6"/>
  <c r="R562" i="6"/>
  <c r="R563" i="6"/>
  <c r="F57" i="5"/>
  <c r="F58" i="5"/>
  <c r="F59" i="5"/>
  <c r="K580" i="6"/>
  <c r="H59" i="5"/>
  <c r="H55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7" i="5"/>
  <c r="E48" i="5"/>
  <c r="E49" i="5"/>
  <c r="E50" i="5"/>
  <c r="E51" i="5"/>
  <c r="E52" i="5"/>
  <c r="E53" i="5"/>
  <c r="E54" i="5"/>
  <c r="E55" i="5"/>
  <c r="AC410" i="8"/>
  <c r="AC471" i="8"/>
  <c r="H471" i="8"/>
  <c r="K471" i="8"/>
  <c r="AB471" i="8"/>
  <c r="AC472" i="8"/>
  <c r="H472" i="8"/>
  <c r="K472" i="8"/>
  <c r="AB472" i="8"/>
  <c r="AC473" i="8"/>
  <c r="H473" i="8"/>
  <c r="K473" i="8"/>
  <c r="AB473" i="8"/>
  <c r="AC474" i="8"/>
  <c r="H474" i="8"/>
  <c r="K474" i="8"/>
  <c r="AB474" i="8"/>
  <c r="AC470" i="8"/>
  <c r="H470" i="8"/>
  <c r="K470" i="8"/>
  <c r="AB470" i="8"/>
  <c r="K516" i="6"/>
  <c r="R516" i="6"/>
  <c r="K517" i="6"/>
  <c r="R517" i="6"/>
  <c r="K519" i="6"/>
  <c r="R519" i="6"/>
  <c r="K520" i="6"/>
  <c r="R520" i="6"/>
  <c r="K521" i="6"/>
  <c r="R521" i="6"/>
  <c r="K522" i="6"/>
  <c r="R522" i="6"/>
  <c r="K523" i="6"/>
  <c r="R523" i="6"/>
  <c r="R524" i="6"/>
  <c r="Q524" i="6"/>
  <c r="K524" i="6"/>
  <c r="K480" i="6"/>
  <c r="R480" i="6"/>
  <c r="K481" i="6"/>
  <c r="R481" i="6"/>
  <c r="K482" i="6"/>
  <c r="R482" i="6"/>
  <c r="K484" i="6"/>
  <c r="R484" i="6"/>
  <c r="K485" i="6"/>
  <c r="R485" i="6"/>
  <c r="K486" i="6"/>
  <c r="R486" i="6"/>
  <c r="K487" i="6"/>
  <c r="R487" i="6"/>
  <c r="K488" i="6"/>
  <c r="R488" i="6"/>
  <c r="R489" i="6"/>
  <c r="Q489" i="6"/>
  <c r="K489" i="6"/>
  <c r="K468" i="6"/>
  <c r="R468" i="6"/>
  <c r="K469" i="6"/>
  <c r="R469" i="6"/>
  <c r="K471" i="6"/>
  <c r="R471" i="6"/>
  <c r="K472" i="6"/>
  <c r="R472" i="6"/>
  <c r="K473" i="6"/>
  <c r="R473" i="6"/>
  <c r="K474" i="6"/>
  <c r="R474" i="6"/>
  <c r="K475" i="6"/>
  <c r="R475" i="6"/>
  <c r="R476" i="6"/>
  <c r="Q476" i="6"/>
  <c r="K476" i="6"/>
  <c r="K498" i="6"/>
  <c r="R498" i="6"/>
  <c r="K499" i="6"/>
  <c r="R499" i="6"/>
  <c r="K500" i="6"/>
  <c r="R500" i="6"/>
  <c r="K501" i="6"/>
  <c r="R501" i="6"/>
  <c r="K502" i="6"/>
  <c r="R502" i="6"/>
  <c r="K504" i="6"/>
  <c r="R504" i="6"/>
  <c r="K505" i="6"/>
  <c r="R505" i="6"/>
  <c r="K506" i="6"/>
  <c r="R506" i="6"/>
  <c r="K507" i="6"/>
  <c r="R507" i="6"/>
  <c r="K508" i="6"/>
  <c r="R508" i="6"/>
  <c r="K510" i="6"/>
  <c r="R510" i="6"/>
  <c r="K511" i="6"/>
  <c r="R511" i="6"/>
  <c r="R512" i="6"/>
  <c r="Q512" i="6"/>
  <c r="K512" i="6"/>
  <c r="K353" i="6"/>
  <c r="R353" i="6"/>
  <c r="K354" i="6"/>
  <c r="R354" i="6"/>
  <c r="K355" i="6"/>
  <c r="R355" i="6"/>
  <c r="K356" i="6"/>
  <c r="R356" i="6"/>
  <c r="K357" i="6"/>
  <c r="R357" i="6"/>
  <c r="K359" i="6"/>
  <c r="R359" i="6"/>
  <c r="K360" i="6"/>
  <c r="R360" i="6"/>
  <c r="K361" i="6"/>
  <c r="R361" i="6"/>
  <c r="K362" i="6"/>
  <c r="R362" i="6"/>
  <c r="K363" i="6"/>
  <c r="R363" i="6"/>
  <c r="K365" i="6"/>
  <c r="R365" i="6"/>
  <c r="K366" i="6"/>
  <c r="R366" i="6"/>
  <c r="K368" i="6"/>
  <c r="R368" i="6"/>
  <c r="K370" i="6"/>
  <c r="R370" i="6"/>
  <c r="K371" i="6"/>
  <c r="R371" i="6"/>
  <c r="K372" i="6"/>
  <c r="R372" i="6"/>
  <c r="R373" i="6"/>
  <c r="Q373" i="6"/>
  <c r="K373" i="6"/>
  <c r="K336" i="6"/>
  <c r="R336" i="6"/>
  <c r="K337" i="6"/>
  <c r="R337" i="6"/>
  <c r="K339" i="6"/>
  <c r="R339" i="6"/>
  <c r="K340" i="6"/>
  <c r="R340" i="6"/>
  <c r="K341" i="6"/>
  <c r="R341" i="6"/>
  <c r="K342" i="6"/>
  <c r="R342" i="6"/>
  <c r="K343" i="6"/>
  <c r="R343" i="6"/>
  <c r="K345" i="6"/>
  <c r="R345" i="6"/>
  <c r="K346" i="6"/>
  <c r="R346" i="6"/>
  <c r="K348" i="6"/>
  <c r="R348" i="6"/>
  <c r="R349" i="6"/>
  <c r="Q349" i="6"/>
  <c r="K349" i="6"/>
  <c r="K319" i="6"/>
  <c r="R319" i="6"/>
  <c r="K320" i="6"/>
  <c r="R320" i="6"/>
  <c r="K322" i="6"/>
  <c r="R322" i="6"/>
  <c r="K323" i="6"/>
  <c r="R323" i="6"/>
  <c r="K324" i="6"/>
  <c r="R324" i="6"/>
  <c r="K325" i="6"/>
  <c r="R325" i="6"/>
  <c r="K326" i="6"/>
  <c r="R326" i="6"/>
  <c r="K328" i="6"/>
  <c r="R328" i="6"/>
  <c r="K329" i="6"/>
  <c r="R329" i="6"/>
  <c r="K331" i="6"/>
  <c r="R331" i="6"/>
  <c r="R332" i="6"/>
  <c r="Q332" i="6"/>
  <c r="K332" i="6"/>
  <c r="K302" i="6"/>
  <c r="R302" i="6"/>
  <c r="K303" i="6"/>
  <c r="R303" i="6"/>
  <c r="K305" i="6"/>
  <c r="R305" i="6"/>
  <c r="K306" i="6"/>
  <c r="R306" i="6"/>
  <c r="K307" i="6"/>
  <c r="R307" i="6"/>
  <c r="K308" i="6"/>
  <c r="R308" i="6"/>
  <c r="K309" i="6"/>
  <c r="R309" i="6"/>
  <c r="K311" i="6"/>
  <c r="R311" i="6"/>
  <c r="K312" i="6"/>
  <c r="R312" i="6"/>
  <c r="K314" i="6"/>
  <c r="R314" i="6"/>
  <c r="R315" i="6"/>
  <c r="Q315" i="6"/>
  <c r="K315" i="6"/>
  <c r="K285" i="6"/>
  <c r="R285" i="6"/>
  <c r="K286" i="6"/>
  <c r="R286" i="6"/>
  <c r="K288" i="6"/>
  <c r="R288" i="6"/>
  <c r="K289" i="6"/>
  <c r="R289" i="6"/>
  <c r="K290" i="6"/>
  <c r="R290" i="6"/>
  <c r="K291" i="6"/>
  <c r="R291" i="6"/>
  <c r="K292" i="6"/>
  <c r="R292" i="6"/>
  <c r="K294" i="6"/>
  <c r="R294" i="6"/>
  <c r="K295" i="6"/>
  <c r="R295" i="6"/>
  <c r="K297" i="6"/>
  <c r="R297" i="6"/>
  <c r="R298" i="6"/>
  <c r="Q298" i="6"/>
  <c r="K298" i="6"/>
  <c r="K265" i="6"/>
  <c r="R265" i="6"/>
  <c r="K266" i="6"/>
  <c r="R266" i="6"/>
  <c r="K267" i="6"/>
  <c r="R267" i="6"/>
  <c r="K268" i="6"/>
  <c r="R268" i="6"/>
  <c r="K269" i="6"/>
  <c r="R269" i="6"/>
  <c r="K271" i="6"/>
  <c r="R271" i="6"/>
  <c r="K272" i="6"/>
  <c r="R272" i="6"/>
  <c r="K273" i="6"/>
  <c r="R273" i="6"/>
  <c r="K274" i="6"/>
  <c r="R274" i="6"/>
  <c r="K275" i="6"/>
  <c r="R275" i="6"/>
  <c r="K277" i="6"/>
  <c r="R277" i="6"/>
  <c r="K278" i="6"/>
  <c r="R278" i="6"/>
  <c r="K280" i="6"/>
  <c r="R280" i="6"/>
  <c r="R281" i="6"/>
  <c r="Q281" i="6"/>
  <c r="K281" i="6"/>
  <c r="K238" i="6"/>
  <c r="R238" i="6"/>
  <c r="K239" i="6"/>
  <c r="R239" i="6"/>
  <c r="K240" i="6"/>
  <c r="R240" i="6"/>
  <c r="K241" i="6"/>
  <c r="R241" i="6"/>
  <c r="K242" i="6"/>
  <c r="R242" i="6"/>
  <c r="K244" i="6"/>
  <c r="R244" i="6"/>
  <c r="K245" i="6"/>
  <c r="R245" i="6"/>
  <c r="K246" i="6"/>
  <c r="R246" i="6"/>
  <c r="K247" i="6"/>
  <c r="R247" i="6"/>
  <c r="K248" i="6"/>
  <c r="R248" i="6"/>
  <c r="K250" i="6"/>
  <c r="R250" i="6"/>
  <c r="K251" i="6"/>
  <c r="R251" i="6"/>
  <c r="K253" i="6"/>
  <c r="R253" i="6"/>
  <c r="R254" i="6"/>
  <c r="Q254" i="6"/>
  <c r="K254" i="6"/>
  <c r="K220" i="6"/>
  <c r="R220" i="6"/>
  <c r="K221" i="6"/>
  <c r="R221" i="6"/>
  <c r="K222" i="6"/>
  <c r="R222" i="6"/>
  <c r="K224" i="6"/>
  <c r="R224" i="6"/>
  <c r="K225" i="6"/>
  <c r="R225" i="6"/>
  <c r="K226" i="6"/>
  <c r="R226" i="6"/>
  <c r="K227" i="6"/>
  <c r="R227" i="6"/>
  <c r="K228" i="6"/>
  <c r="R228" i="6"/>
  <c r="K230" i="6"/>
  <c r="R230" i="6"/>
  <c r="K231" i="6"/>
  <c r="R231" i="6"/>
  <c r="K233" i="6"/>
  <c r="R233" i="6"/>
  <c r="R234" i="6"/>
  <c r="Q234" i="6"/>
  <c r="K234" i="6"/>
  <c r="K201" i="6"/>
  <c r="R201" i="6"/>
  <c r="K202" i="6"/>
  <c r="R202" i="6"/>
  <c r="K203" i="6"/>
  <c r="R203" i="6"/>
  <c r="K204" i="6"/>
  <c r="R204" i="6"/>
  <c r="K206" i="6"/>
  <c r="R206" i="6"/>
  <c r="K207" i="6"/>
  <c r="R207" i="6"/>
  <c r="K208" i="6"/>
  <c r="R208" i="6"/>
  <c r="K209" i="6"/>
  <c r="R209" i="6"/>
  <c r="K210" i="6"/>
  <c r="R210" i="6"/>
  <c r="K212" i="6"/>
  <c r="R212" i="6"/>
  <c r="K213" i="6"/>
  <c r="R213" i="6"/>
  <c r="K215" i="6"/>
  <c r="R215" i="6"/>
  <c r="R216" i="6"/>
  <c r="Q216" i="6"/>
  <c r="K216" i="6"/>
  <c r="K182" i="6"/>
  <c r="R182" i="6"/>
  <c r="K183" i="6"/>
  <c r="R183" i="6"/>
  <c r="K184" i="6"/>
  <c r="R184" i="6"/>
  <c r="K185" i="6"/>
  <c r="R185" i="6"/>
  <c r="K187" i="6"/>
  <c r="R187" i="6"/>
  <c r="K188" i="6"/>
  <c r="R188" i="6"/>
  <c r="K189" i="6"/>
  <c r="R189" i="6"/>
  <c r="K190" i="6"/>
  <c r="R190" i="6"/>
  <c r="K191" i="6"/>
  <c r="R191" i="6"/>
  <c r="K193" i="6"/>
  <c r="R193" i="6"/>
  <c r="K194" i="6"/>
  <c r="R194" i="6"/>
  <c r="K196" i="6"/>
  <c r="R196" i="6"/>
  <c r="R197" i="6"/>
  <c r="Q197" i="6"/>
  <c r="K197" i="6"/>
  <c r="K152" i="6"/>
  <c r="R152" i="6"/>
  <c r="K153" i="6"/>
  <c r="R153" i="6"/>
  <c r="K154" i="6"/>
  <c r="R154" i="6"/>
  <c r="K155" i="6"/>
  <c r="R155" i="6"/>
  <c r="K156" i="6"/>
  <c r="R156" i="6"/>
  <c r="K157" i="6"/>
  <c r="R157" i="6"/>
  <c r="K158" i="6"/>
  <c r="R158" i="6"/>
  <c r="K159" i="6"/>
  <c r="R159" i="6"/>
  <c r="K160" i="6"/>
  <c r="R160" i="6"/>
  <c r="K161" i="6"/>
  <c r="R161" i="6"/>
  <c r="K162" i="6"/>
  <c r="R162" i="6"/>
  <c r="K163" i="6"/>
  <c r="R163" i="6"/>
  <c r="K164" i="6"/>
  <c r="R164" i="6"/>
  <c r="K165" i="6"/>
  <c r="R165" i="6"/>
  <c r="K166" i="6"/>
  <c r="R166" i="6"/>
  <c r="K168" i="6"/>
  <c r="R168" i="6"/>
  <c r="K169" i="6"/>
  <c r="R169" i="6"/>
  <c r="K170" i="6"/>
  <c r="R170" i="6"/>
  <c r="K171" i="6"/>
  <c r="R171" i="6"/>
  <c r="K172" i="6"/>
  <c r="R172" i="6"/>
  <c r="K174" i="6"/>
  <c r="R174" i="6"/>
  <c r="K175" i="6"/>
  <c r="R175" i="6"/>
  <c r="K177" i="6"/>
  <c r="R177" i="6"/>
  <c r="R178" i="6"/>
  <c r="Q178" i="6"/>
  <c r="K178" i="6"/>
  <c r="K122" i="6"/>
  <c r="R122" i="6"/>
  <c r="K123" i="6"/>
  <c r="R123" i="6"/>
  <c r="K124" i="6"/>
  <c r="R124" i="6"/>
  <c r="K125" i="6"/>
  <c r="R125" i="6"/>
  <c r="K126" i="6"/>
  <c r="R126" i="6"/>
  <c r="K128" i="6"/>
  <c r="R128" i="6"/>
  <c r="K129" i="6"/>
  <c r="R129" i="6"/>
  <c r="K130" i="6"/>
  <c r="R130" i="6"/>
  <c r="K131" i="6"/>
  <c r="R131" i="6"/>
  <c r="K132" i="6"/>
  <c r="R132" i="6"/>
  <c r="K133" i="6"/>
  <c r="R133" i="6"/>
  <c r="K134" i="6"/>
  <c r="R134" i="6"/>
  <c r="K135" i="6"/>
  <c r="R135" i="6"/>
  <c r="K136" i="6"/>
  <c r="R136" i="6"/>
  <c r="K137" i="6"/>
  <c r="R137" i="6"/>
  <c r="K138" i="6"/>
  <c r="R138" i="6"/>
  <c r="K139" i="6"/>
  <c r="R139" i="6"/>
  <c r="K140" i="6"/>
  <c r="R140" i="6"/>
  <c r="K141" i="6"/>
  <c r="R141" i="6"/>
  <c r="K142" i="6"/>
  <c r="R142" i="6"/>
  <c r="K144" i="6"/>
  <c r="R144" i="6"/>
  <c r="K145" i="6"/>
  <c r="R145" i="6"/>
  <c r="K147" i="6"/>
  <c r="R147" i="6"/>
  <c r="R148" i="6"/>
  <c r="Q148" i="6"/>
  <c r="K148" i="6"/>
  <c r="K91" i="6"/>
  <c r="R91" i="6"/>
  <c r="K92" i="6"/>
  <c r="R92" i="6"/>
  <c r="K93" i="6"/>
  <c r="R93" i="6"/>
  <c r="K94" i="6"/>
  <c r="R94" i="6"/>
  <c r="K95" i="6"/>
  <c r="R95" i="6"/>
  <c r="K97" i="6"/>
  <c r="R97" i="6"/>
  <c r="K98" i="6"/>
  <c r="R98" i="6"/>
  <c r="K99" i="6"/>
  <c r="R99" i="6"/>
  <c r="K100" i="6"/>
  <c r="R100" i="6"/>
  <c r="K101" i="6"/>
  <c r="R101" i="6"/>
  <c r="K102" i="6"/>
  <c r="R102" i="6"/>
  <c r="K103" i="6"/>
  <c r="R103" i="6"/>
  <c r="K104" i="6"/>
  <c r="R104" i="6"/>
  <c r="K105" i="6"/>
  <c r="R105" i="6"/>
  <c r="K106" i="6"/>
  <c r="R106" i="6"/>
  <c r="K107" i="6"/>
  <c r="R107" i="6"/>
  <c r="K108" i="6"/>
  <c r="R108" i="6"/>
  <c r="K109" i="6"/>
  <c r="R109" i="6"/>
  <c r="K110" i="6"/>
  <c r="R110" i="6"/>
  <c r="K111" i="6"/>
  <c r="R111" i="6"/>
  <c r="K113" i="6"/>
  <c r="R113" i="6"/>
  <c r="K114" i="6"/>
  <c r="R114" i="6"/>
  <c r="K116" i="6"/>
  <c r="R116" i="6"/>
  <c r="K117" i="6"/>
  <c r="R117" i="6"/>
  <c r="R118" i="6"/>
  <c r="Q118" i="6"/>
  <c r="K118" i="6"/>
  <c r="K97" i="8"/>
  <c r="K98" i="8"/>
  <c r="K99" i="8"/>
  <c r="K100" i="8"/>
  <c r="K101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9" i="8"/>
  <c r="K120" i="8"/>
  <c r="K122" i="8"/>
  <c r="K123" i="8"/>
  <c r="K124" i="8"/>
  <c r="K6" i="6"/>
  <c r="K7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40" i="6"/>
  <c r="K41" i="6"/>
  <c r="K42" i="6"/>
  <c r="K44" i="6"/>
  <c r="K45" i="6"/>
  <c r="K46" i="6"/>
  <c r="K48" i="6"/>
  <c r="K49" i="6"/>
  <c r="K50" i="6"/>
  <c r="K51" i="6"/>
  <c r="K52" i="6"/>
  <c r="K53" i="6"/>
  <c r="K54" i="6"/>
  <c r="K55" i="6"/>
  <c r="K57" i="6"/>
  <c r="K58" i="6"/>
  <c r="K59" i="6"/>
  <c r="K60" i="6"/>
  <c r="K61" i="6"/>
  <c r="K62" i="6"/>
  <c r="K63" i="6"/>
  <c r="K64" i="6"/>
  <c r="K65" i="6"/>
  <c r="K66" i="6"/>
  <c r="K68" i="6"/>
  <c r="K69" i="6"/>
  <c r="K71" i="6"/>
  <c r="K72" i="6"/>
  <c r="K74" i="6"/>
  <c r="K75" i="6"/>
  <c r="K77" i="6"/>
  <c r="K78" i="6"/>
  <c r="K80" i="6"/>
  <c r="K81" i="6"/>
  <c r="K82" i="6"/>
  <c r="K85" i="6"/>
  <c r="K86" i="6"/>
  <c r="K87" i="6"/>
  <c r="K257" i="6"/>
  <c r="K258" i="6"/>
  <c r="K259" i="6"/>
  <c r="K260" i="6"/>
  <c r="K261" i="6"/>
  <c r="K377" i="6"/>
  <c r="K378" i="6"/>
  <c r="K379" i="6"/>
  <c r="K380" i="6"/>
  <c r="K381" i="6"/>
  <c r="K382" i="6"/>
  <c r="K383" i="6"/>
  <c r="K384" i="6"/>
  <c r="K386" i="6"/>
  <c r="K387" i="6"/>
  <c r="K388" i="6"/>
  <c r="K389" i="6"/>
  <c r="K390" i="6"/>
  <c r="K391" i="6"/>
  <c r="K392" i="6"/>
  <c r="K393" i="6"/>
  <c r="K395" i="6"/>
  <c r="K396" i="6"/>
  <c r="K397" i="6"/>
  <c r="K399" i="6"/>
  <c r="K400" i="6"/>
  <c r="K401" i="6"/>
  <c r="K403" i="6"/>
  <c r="K404" i="6"/>
  <c r="K406" i="6"/>
  <c r="K407" i="6"/>
  <c r="K411" i="6"/>
  <c r="K412" i="6"/>
  <c r="K413" i="6"/>
  <c r="K414" i="6"/>
  <c r="K416" i="6"/>
  <c r="K417" i="6"/>
  <c r="K418" i="6"/>
  <c r="K419" i="6"/>
  <c r="K420" i="6"/>
  <c r="K424" i="6"/>
  <c r="K425" i="6"/>
  <c r="K426" i="6"/>
  <c r="K427" i="6"/>
  <c r="K429" i="6"/>
  <c r="K430" i="6"/>
  <c r="K431" i="6"/>
  <c r="K432" i="6"/>
  <c r="K434" i="6"/>
  <c r="K435" i="6"/>
  <c r="K436" i="6"/>
  <c r="K438" i="6"/>
  <c r="K439" i="6"/>
  <c r="K441" i="6"/>
  <c r="K442" i="6"/>
  <c r="K444" i="6"/>
  <c r="K445" i="6"/>
  <c r="K446" i="6"/>
  <c r="K448" i="6"/>
  <c r="K449" i="6"/>
  <c r="K450" i="6"/>
  <c r="K453" i="6"/>
  <c r="K454" i="6"/>
  <c r="K455" i="6"/>
  <c r="K456" i="6"/>
  <c r="K457" i="6"/>
  <c r="K458" i="6"/>
  <c r="K459" i="6"/>
  <c r="K462" i="6"/>
  <c r="K463" i="6"/>
  <c r="K464" i="6"/>
  <c r="K492" i="6"/>
  <c r="K493" i="6"/>
  <c r="K494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2" i="6"/>
  <c r="K543" i="6"/>
  <c r="K545" i="6"/>
  <c r="K546" i="6"/>
  <c r="K547" i="6"/>
  <c r="K550" i="6"/>
  <c r="K551" i="6"/>
  <c r="K552" i="6"/>
  <c r="H538" i="8"/>
  <c r="K538" i="8"/>
  <c r="K539" i="8"/>
  <c r="K540" i="8"/>
  <c r="K127" i="8"/>
  <c r="K128" i="8"/>
  <c r="K129" i="8"/>
  <c r="K130" i="8"/>
  <c r="K131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9" i="8"/>
  <c r="K150" i="8"/>
  <c r="K152" i="8"/>
  <c r="K153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H181" i="8"/>
  <c r="K181" i="8"/>
  <c r="K182" i="8"/>
  <c r="K185" i="8"/>
  <c r="K186" i="8"/>
  <c r="K187" i="8"/>
  <c r="K188" i="8"/>
  <c r="K190" i="8"/>
  <c r="K191" i="8"/>
  <c r="K192" i="8"/>
  <c r="K193" i="8"/>
  <c r="K194" i="8"/>
  <c r="K196" i="8"/>
  <c r="K197" i="8"/>
  <c r="K199" i="8"/>
  <c r="K200" i="8"/>
  <c r="K203" i="8"/>
  <c r="K204" i="8"/>
  <c r="K205" i="8"/>
  <c r="K206" i="8"/>
  <c r="K208" i="8"/>
  <c r="K209" i="8"/>
  <c r="K210" i="8"/>
  <c r="K211" i="8"/>
  <c r="K212" i="8"/>
  <c r="K214" i="8"/>
  <c r="K215" i="8"/>
  <c r="K217" i="8"/>
  <c r="K218" i="8"/>
  <c r="K221" i="8"/>
  <c r="K222" i="8"/>
  <c r="K223" i="8"/>
  <c r="K225" i="8"/>
  <c r="K226" i="8"/>
  <c r="K227" i="8"/>
  <c r="K228" i="8"/>
  <c r="K229" i="8"/>
  <c r="K231" i="8"/>
  <c r="K232" i="8"/>
  <c r="K234" i="8"/>
  <c r="K235" i="8"/>
  <c r="K238" i="8"/>
  <c r="K239" i="8"/>
  <c r="K240" i="8"/>
  <c r="K241" i="8"/>
  <c r="K242" i="8"/>
  <c r="K244" i="8"/>
  <c r="K245" i="8"/>
  <c r="K246" i="8"/>
  <c r="K247" i="8"/>
  <c r="K248" i="8"/>
  <c r="K250" i="8"/>
  <c r="K251" i="8"/>
  <c r="K253" i="8"/>
  <c r="K254" i="8"/>
  <c r="K263" i="8"/>
  <c r="K264" i="8"/>
  <c r="K265" i="8"/>
  <c r="K266" i="8"/>
  <c r="K267" i="8"/>
  <c r="K269" i="8"/>
  <c r="K270" i="8"/>
  <c r="K271" i="8"/>
  <c r="K272" i="8"/>
  <c r="K273" i="8"/>
  <c r="K275" i="8"/>
  <c r="K276" i="8"/>
  <c r="K278" i="8"/>
  <c r="K279" i="8"/>
  <c r="K282" i="8"/>
  <c r="K283" i="8"/>
  <c r="K285" i="8"/>
  <c r="K286" i="8"/>
  <c r="K287" i="8"/>
  <c r="K288" i="8"/>
  <c r="K289" i="8"/>
  <c r="K291" i="8"/>
  <c r="K292" i="8"/>
  <c r="K294" i="8"/>
  <c r="K295" i="8"/>
  <c r="K298" i="8"/>
  <c r="K299" i="8"/>
  <c r="K301" i="8"/>
  <c r="K302" i="8"/>
  <c r="K303" i="8"/>
  <c r="K304" i="8"/>
  <c r="K305" i="8"/>
  <c r="K307" i="8"/>
  <c r="K308" i="8"/>
  <c r="K310" i="8"/>
  <c r="K311" i="8"/>
  <c r="K314" i="8"/>
  <c r="K315" i="8"/>
  <c r="K317" i="8"/>
  <c r="K318" i="8"/>
  <c r="K319" i="8"/>
  <c r="K320" i="8"/>
  <c r="K321" i="8"/>
  <c r="K323" i="8"/>
  <c r="K324" i="8"/>
  <c r="K326" i="8"/>
  <c r="K327" i="8"/>
  <c r="K330" i="8"/>
  <c r="K331" i="8"/>
  <c r="K333" i="8"/>
  <c r="K334" i="8"/>
  <c r="K335" i="8"/>
  <c r="K336" i="8"/>
  <c r="K337" i="8"/>
  <c r="K339" i="8"/>
  <c r="K340" i="8"/>
  <c r="K342" i="8"/>
  <c r="K343" i="8"/>
  <c r="K346" i="8"/>
  <c r="K347" i="8"/>
  <c r="K348" i="8"/>
  <c r="K349" i="8"/>
  <c r="K350" i="8"/>
  <c r="K352" i="8"/>
  <c r="K353" i="8"/>
  <c r="K354" i="8"/>
  <c r="K355" i="8"/>
  <c r="K356" i="8"/>
  <c r="K358" i="8"/>
  <c r="K359" i="8"/>
  <c r="K361" i="8"/>
  <c r="K363" i="8"/>
  <c r="K364" i="8"/>
  <c r="K365" i="8"/>
  <c r="K366" i="8"/>
  <c r="K455" i="8"/>
  <c r="K456" i="8"/>
  <c r="K458" i="8"/>
  <c r="K459" i="8"/>
  <c r="K460" i="8"/>
  <c r="K461" i="8"/>
  <c r="K462" i="8"/>
  <c r="K463" i="8"/>
  <c r="K466" i="8"/>
  <c r="K467" i="8"/>
  <c r="K468" i="8"/>
  <c r="K475" i="8"/>
  <c r="K482" i="8"/>
  <c r="K483" i="8"/>
  <c r="K484" i="8"/>
  <c r="K485" i="8"/>
  <c r="K486" i="8"/>
  <c r="K488" i="8"/>
  <c r="K489" i="8"/>
  <c r="K490" i="8"/>
  <c r="K491" i="8"/>
  <c r="K492" i="8"/>
  <c r="K494" i="8"/>
  <c r="K495" i="8"/>
  <c r="K496" i="8"/>
  <c r="K499" i="8"/>
  <c r="K500" i="8"/>
  <c r="K502" i="8"/>
  <c r="K503" i="8"/>
  <c r="K504" i="8"/>
  <c r="K505" i="8"/>
  <c r="K506" i="8"/>
  <c r="K507" i="8"/>
  <c r="R6" i="6"/>
  <c r="K16" i="8"/>
  <c r="R7" i="6"/>
  <c r="K17" i="8"/>
  <c r="K18" i="8"/>
  <c r="R11" i="6"/>
  <c r="K20" i="8"/>
  <c r="R12" i="6"/>
  <c r="K21" i="8"/>
  <c r="R13" i="6"/>
  <c r="K22" i="8"/>
  <c r="R14" i="6"/>
  <c r="K23" i="8"/>
  <c r="R15" i="6"/>
  <c r="K24" i="8"/>
  <c r="R16" i="6"/>
  <c r="K25" i="8"/>
  <c r="R17" i="6"/>
  <c r="K26" i="8"/>
  <c r="R18" i="6"/>
  <c r="K27" i="8"/>
  <c r="R19" i="6"/>
  <c r="K28" i="8"/>
  <c r="R20" i="6"/>
  <c r="K29" i="8"/>
  <c r="R21" i="6"/>
  <c r="K30" i="8"/>
  <c r="R22" i="6"/>
  <c r="K31" i="8"/>
  <c r="R23" i="6"/>
  <c r="K32" i="8"/>
  <c r="R24" i="6"/>
  <c r="K33" i="8"/>
  <c r="R25" i="6"/>
  <c r="K34" i="8"/>
  <c r="R26" i="6"/>
  <c r="K35" i="8"/>
  <c r="R27" i="6"/>
  <c r="K36" i="8"/>
  <c r="R28" i="6"/>
  <c r="K37" i="8"/>
  <c r="R29" i="6"/>
  <c r="K38" i="8"/>
  <c r="R30" i="6"/>
  <c r="K39" i="8"/>
  <c r="R31" i="6"/>
  <c r="K40" i="8"/>
  <c r="R32" i="6"/>
  <c r="K41" i="8"/>
  <c r="R33" i="6"/>
  <c r="K42" i="8"/>
  <c r="R34" i="6"/>
  <c r="K43" i="8"/>
  <c r="R35" i="6"/>
  <c r="K44" i="8"/>
  <c r="K45" i="8"/>
  <c r="R40" i="6"/>
  <c r="K48" i="8"/>
  <c r="R41" i="6"/>
  <c r="K49" i="8"/>
  <c r="R42" i="6"/>
  <c r="K50" i="8"/>
  <c r="R44" i="6"/>
  <c r="K52" i="8"/>
  <c r="R45" i="6"/>
  <c r="K53" i="8"/>
  <c r="R46" i="6"/>
  <c r="K54" i="8"/>
  <c r="R48" i="6"/>
  <c r="K56" i="8"/>
  <c r="R49" i="6"/>
  <c r="K57" i="8"/>
  <c r="R50" i="6"/>
  <c r="K58" i="8"/>
  <c r="R51" i="6"/>
  <c r="K59" i="8"/>
  <c r="R52" i="6"/>
  <c r="K60" i="8"/>
  <c r="R53" i="6"/>
  <c r="K61" i="8"/>
  <c r="R54" i="6"/>
  <c r="K62" i="8"/>
  <c r="R55" i="6"/>
  <c r="K63" i="8"/>
  <c r="R57" i="6"/>
  <c r="K65" i="8"/>
  <c r="R58" i="6"/>
  <c r="K66" i="8"/>
  <c r="R59" i="6"/>
  <c r="K67" i="8"/>
  <c r="R60" i="6"/>
  <c r="K68" i="8"/>
  <c r="R61" i="6"/>
  <c r="K69" i="8"/>
  <c r="R62" i="6"/>
  <c r="K70" i="8"/>
  <c r="R63" i="6"/>
  <c r="K71" i="8"/>
  <c r="R64" i="6"/>
  <c r="K72" i="8"/>
  <c r="R65" i="6"/>
  <c r="K73" i="8"/>
  <c r="R66" i="6"/>
  <c r="K74" i="8"/>
  <c r="R68" i="6"/>
  <c r="K76" i="8"/>
  <c r="R69" i="6"/>
  <c r="K77" i="8"/>
  <c r="R71" i="6"/>
  <c r="K79" i="8"/>
  <c r="R72" i="6"/>
  <c r="K80" i="8"/>
  <c r="R74" i="6"/>
  <c r="K82" i="8"/>
  <c r="R75" i="6"/>
  <c r="K83" i="8"/>
  <c r="R77" i="6"/>
  <c r="K85" i="8"/>
  <c r="R78" i="6"/>
  <c r="K86" i="8"/>
  <c r="R80" i="6"/>
  <c r="K88" i="8"/>
  <c r="R81" i="6"/>
  <c r="K89" i="8"/>
  <c r="K90" i="8"/>
  <c r="R85" i="6"/>
  <c r="K92" i="8"/>
  <c r="R86" i="6"/>
  <c r="K93" i="8"/>
  <c r="K94" i="8"/>
  <c r="R257" i="6"/>
  <c r="K256" i="8"/>
  <c r="R258" i="6"/>
  <c r="K257" i="8"/>
  <c r="R259" i="6"/>
  <c r="K258" i="8"/>
  <c r="R260" i="6"/>
  <c r="K259" i="8"/>
  <c r="K260" i="8"/>
  <c r="R377" i="6"/>
  <c r="K369" i="8"/>
  <c r="R378" i="6"/>
  <c r="K370" i="8"/>
  <c r="R379" i="6"/>
  <c r="K371" i="8"/>
  <c r="R380" i="6"/>
  <c r="K372" i="8"/>
  <c r="R381" i="6"/>
  <c r="K373" i="8"/>
  <c r="R382" i="6"/>
  <c r="K374" i="8"/>
  <c r="R383" i="6"/>
  <c r="K375" i="8"/>
  <c r="R384" i="6"/>
  <c r="K376" i="8"/>
  <c r="R386" i="6"/>
  <c r="K378" i="8"/>
  <c r="R387" i="6"/>
  <c r="K379" i="8"/>
  <c r="R388" i="6"/>
  <c r="K380" i="8"/>
  <c r="R389" i="6"/>
  <c r="K381" i="8"/>
  <c r="R390" i="6"/>
  <c r="K382" i="8"/>
  <c r="R391" i="6"/>
  <c r="K383" i="8"/>
  <c r="R392" i="6"/>
  <c r="K384" i="8"/>
  <c r="R393" i="6"/>
  <c r="K385" i="8"/>
  <c r="R395" i="6"/>
  <c r="K387" i="8"/>
  <c r="R396" i="6"/>
  <c r="K388" i="8"/>
  <c r="R397" i="6"/>
  <c r="K389" i="8"/>
  <c r="R399" i="6"/>
  <c r="K391" i="8"/>
  <c r="R400" i="6"/>
  <c r="K392" i="8"/>
  <c r="R401" i="6"/>
  <c r="K393" i="8"/>
  <c r="R403" i="6"/>
  <c r="K395" i="8"/>
  <c r="R404" i="6"/>
  <c r="K396" i="8"/>
  <c r="R406" i="6"/>
  <c r="K398" i="8"/>
  <c r="K399" i="8"/>
  <c r="R411" i="6"/>
  <c r="K402" i="8"/>
  <c r="R412" i="6"/>
  <c r="K403" i="8"/>
  <c r="R413" i="6"/>
  <c r="K404" i="8"/>
  <c r="R414" i="6"/>
  <c r="K405" i="8"/>
  <c r="R416" i="6"/>
  <c r="K407" i="8"/>
  <c r="R417" i="6"/>
  <c r="K408" i="8"/>
  <c r="R418" i="6"/>
  <c r="K409" i="8"/>
  <c r="R419" i="6"/>
  <c r="K410" i="8"/>
  <c r="K411" i="8"/>
  <c r="R424" i="6"/>
  <c r="K414" i="8"/>
  <c r="R425" i="6"/>
  <c r="K415" i="8"/>
  <c r="R426" i="6"/>
  <c r="K416" i="8"/>
  <c r="R427" i="6"/>
  <c r="K417" i="8"/>
  <c r="R429" i="6"/>
  <c r="K419" i="8"/>
  <c r="R430" i="6"/>
  <c r="K420" i="8"/>
  <c r="R431" i="6"/>
  <c r="K421" i="8"/>
  <c r="R432" i="6"/>
  <c r="K422" i="8"/>
  <c r="R434" i="6"/>
  <c r="K424" i="8"/>
  <c r="R435" i="6"/>
  <c r="K425" i="8"/>
  <c r="R436" i="6"/>
  <c r="K426" i="8"/>
  <c r="R438" i="6"/>
  <c r="K428" i="8"/>
  <c r="R439" i="6"/>
  <c r="K429" i="8"/>
  <c r="R441" i="6"/>
  <c r="K431" i="8"/>
  <c r="R442" i="6"/>
  <c r="K432" i="8"/>
  <c r="R444" i="6"/>
  <c r="K434" i="8"/>
  <c r="R445" i="6"/>
  <c r="K435" i="8"/>
  <c r="R446" i="6"/>
  <c r="K436" i="8"/>
  <c r="R448" i="6"/>
  <c r="K438" i="8"/>
  <c r="R449" i="6"/>
  <c r="K439" i="8"/>
  <c r="K440" i="8"/>
  <c r="R453" i="6"/>
  <c r="K442" i="8"/>
  <c r="R454" i="6"/>
  <c r="K443" i="8"/>
  <c r="R455" i="6"/>
  <c r="K444" i="8"/>
  <c r="R456" i="6"/>
  <c r="K445" i="8"/>
  <c r="R457" i="6"/>
  <c r="K446" i="8"/>
  <c r="R458" i="6"/>
  <c r="K447" i="8"/>
  <c r="K448" i="8"/>
  <c r="R462" i="6"/>
  <c r="K450" i="8"/>
  <c r="R463" i="6"/>
  <c r="K451" i="8"/>
  <c r="K452" i="8"/>
  <c r="R492" i="6"/>
  <c r="K477" i="8"/>
  <c r="R493" i="6"/>
  <c r="K478" i="8"/>
  <c r="K479" i="8"/>
  <c r="R527" i="6"/>
  <c r="K509" i="8"/>
  <c r="R528" i="6"/>
  <c r="K510" i="8"/>
  <c r="R529" i="6"/>
  <c r="K511" i="8"/>
  <c r="R530" i="6"/>
  <c r="K512" i="8"/>
  <c r="R531" i="6"/>
  <c r="K513" i="8"/>
  <c r="R532" i="6"/>
  <c r="K514" i="8"/>
  <c r="R533" i="6"/>
  <c r="K515" i="8"/>
  <c r="R534" i="6"/>
  <c r="K516" i="8"/>
  <c r="R535" i="6"/>
  <c r="K517" i="8"/>
  <c r="R536" i="6"/>
  <c r="K518" i="8"/>
  <c r="R537" i="6"/>
  <c r="K519" i="8"/>
  <c r="R538" i="6"/>
  <c r="K520" i="8"/>
  <c r="R539" i="6"/>
  <c r="K521" i="8"/>
  <c r="R540" i="6"/>
  <c r="K522" i="8"/>
  <c r="R542" i="6"/>
  <c r="K524" i="8"/>
  <c r="R543" i="6"/>
  <c r="K525" i="8"/>
  <c r="R545" i="6"/>
  <c r="K527" i="8"/>
  <c r="R546" i="6"/>
  <c r="K528" i="8"/>
  <c r="K529" i="8"/>
  <c r="R550" i="6"/>
  <c r="K531" i="8"/>
  <c r="R551" i="6"/>
  <c r="K532" i="8"/>
  <c r="K533" i="8"/>
  <c r="K557" i="6"/>
  <c r="R557" i="6"/>
  <c r="K535" i="8"/>
  <c r="K536" i="8"/>
  <c r="K541" i="8"/>
  <c r="K577" i="6"/>
  <c r="R577" i="6"/>
  <c r="K544" i="8"/>
  <c r="K545" i="8"/>
  <c r="K546" i="8"/>
  <c r="K548" i="8"/>
  <c r="K550" i="8"/>
  <c r="K552" i="8"/>
  <c r="E7" i="5"/>
  <c r="G7" i="5"/>
  <c r="J7" i="5"/>
  <c r="F560" i="8"/>
  <c r="E8" i="5"/>
  <c r="G8" i="5"/>
  <c r="J8" i="5"/>
  <c r="F568" i="8"/>
  <c r="E9" i="5"/>
  <c r="G9" i="5"/>
  <c r="J9" i="5"/>
  <c r="F576" i="8"/>
  <c r="F592" i="8"/>
  <c r="K569" i="8"/>
  <c r="K577" i="8"/>
  <c r="K584" i="8"/>
  <c r="R558" i="6"/>
  <c r="K562" i="8"/>
  <c r="K570" i="8"/>
  <c r="K578" i="8"/>
  <c r="K586" i="8"/>
  <c r="R578" i="6"/>
  <c r="K563" i="8"/>
  <c r="K571" i="8"/>
  <c r="K579" i="8"/>
  <c r="K588" i="8"/>
  <c r="K590" i="8"/>
  <c r="K593" i="8"/>
  <c r="H593" i="8"/>
  <c r="H610" i="8"/>
  <c r="R36" i="6"/>
  <c r="R82" i="6"/>
  <c r="R87" i="6"/>
  <c r="R261" i="6"/>
  <c r="R407" i="6"/>
  <c r="R420" i="6"/>
  <c r="R450" i="6"/>
  <c r="R459" i="6"/>
  <c r="R464" i="6"/>
  <c r="R494" i="6"/>
  <c r="R547" i="6"/>
  <c r="R552" i="6"/>
  <c r="H608" i="8"/>
  <c r="K608" i="8"/>
  <c r="K610" i="8"/>
  <c r="H605" i="8"/>
  <c r="AH605" i="8"/>
  <c r="AG605" i="8"/>
  <c r="AE605" i="8"/>
  <c r="AD605" i="8"/>
  <c r="H45" i="12"/>
  <c r="J5" i="8"/>
  <c r="J3" i="8"/>
  <c r="J6" i="8"/>
  <c r="J4" i="8"/>
  <c r="J2" i="8"/>
  <c r="J119" i="8"/>
  <c r="J120" i="8"/>
  <c r="J122" i="8"/>
  <c r="J123" i="8"/>
  <c r="J127" i="8"/>
  <c r="J128" i="8"/>
  <c r="J129" i="8"/>
  <c r="J130" i="8"/>
  <c r="J131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9" i="8"/>
  <c r="J150" i="8"/>
  <c r="J152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2" i="8"/>
  <c r="J173" i="8"/>
  <c r="J174" i="8"/>
  <c r="J175" i="8"/>
  <c r="J176" i="8"/>
  <c r="J178" i="8"/>
  <c r="J179" i="8"/>
  <c r="J181" i="8"/>
  <c r="J185" i="8"/>
  <c r="J186" i="8"/>
  <c r="J187" i="8"/>
  <c r="J188" i="8"/>
  <c r="J190" i="8"/>
  <c r="J191" i="8"/>
  <c r="J192" i="8"/>
  <c r="J193" i="8"/>
  <c r="J194" i="8"/>
  <c r="J196" i="8"/>
  <c r="J197" i="8"/>
  <c r="J199" i="8"/>
  <c r="J203" i="8"/>
  <c r="J204" i="8"/>
  <c r="J205" i="8"/>
  <c r="J206" i="8"/>
  <c r="J208" i="8"/>
  <c r="J209" i="8"/>
  <c r="J210" i="8"/>
  <c r="J211" i="8"/>
  <c r="J212" i="8"/>
  <c r="J214" i="8"/>
  <c r="J215" i="8"/>
  <c r="J217" i="8"/>
  <c r="J221" i="8"/>
  <c r="J222" i="8"/>
  <c r="J223" i="8"/>
  <c r="J225" i="8"/>
  <c r="J226" i="8"/>
  <c r="J227" i="8"/>
  <c r="J228" i="8"/>
  <c r="J229" i="8"/>
  <c r="J231" i="8"/>
  <c r="J232" i="8"/>
  <c r="J234" i="8"/>
  <c r="J238" i="8"/>
  <c r="J239" i="8"/>
  <c r="J240" i="8"/>
  <c r="J241" i="8"/>
  <c r="J242" i="8"/>
  <c r="J244" i="8"/>
  <c r="J245" i="8"/>
  <c r="J246" i="8"/>
  <c r="J247" i="8"/>
  <c r="J248" i="8"/>
  <c r="J250" i="8"/>
  <c r="J251" i="8"/>
  <c r="J253" i="8"/>
  <c r="J256" i="8"/>
  <c r="J257" i="8"/>
  <c r="J258" i="8"/>
  <c r="J259" i="8"/>
  <c r="J263" i="8"/>
  <c r="J264" i="8"/>
  <c r="J265" i="8"/>
  <c r="J266" i="8"/>
  <c r="J267" i="8"/>
  <c r="J269" i="8"/>
  <c r="J270" i="8"/>
  <c r="J271" i="8"/>
  <c r="J272" i="8"/>
  <c r="J273" i="8"/>
  <c r="J275" i="8"/>
  <c r="J276" i="8"/>
  <c r="J278" i="8"/>
  <c r="J282" i="8"/>
  <c r="J283" i="8"/>
  <c r="J285" i="8"/>
  <c r="J286" i="8"/>
  <c r="J287" i="8"/>
  <c r="J288" i="8"/>
  <c r="J289" i="8"/>
  <c r="J291" i="8"/>
  <c r="J292" i="8"/>
  <c r="J294" i="8"/>
  <c r="J298" i="8"/>
  <c r="J299" i="8"/>
  <c r="J301" i="8"/>
  <c r="J302" i="8"/>
  <c r="J303" i="8"/>
  <c r="J304" i="8"/>
  <c r="J305" i="8"/>
  <c r="J307" i="8"/>
  <c r="J308" i="8"/>
  <c r="J310" i="8"/>
  <c r="J314" i="8"/>
  <c r="J315" i="8"/>
  <c r="J317" i="8"/>
  <c r="J318" i="8"/>
  <c r="J319" i="8"/>
  <c r="J320" i="8"/>
  <c r="J321" i="8"/>
  <c r="J323" i="8"/>
  <c r="J324" i="8"/>
  <c r="J326" i="8"/>
  <c r="J330" i="8"/>
  <c r="J331" i="8"/>
  <c r="J333" i="8"/>
  <c r="J334" i="8"/>
  <c r="J335" i="8"/>
  <c r="J336" i="8"/>
  <c r="J337" i="8"/>
  <c r="J339" i="8"/>
  <c r="J340" i="8"/>
  <c r="J342" i="8"/>
  <c r="J346" i="8"/>
  <c r="J347" i="8"/>
  <c r="J348" i="8"/>
  <c r="J349" i="8"/>
  <c r="J350" i="8"/>
  <c r="J352" i="8"/>
  <c r="J353" i="8"/>
  <c r="J354" i="8"/>
  <c r="J355" i="8"/>
  <c r="J356" i="8"/>
  <c r="J358" i="8"/>
  <c r="J359" i="8"/>
  <c r="J361" i="8"/>
  <c r="J363" i="8"/>
  <c r="J364" i="8"/>
  <c r="J365" i="8"/>
  <c r="J369" i="8"/>
  <c r="J370" i="8"/>
  <c r="J371" i="8"/>
  <c r="J372" i="8"/>
  <c r="J373" i="8"/>
  <c r="J374" i="8"/>
  <c r="J375" i="8"/>
  <c r="J376" i="8"/>
  <c r="J378" i="8"/>
  <c r="J379" i="8"/>
  <c r="J380" i="8"/>
  <c r="J381" i="8"/>
  <c r="J382" i="8"/>
  <c r="J383" i="8"/>
  <c r="J384" i="8"/>
  <c r="J385" i="8"/>
  <c r="J387" i="8"/>
  <c r="J388" i="8"/>
  <c r="J389" i="8"/>
  <c r="J391" i="8"/>
  <c r="J392" i="8"/>
  <c r="J393" i="8"/>
  <c r="J395" i="8"/>
  <c r="J396" i="8"/>
  <c r="J398" i="8"/>
  <c r="J402" i="8"/>
  <c r="J403" i="8"/>
  <c r="J404" i="8"/>
  <c r="J405" i="8"/>
  <c r="J407" i="8"/>
  <c r="J408" i="8"/>
  <c r="J409" i="8"/>
  <c r="J410" i="8"/>
  <c r="J414" i="8"/>
  <c r="J415" i="8"/>
  <c r="J416" i="8"/>
  <c r="J417" i="8"/>
  <c r="J419" i="8"/>
  <c r="J420" i="8"/>
  <c r="J421" i="8"/>
  <c r="J422" i="8"/>
  <c r="J424" i="8"/>
  <c r="J425" i="8"/>
  <c r="J426" i="8"/>
  <c r="J428" i="8"/>
  <c r="J429" i="8"/>
  <c r="J431" i="8"/>
  <c r="J432" i="8"/>
  <c r="J434" i="8"/>
  <c r="J435" i="8"/>
  <c r="J436" i="8"/>
  <c r="J438" i="8"/>
  <c r="J439" i="8"/>
  <c r="J442" i="8"/>
  <c r="J443" i="8"/>
  <c r="J444" i="8"/>
  <c r="J445" i="8"/>
  <c r="J446" i="8"/>
  <c r="J447" i="8"/>
  <c r="H442" i="8"/>
  <c r="H443" i="8"/>
  <c r="H444" i="8"/>
  <c r="H445" i="8"/>
  <c r="H446" i="8"/>
  <c r="H447" i="8"/>
  <c r="H448" i="8"/>
  <c r="I448" i="8"/>
  <c r="J450" i="8"/>
  <c r="J451" i="8"/>
  <c r="J455" i="8"/>
  <c r="J456" i="8"/>
  <c r="J458" i="8"/>
  <c r="J459" i="8"/>
  <c r="J460" i="8"/>
  <c r="J461" i="8"/>
  <c r="J462" i="8"/>
  <c r="J466" i="8"/>
  <c r="J467" i="8"/>
  <c r="J468" i="8"/>
  <c r="J470" i="8"/>
  <c r="J471" i="8"/>
  <c r="J472" i="8"/>
  <c r="J473" i="8"/>
  <c r="J474" i="8"/>
  <c r="J477" i="8"/>
  <c r="J478" i="8"/>
  <c r="J482" i="8"/>
  <c r="J483" i="8"/>
  <c r="J484" i="8"/>
  <c r="J485" i="8"/>
  <c r="J486" i="8"/>
  <c r="J488" i="8"/>
  <c r="J489" i="8"/>
  <c r="J490" i="8"/>
  <c r="J491" i="8"/>
  <c r="J492" i="8"/>
  <c r="J494" i="8"/>
  <c r="J495" i="8"/>
  <c r="J499" i="8"/>
  <c r="J500" i="8"/>
  <c r="J502" i="8"/>
  <c r="J503" i="8"/>
  <c r="J504" i="8"/>
  <c r="J505" i="8"/>
  <c r="J506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4" i="8"/>
  <c r="J525" i="8"/>
  <c r="J527" i="8"/>
  <c r="J528" i="8"/>
  <c r="J531" i="8"/>
  <c r="J532" i="8"/>
  <c r="J535" i="8"/>
  <c r="H539" i="8"/>
  <c r="H540" i="8"/>
  <c r="I540" i="8"/>
  <c r="H57" i="5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97" i="8"/>
  <c r="J98" i="8"/>
  <c r="J99" i="8"/>
  <c r="J100" i="8"/>
  <c r="J101" i="8"/>
  <c r="J92" i="8"/>
  <c r="J93" i="8"/>
  <c r="J88" i="8"/>
  <c r="J89" i="8"/>
  <c r="J85" i="8"/>
  <c r="J86" i="8"/>
  <c r="J82" i="8"/>
  <c r="J83" i="8"/>
  <c r="J79" i="8"/>
  <c r="J80" i="8"/>
  <c r="J76" i="8"/>
  <c r="J77" i="8"/>
  <c r="J65" i="8"/>
  <c r="J66" i="8"/>
  <c r="J67" i="8"/>
  <c r="J68" i="8"/>
  <c r="J69" i="8"/>
  <c r="J70" i="8"/>
  <c r="J71" i="8"/>
  <c r="J72" i="8"/>
  <c r="J73" i="8"/>
  <c r="J74" i="8"/>
  <c r="J56" i="8"/>
  <c r="J57" i="8"/>
  <c r="J58" i="8"/>
  <c r="J59" i="8"/>
  <c r="J60" i="8"/>
  <c r="J61" i="8"/>
  <c r="J62" i="8"/>
  <c r="J63" i="8"/>
  <c r="J52" i="8"/>
  <c r="J53" i="8"/>
  <c r="J54" i="8"/>
  <c r="J48" i="8"/>
  <c r="J49" i="8"/>
  <c r="J50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15" i="8"/>
  <c r="J16" i="8"/>
  <c r="J17" i="8"/>
  <c r="I535" i="8"/>
  <c r="I532" i="8"/>
  <c r="I531" i="8"/>
  <c r="I528" i="8"/>
  <c r="I527" i="8"/>
  <c r="I525" i="8"/>
  <c r="I524" i="8"/>
  <c r="I522" i="8"/>
  <c r="I521" i="8"/>
  <c r="I520" i="8"/>
  <c r="I519" i="8"/>
  <c r="I518" i="8"/>
  <c r="I517" i="8"/>
  <c r="I516" i="8"/>
  <c r="I515" i="8"/>
  <c r="I514" i="8"/>
  <c r="I513" i="8"/>
  <c r="I512" i="8"/>
  <c r="I511" i="8"/>
  <c r="I510" i="8"/>
  <c r="I509" i="8"/>
  <c r="I506" i="8"/>
  <c r="I505" i="8"/>
  <c r="I504" i="8"/>
  <c r="I503" i="8"/>
  <c r="I502" i="8"/>
  <c r="I500" i="8"/>
  <c r="I499" i="8"/>
  <c r="I495" i="8"/>
  <c r="I494" i="8"/>
  <c r="I492" i="8"/>
  <c r="I491" i="8"/>
  <c r="I490" i="8"/>
  <c r="I489" i="8"/>
  <c r="I488" i="8"/>
  <c r="I486" i="8"/>
  <c r="I485" i="8"/>
  <c r="I484" i="8"/>
  <c r="I483" i="8"/>
  <c r="I482" i="8"/>
  <c r="I478" i="8"/>
  <c r="I477" i="8"/>
  <c r="I474" i="8"/>
  <c r="I473" i="8"/>
  <c r="I472" i="8"/>
  <c r="I471" i="8"/>
  <c r="I470" i="8"/>
  <c r="I468" i="8"/>
  <c r="I467" i="8"/>
  <c r="I466" i="8"/>
  <c r="I462" i="8"/>
  <c r="I461" i="8"/>
  <c r="I460" i="8"/>
  <c r="I459" i="8"/>
  <c r="I458" i="8"/>
  <c r="I456" i="8"/>
  <c r="I455" i="8"/>
  <c r="I451" i="8"/>
  <c r="I450" i="8"/>
  <c r="I447" i="8"/>
  <c r="I446" i="8"/>
  <c r="I445" i="8"/>
  <c r="I444" i="8"/>
  <c r="I443" i="8"/>
  <c r="I442" i="8"/>
  <c r="I439" i="8"/>
  <c r="I438" i="8"/>
  <c r="I436" i="8"/>
  <c r="I435" i="8"/>
  <c r="I434" i="8"/>
  <c r="I432" i="8"/>
  <c r="I431" i="8"/>
  <c r="I429" i="8"/>
  <c r="I428" i="8"/>
  <c r="I426" i="8"/>
  <c r="I425" i="8"/>
  <c r="I424" i="8"/>
  <c r="I422" i="8"/>
  <c r="I421" i="8"/>
  <c r="I420" i="8"/>
  <c r="I419" i="8"/>
  <c r="I417" i="8"/>
  <c r="I416" i="8"/>
  <c r="I415" i="8"/>
  <c r="I414" i="8"/>
  <c r="I410" i="8"/>
  <c r="I409" i="8"/>
  <c r="I408" i="8"/>
  <c r="I407" i="8"/>
  <c r="I405" i="8"/>
  <c r="I404" i="8"/>
  <c r="I403" i="8"/>
  <c r="I402" i="8"/>
  <c r="I398" i="8"/>
  <c r="I396" i="8"/>
  <c r="I395" i="8"/>
  <c r="I393" i="8"/>
  <c r="I392" i="8"/>
  <c r="I391" i="8"/>
  <c r="I389" i="8"/>
  <c r="I388" i="8"/>
  <c r="I387" i="8"/>
  <c r="I385" i="8"/>
  <c r="I384" i="8"/>
  <c r="I383" i="8"/>
  <c r="I382" i="8"/>
  <c r="I381" i="8"/>
  <c r="I380" i="8"/>
  <c r="I379" i="8"/>
  <c r="I378" i="8"/>
  <c r="I376" i="8"/>
  <c r="I375" i="8"/>
  <c r="I374" i="8"/>
  <c r="I373" i="8"/>
  <c r="I372" i="8"/>
  <c r="I371" i="8"/>
  <c r="I370" i="8"/>
  <c r="I369" i="8"/>
  <c r="I365" i="8"/>
  <c r="I364" i="8"/>
  <c r="I363" i="8"/>
  <c r="I361" i="8"/>
  <c r="I359" i="8"/>
  <c r="I358" i="8"/>
  <c r="I356" i="8"/>
  <c r="I355" i="8"/>
  <c r="I354" i="8"/>
  <c r="I353" i="8"/>
  <c r="I352" i="8"/>
  <c r="I350" i="8"/>
  <c r="I349" i="8"/>
  <c r="I348" i="8"/>
  <c r="I347" i="8"/>
  <c r="I346" i="8"/>
  <c r="I342" i="8"/>
  <c r="I340" i="8"/>
  <c r="I339" i="8"/>
  <c r="I337" i="8"/>
  <c r="I336" i="8"/>
  <c r="I335" i="8"/>
  <c r="I334" i="8"/>
  <c r="I333" i="8"/>
  <c r="I331" i="8"/>
  <c r="I330" i="8"/>
  <c r="I326" i="8"/>
  <c r="I324" i="8"/>
  <c r="I323" i="8"/>
  <c r="I321" i="8"/>
  <c r="I320" i="8"/>
  <c r="I319" i="8"/>
  <c r="I318" i="8"/>
  <c r="I317" i="8"/>
  <c r="I315" i="8"/>
  <c r="I314" i="8"/>
  <c r="I310" i="8"/>
  <c r="I308" i="8"/>
  <c r="I307" i="8"/>
  <c r="I305" i="8"/>
  <c r="I304" i="8"/>
  <c r="I303" i="8"/>
  <c r="I302" i="8"/>
  <c r="I301" i="8"/>
  <c r="I299" i="8"/>
  <c r="I298" i="8"/>
  <c r="I294" i="8"/>
  <c r="I292" i="8"/>
  <c r="I291" i="8"/>
  <c r="I289" i="8"/>
  <c r="I288" i="8"/>
  <c r="I287" i="8"/>
  <c r="I286" i="8"/>
  <c r="I285" i="8"/>
  <c r="I283" i="8"/>
  <c r="I282" i="8"/>
  <c r="I278" i="8"/>
  <c r="I276" i="8"/>
  <c r="I275" i="8"/>
  <c r="I273" i="8"/>
  <c r="I272" i="8"/>
  <c r="I271" i="8"/>
  <c r="I270" i="8"/>
  <c r="I269" i="8"/>
  <c r="I267" i="8"/>
  <c r="I266" i="8"/>
  <c r="I265" i="8"/>
  <c r="I264" i="8"/>
  <c r="I263" i="8"/>
  <c r="I259" i="8"/>
  <c r="I258" i="8"/>
  <c r="I257" i="8"/>
  <c r="I256" i="8"/>
  <c r="I253" i="8"/>
  <c r="I251" i="8"/>
  <c r="I250" i="8"/>
  <c r="I248" i="8"/>
  <c r="I247" i="8"/>
  <c r="I246" i="8"/>
  <c r="I245" i="8"/>
  <c r="I244" i="8"/>
  <c r="I242" i="8"/>
  <c r="I241" i="8"/>
  <c r="I240" i="8"/>
  <c r="I239" i="8"/>
  <c r="I238" i="8"/>
  <c r="I234" i="8"/>
  <c r="I232" i="8"/>
  <c r="I231" i="8"/>
  <c r="I229" i="8"/>
  <c r="I228" i="8"/>
  <c r="I227" i="8"/>
  <c r="I226" i="8"/>
  <c r="I225" i="8"/>
  <c r="I223" i="8"/>
  <c r="I222" i="8"/>
  <c r="I221" i="8"/>
  <c r="I217" i="8"/>
  <c r="I215" i="8"/>
  <c r="I214" i="8"/>
  <c r="I212" i="8"/>
  <c r="I211" i="8"/>
  <c r="I210" i="8"/>
  <c r="I209" i="8"/>
  <c r="I208" i="8"/>
  <c r="I206" i="8"/>
  <c r="I205" i="8"/>
  <c r="I204" i="8"/>
  <c r="I203" i="8"/>
  <c r="I199" i="8"/>
  <c r="I197" i="8"/>
  <c r="I196" i="8"/>
  <c r="I194" i="8"/>
  <c r="I193" i="8"/>
  <c r="I192" i="8"/>
  <c r="I191" i="8"/>
  <c r="I190" i="8"/>
  <c r="I188" i="8"/>
  <c r="I187" i="8"/>
  <c r="I186" i="8"/>
  <c r="I185" i="8"/>
  <c r="I181" i="8"/>
  <c r="I179" i="8"/>
  <c r="I178" i="8"/>
  <c r="I176" i="8"/>
  <c r="I175" i="8"/>
  <c r="I174" i="8"/>
  <c r="I173" i="8"/>
  <c r="I172" i="8"/>
  <c r="I170" i="8"/>
  <c r="I169" i="8"/>
  <c r="I168" i="8"/>
  <c r="I167" i="8"/>
  <c r="I166" i="8"/>
  <c r="I165" i="8"/>
  <c r="I164" i="8"/>
  <c r="I163" i="8"/>
  <c r="I162" i="8"/>
  <c r="I161" i="8"/>
  <c r="I160" i="8"/>
  <c r="I159" i="8"/>
  <c r="I158" i="8"/>
  <c r="I157" i="8"/>
  <c r="I156" i="8"/>
  <c r="I152" i="8"/>
  <c r="I150" i="8"/>
  <c r="I149" i="8"/>
  <c r="I147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1" i="8"/>
  <c r="I130" i="8"/>
  <c r="I129" i="8"/>
  <c r="I128" i="8"/>
  <c r="I127" i="8"/>
  <c r="I123" i="8"/>
  <c r="I122" i="8"/>
  <c r="I120" i="8"/>
  <c r="I119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1" i="8"/>
  <c r="I100" i="8"/>
  <c r="I99" i="8"/>
  <c r="I98" i="8"/>
  <c r="I97" i="8"/>
  <c r="I93" i="8"/>
  <c r="I92" i="8"/>
  <c r="I89" i="8"/>
  <c r="I88" i="8"/>
  <c r="I86" i="8"/>
  <c r="I85" i="8"/>
  <c r="I83" i="8"/>
  <c r="I82" i="8"/>
  <c r="I80" i="8"/>
  <c r="I79" i="8"/>
  <c r="I77" i="8"/>
  <c r="I76" i="8"/>
  <c r="I74" i="8"/>
  <c r="I73" i="8"/>
  <c r="I72" i="8"/>
  <c r="I71" i="8"/>
  <c r="I70" i="8"/>
  <c r="I69" i="8"/>
  <c r="I68" i="8"/>
  <c r="I67" i="8"/>
  <c r="I66" i="8"/>
  <c r="I65" i="8"/>
  <c r="I63" i="8"/>
  <c r="I62" i="8"/>
  <c r="I61" i="8"/>
  <c r="I60" i="8"/>
  <c r="I59" i="8"/>
  <c r="I58" i="8"/>
  <c r="I57" i="8"/>
  <c r="I56" i="8"/>
  <c r="I54" i="8"/>
  <c r="I53" i="8"/>
  <c r="I52" i="8"/>
  <c r="I50" i="8"/>
  <c r="I49" i="8"/>
  <c r="I48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7" i="8"/>
  <c r="I16" i="8"/>
  <c r="I15" i="8"/>
  <c r="L12" i="12"/>
  <c r="R12" i="12"/>
  <c r="X12" i="12"/>
  <c r="L13" i="12"/>
  <c r="R13" i="12"/>
  <c r="X13" i="12"/>
  <c r="L14" i="12"/>
  <c r="R14" i="12"/>
  <c r="X14" i="12"/>
  <c r="X15" i="12"/>
  <c r="Q113" i="12"/>
  <c r="K558" i="6"/>
  <c r="K578" i="6"/>
  <c r="K592" i="6"/>
  <c r="K593" i="6"/>
  <c r="K583" i="6"/>
  <c r="K584" i="6"/>
  <c r="K585" i="6"/>
  <c r="K586" i="6"/>
  <c r="K587" i="6"/>
  <c r="K588" i="6"/>
  <c r="K589" i="6"/>
  <c r="K596" i="6"/>
  <c r="K597" i="6"/>
  <c r="K598" i="6"/>
  <c r="K599" i="6"/>
  <c r="K600" i="6"/>
  <c r="K601" i="6"/>
  <c r="K603" i="6"/>
  <c r="N603" i="6"/>
  <c r="L603" i="6"/>
  <c r="O603" i="6"/>
  <c r="N600" i="6"/>
  <c r="L600" i="6"/>
  <c r="O600" i="6"/>
  <c r="N599" i="6"/>
  <c r="L599" i="6"/>
  <c r="O599" i="6"/>
  <c r="N598" i="6"/>
  <c r="L598" i="6"/>
  <c r="O598" i="6"/>
  <c r="N597" i="6"/>
  <c r="L597" i="6"/>
  <c r="O597" i="6"/>
  <c r="N596" i="6"/>
  <c r="L596" i="6"/>
  <c r="O596" i="6"/>
  <c r="N592" i="6"/>
  <c r="L592" i="6"/>
  <c r="O592" i="6"/>
  <c r="N588" i="6"/>
  <c r="L588" i="6"/>
  <c r="O588" i="6"/>
  <c r="N587" i="6"/>
  <c r="L587" i="6"/>
  <c r="O587" i="6"/>
  <c r="N586" i="6"/>
  <c r="L586" i="6"/>
  <c r="O586" i="6"/>
  <c r="N585" i="6"/>
  <c r="L585" i="6"/>
  <c r="O585" i="6"/>
  <c r="N584" i="6"/>
  <c r="L584" i="6"/>
  <c r="O584" i="6"/>
  <c r="N583" i="6"/>
  <c r="L583" i="6"/>
  <c r="O583" i="6"/>
  <c r="N577" i="6"/>
  <c r="L577" i="6"/>
  <c r="O577" i="6"/>
  <c r="N562" i="6"/>
  <c r="L562" i="6"/>
  <c r="O562" i="6"/>
  <c r="N561" i="6"/>
  <c r="L561" i="6"/>
  <c r="O561" i="6"/>
  <c r="N557" i="6"/>
  <c r="L557" i="6"/>
  <c r="O557" i="6"/>
  <c r="N551" i="6"/>
  <c r="L551" i="6"/>
  <c r="O551" i="6"/>
  <c r="N550" i="6"/>
  <c r="L550" i="6"/>
  <c r="O550" i="6"/>
  <c r="N546" i="6"/>
  <c r="L546" i="6"/>
  <c r="O546" i="6"/>
  <c r="N545" i="6"/>
  <c r="L545" i="6"/>
  <c r="O545" i="6"/>
  <c r="N543" i="6"/>
  <c r="L543" i="6"/>
  <c r="O543" i="6"/>
  <c r="N542" i="6"/>
  <c r="L542" i="6"/>
  <c r="O542" i="6"/>
  <c r="N540" i="6"/>
  <c r="L540" i="6"/>
  <c r="O540" i="6"/>
  <c r="N539" i="6"/>
  <c r="L539" i="6"/>
  <c r="O539" i="6"/>
  <c r="N538" i="6"/>
  <c r="L538" i="6"/>
  <c r="O538" i="6"/>
  <c r="N537" i="6"/>
  <c r="L537" i="6"/>
  <c r="O537" i="6"/>
  <c r="N536" i="6"/>
  <c r="L536" i="6"/>
  <c r="O536" i="6"/>
  <c r="N535" i="6"/>
  <c r="L535" i="6"/>
  <c r="O535" i="6"/>
  <c r="N534" i="6"/>
  <c r="L534" i="6"/>
  <c r="O534" i="6"/>
  <c r="N533" i="6"/>
  <c r="L533" i="6"/>
  <c r="O533" i="6"/>
  <c r="N532" i="6"/>
  <c r="L532" i="6"/>
  <c r="O532" i="6"/>
  <c r="N531" i="6"/>
  <c r="L531" i="6"/>
  <c r="O531" i="6"/>
  <c r="N530" i="6"/>
  <c r="L530" i="6"/>
  <c r="O530" i="6"/>
  <c r="N529" i="6"/>
  <c r="L529" i="6"/>
  <c r="O529" i="6"/>
  <c r="N528" i="6"/>
  <c r="L528" i="6"/>
  <c r="O528" i="6"/>
  <c r="N527" i="6"/>
  <c r="L527" i="6"/>
  <c r="O527" i="6"/>
  <c r="N523" i="6"/>
  <c r="L523" i="6"/>
  <c r="O523" i="6"/>
  <c r="N519" i="6"/>
  <c r="L519" i="6"/>
  <c r="O519" i="6"/>
  <c r="N517" i="6"/>
  <c r="L517" i="6"/>
  <c r="O517" i="6"/>
  <c r="N516" i="6"/>
  <c r="L516" i="6"/>
  <c r="O516" i="6"/>
  <c r="N511" i="6"/>
  <c r="L511" i="6"/>
  <c r="O511" i="6"/>
  <c r="N510" i="6"/>
  <c r="L510" i="6"/>
  <c r="O510" i="6"/>
  <c r="N508" i="6"/>
  <c r="L508" i="6"/>
  <c r="O508" i="6"/>
  <c r="N507" i="6"/>
  <c r="L507" i="6"/>
  <c r="O507" i="6"/>
  <c r="N506" i="6"/>
  <c r="L506" i="6"/>
  <c r="O506" i="6"/>
  <c r="N505" i="6"/>
  <c r="L505" i="6"/>
  <c r="O505" i="6"/>
  <c r="N504" i="6"/>
  <c r="L504" i="6"/>
  <c r="O504" i="6"/>
  <c r="L502" i="6"/>
  <c r="O502" i="6"/>
  <c r="N499" i="6"/>
  <c r="L499" i="6"/>
  <c r="O499" i="6"/>
  <c r="N498" i="6"/>
  <c r="L498" i="6"/>
  <c r="O498" i="6"/>
  <c r="N493" i="6"/>
  <c r="L493" i="6"/>
  <c r="O493" i="6"/>
  <c r="N492" i="6"/>
  <c r="L492" i="6"/>
  <c r="O492" i="6"/>
  <c r="N488" i="6"/>
  <c r="L488" i="6"/>
  <c r="O488" i="6"/>
  <c r="N485" i="6"/>
  <c r="L485" i="6"/>
  <c r="O485" i="6"/>
  <c r="N484" i="6"/>
  <c r="L484" i="6"/>
  <c r="O484" i="6"/>
  <c r="N482" i="6"/>
  <c r="L482" i="6"/>
  <c r="O482" i="6"/>
  <c r="N481" i="6"/>
  <c r="L481" i="6"/>
  <c r="O481" i="6"/>
  <c r="N480" i="6"/>
  <c r="L480" i="6"/>
  <c r="O480" i="6"/>
  <c r="N475" i="6"/>
  <c r="L475" i="6"/>
  <c r="O475" i="6"/>
  <c r="N471" i="6"/>
  <c r="L471" i="6"/>
  <c r="O471" i="6"/>
  <c r="N469" i="6"/>
  <c r="L469" i="6"/>
  <c r="O469" i="6"/>
  <c r="N468" i="6"/>
  <c r="L468" i="6"/>
  <c r="O468" i="6"/>
  <c r="N463" i="6"/>
  <c r="L463" i="6"/>
  <c r="O463" i="6"/>
  <c r="N462" i="6"/>
  <c r="L462" i="6"/>
  <c r="O462" i="6"/>
  <c r="N458" i="6"/>
  <c r="L458" i="6"/>
  <c r="O458" i="6"/>
  <c r="N457" i="6"/>
  <c r="L457" i="6"/>
  <c r="O457" i="6"/>
  <c r="N456" i="6"/>
  <c r="L456" i="6"/>
  <c r="O456" i="6"/>
  <c r="N455" i="6"/>
  <c r="L455" i="6"/>
  <c r="O455" i="6"/>
  <c r="N454" i="6"/>
  <c r="L454" i="6"/>
  <c r="O454" i="6"/>
  <c r="N453" i="6"/>
  <c r="L453" i="6"/>
  <c r="O453" i="6"/>
  <c r="N449" i="6"/>
  <c r="L449" i="6"/>
  <c r="O449" i="6"/>
  <c r="N448" i="6"/>
  <c r="L448" i="6"/>
  <c r="O448" i="6"/>
  <c r="N446" i="6"/>
  <c r="L446" i="6"/>
  <c r="O446" i="6"/>
  <c r="N445" i="6"/>
  <c r="L445" i="6"/>
  <c r="O445" i="6"/>
  <c r="N444" i="6"/>
  <c r="L444" i="6"/>
  <c r="O444" i="6"/>
  <c r="N442" i="6"/>
  <c r="L442" i="6"/>
  <c r="O442" i="6"/>
  <c r="N441" i="6"/>
  <c r="L441" i="6"/>
  <c r="O441" i="6"/>
  <c r="N439" i="6"/>
  <c r="L439" i="6"/>
  <c r="O439" i="6"/>
  <c r="N438" i="6"/>
  <c r="L438" i="6"/>
  <c r="O438" i="6"/>
  <c r="N436" i="6"/>
  <c r="L436" i="6"/>
  <c r="O436" i="6"/>
  <c r="N435" i="6"/>
  <c r="L435" i="6"/>
  <c r="O435" i="6"/>
  <c r="N434" i="6"/>
  <c r="L434" i="6"/>
  <c r="O434" i="6"/>
  <c r="N432" i="6"/>
  <c r="L432" i="6"/>
  <c r="O432" i="6"/>
  <c r="N431" i="6"/>
  <c r="L431" i="6"/>
  <c r="O431" i="6"/>
  <c r="N430" i="6"/>
  <c r="L430" i="6"/>
  <c r="O430" i="6"/>
  <c r="N429" i="6"/>
  <c r="L429" i="6"/>
  <c r="O429" i="6"/>
  <c r="N427" i="6"/>
  <c r="L427" i="6"/>
  <c r="O427" i="6"/>
  <c r="N426" i="6"/>
  <c r="L426" i="6"/>
  <c r="O426" i="6"/>
  <c r="N425" i="6"/>
  <c r="L425" i="6"/>
  <c r="O425" i="6"/>
  <c r="N424" i="6"/>
  <c r="L424" i="6"/>
  <c r="O424" i="6"/>
  <c r="N419" i="6"/>
  <c r="L419" i="6"/>
  <c r="O419" i="6"/>
  <c r="N418" i="6"/>
  <c r="L418" i="6"/>
  <c r="O418" i="6"/>
  <c r="N417" i="6"/>
  <c r="L417" i="6"/>
  <c r="O417" i="6"/>
  <c r="N416" i="6"/>
  <c r="L416" i="6"/>
  <c r="O416" i="6"/>
  <c r="N414" i="6"/>
  <c r="L414" i="6"/>
  <c r="O414" i="6"/>
  <c r="N413" i="6"/>
  <c r="L413" i="6"/>
  <c r="O413" i="6"/>
  <c r="N412" i="6"/>
  <c r="L412" i="6"/>
  <c r="O412" i="6"/>
  <c r="N411" i="6"/>
  <c r="L411" i="6"/>
  <c r="O411" i="6"/>
  <c r="N406" i="6"/>
  <c r="L406" i="6"/>
  <c r="O406" i="6"/>
  <c r="N404" i="6"/>
  <c r="L404" i="6"/>
  <c r="O404" i="6"/>
  <c r="N403" i="6"/>
  <c r="L403" i="6"/>
  <c r="O403" i="6"/>
  <c r="N401" i="6"/>
  <c r="L401" i="6"/>
  <c r="O401" i="6"/>
  <c r="N400" i="6"/>
  <c r="L400" i="6"/>
  <c r="O400" i="6"/>
  <c r="N399" i="6"/>
  <c r="L399" i="6"/>
  <c r="O399" i="6"/>
  <c r="N397" i="6"/>
  <c r="L397" i="6"/>
  <c r="O397" i="6"/>
  <c r="N396" i="6"/>
  <c r="L396" i="6"/>
  <c r="O396" i="6"/>
  <c r="N395" i="6"/>
  <c r="L395" i="6"/>
  <c r="O395" i="6"/>
  <c r="N393" i="6"/>
  <c r="L393" i="6"/>
  <c r="O393" i="6"/>
  <c r="N392" i="6"/>
  <c r="L392" i="6"/>
  <c r="O392" i="6"/>
  <c r="N391" i="6"/>
  <c r="L391" i="6"/>
  <c r="O391" i="6"/>
  <c r="N390" i="6"/>
  <c r="L390" i="6"/>
  <c r="O390" i="6"/>
  <c r="N389" i="6"/>
  <c r="L389" i="6"/>
  <c r="O389" i="6"/>
  <c r="N388" i="6"/>
  <c r="L388" i="6"/>
  <c r="O388" i="6"/>
  <c r="N387" i="6"/>
  <c r="L387" i="6"/>
  <c r="O387" i="6"/>
  <c r="N386" i="6"/>
  <c r="L386" i="6"/>
  <c r="O386" i="6"/>
  <c r="N384" i="6"/>
  <c r="L384" i="6"/>
  <c r="O384" i="6"/>
  <c r="N383" i="6"/>
  <c r="L383" i="6"/>
  <c r="O383" i="6"/>
  <c r="N382" i="6"/>
  <c r="L382" i="6"/>
  <c r="O382" i="6"/>
  <c r="N381" i="6"/>
  <c r="L381" i="6"/>
  <c r="O381" i="6"/>
  <c r="N380" i="6"/>
  <c r="L380" i="6"/>
  <c r="O380" i="6"/>
  <c r="N379" i="6"/>
  <c r="L379" i="6"/>
  <c r="O379" i="6"/>
  <c r="N378" i="6"/>
  <c r="L378" i="6"/>
  <c r="O378" i="6"/>
  <c r="N377" i="6"/>
  <c r="L377" i="6"/>
  <c r="O377" i="6"/>
  <c r="N372" i="6"/>
  <c r="L372" i="6"/>
  <c r="O372" i="6"/>
  <c r="N371" i="6"/>
  <c r="L371" i="6"/>
  <c r="O371" i="6"/>
  <c r="N370" i="6"/>
  <c r="L370" i="6"/>
  <c r="O370" i="6"/>
  <c r="N368" i="6"/>
  <c r="L368" i="6"/>
  <c r="O368" i="6"/>
  <c r="N366" i="6"/>
  <c r="L366" i="6"/>
  <c r="O366" i="6"/>
  <c r="N365" i="6"/>
  <c r="L365" i="6"/>
  <c r="O365" i="6"/>
  <c r="N363" i="6"/>
  <c r="L363" i="6"/>
  <c r="O363" i="6"/>
  <c r="N359" i="6"/>
  <c r="L359" i="6"/>
  <c r="O359" i="6"/>
  <c r="N357" i="6"/>
  <c r="L357" i="6"/>
  <c r="O357" i="6"/>
  <c r="N356" i="6"/>
  <c r="L356" i="6"/>
  <c r="O356" i="6"/>
  <c r="N355" i="6"/>
  <c r="L355" i="6"/>
  <c r="O355" i="6"/>
  <c r="N354" i="6"/>
  <c r="L354" i="6"/>
  <c r="O354" i="6"/>
  <c r="N353" i="6"/>
  <c r="L353" i="6"/>
  <c r="O353" i="6"/>
  <c r="N348" i="6"/>
  <c r="L348" i="6"/>
  <c r="O348" i="6"/>
  <c r="N346" i="6"/>
  <c r="L346" i="6"/>
  <c r="O346" i="6"/>
  <c r="N345" i="6"/>
  <c r="L345" i="6"/>
  <c r="O345" i="6"/>
  <c r="N343" i="6"/>
  <c r="L343" i="6"/>
  <c r="O343" i="6"/>
  <c r="N339" i="6"/>
  <c r="L339" i="6"/>
  <c r="O339" i="6"/>
  <c r="N337" i="6"/>
  <c r="L337" i="6"/>
  <c r="O337" i="6"/>
  <c r="N336" i="6"/>
  <c r="L336" i="6"/>
  <c r="O336" i="6"/>
  <c r="N331" i="6"/>
  <c r="L331" i="6"/>
  <c r="O331" i="6"/>
  <c r="N329" i="6"/>
  <c r="L329" i="6"/>
  <c r="O329" i="6"/>
  <c r="N328" i="6"/>
  <c r="L328" i="6"/>
  <c r="O328" i="6"/>
  <c r="N326" i="6"/>
  <c r="L326" i="6"/>
  <c r="O326" i="6"/>
  <c r="N322" i="6"/>
  <c r="L322" i="6"/>
  <c r="O322" i="6"/>
  <c r="N320" i="6"/>
  <c r="L320" i="6"/>
  <c r="O320" i="6"/>
  <c r="N319" i="6"/>
  <c r="L319" i="6"/>
  <c r="O319" i="6"/>
  <c r="N314" i="6"/>
  <c r="L314" i="6"/>
  <c r="O314" i="6"/>
  <c r="N312" i="6"/>
  <c r="L312" i="6"/>
  <c r="O312" i="6"/>
  <c r="N311" i="6"/>
  <c r="L311" i="6"/>
  <c r="O311" i="6"/>
  <c r="N309" i="6"/>
  <c r="L309" i="6"/>
  <c r="O309" i="6"/>
  <c r="N305" i="6"/>
  <c r="L305" i="6"/>
  <c r="O305" i="6"/>
  <c r="N303" i="6"/>
  <c r="L303" i="6"/>
  <c r="O303" i="6"/>
  <c r="N302" i="6"/>
  <c r="L302" i="6"/>
  <c r="O302" i="6"/>
  <c r="N297" i="6"/>
  <c r="L297" i="6"/>
  <c r="O297" i="6"/>
  <c r="N295" i="6"/>
  <c r="L295" i="6"/>
  <c r="O295" i="6"/>
  <c r="N294" i="6"/>
  <c r="L294" i="6"/>
  <c r="O294" i="6"/>
  <c r="N292" i="6"/>
  <c r="L292" i="6"/>
  <c r="O292" i="6"/>
  <c r="N288" i="6"/>
  <c r="L288" i="6"/>
  <c r="O288" i="6"/>
  <c r="N286" i="6"/>
  <c r="L286" i="6"/>
  <c r="O286" i="6"/>
  <c r="N285" i="6"/>
  <c r="L285" i="6"/>
  <c r="O285" i="6"/>
  <c r="N280" i="6"/>
  <c r="L280" i="6"/>
  <c r="O280" i="6"/>
  <c r="N278" i="6"/>
  <c r="L278" i="6"/>
  <c r="O278" i="6"/>
  <c r="N277" i="6"/>
  <c r="L277" i="6"/>
  <c r="O277" i="6"/>
  <c r="N275" i="6"/>
  <c r="L275" i="6"/>
  <c r="O275" i="6"/>
  <c r="N271" i="6"/>
  <c r="L271" i="6"/>
  <c r="O271" i="6"/>
  <c r="N269" i="6"/>
  <c r="L269" i="6"/>
  <c r="O269" i="6"/>
  <c r="N268" i="6"/>
  <c r="L268" i="6"/>
  <c r="O268" i="6"/>
  <c r="N267" i="6"/>
  <c r="L267" i="6"/>
  <c r="O267" i="6"/>
  <c r="N266" i="6"/>
  <c r="L266" i="6"/>
  <c r="O266" i="6"/>
  <c r="N265" i="6"/>
  <c r="L265" i="6"/>
  <c r="O265" i="6"/>
  <c r="N260" i="6"/>
  <c r="L260" i="6"/>
  <c r="O260" i="6"/>
  <c r="N259" i="6"/>
  <c r="L259" i="6"/>
  <c r="O259" i="6"/>
  <c r="N258" i="6"/>
  <c r="L258" i="6"/>
  <c r="O258" i="6"/>
  <c r="N257" i="6"/>
  <c r="L257" i="6"/>
  <c r="O257" i="6"/>
  <c r="N253" i="6"/>
  <c r="L253" i="6"/>
  <c r="O253" i="6"/>
  <c r="N251" i="6"/>
  <c r="L251" i="6"/>
  <c r="O251" i="6"/>
  <c r="N250" i="6"/>
  <c r="L250" i="6"/>
  <c r="O250" i="6"/>
  <c r="N248" i="6"/>
  <c r="L248" i="6"/>
  <c r="O248" i="6"/>
  <c r="N244" i="6"/>
  <c r="L244" i="6"/>
  <c r="O244" i="6"/>
  <c r="N242" i="6"/>
  <c r="L242" i="6"/>
  <c r="O242" i="6"/>
  <c r="N241" i="6"/>
  <c r="L241" i="6"/>
  <c r="O241" i="6"/>
  <c r="N240" i="6"/>
  <c r="L240" i="6"/>
  <c r="O240" i="6"/>
  <c r="N239" i="6"/>
  <c r="L239" i="6"/>
  <c r="O239" i="6"/>
  <c r="N238" i="6"/>
  <c r="L238" i="6"/>
  <c r="O238" i="6"/>
  <c r="N233" i="6"/>
  <c r="L233" i="6"/>
  <c r="O233" i="6"/>
  <c r="N231" i="6"/>
  <c r="L231" i="6"/>
  <c r="O231" i="6"/>
  <c r="N230" i="6"/>
  <c r="L230" i="6"/>
  <c r="O230" i="6"/>
  <c r="N228" i="6"/>
  <c r="L228" i="6"/>
  <c r="O228" i="6"/>
  <c r="N224" i="6"/>
  <c r="L224" i="6"/>
  <c r="O224" i="6"/>
  <c r="N222" i="6"/>
  <c r="L222" i="6"/>
  <c r="O222" i="6"/>
  <c r="N221" i="6"/>
  <c r="L221" i="6"/>
  <c r="O221" i="6"/>
  <c r="N220" i="6"/>
  <c r="L220" i="6"/>
  <c r="O220" i="6"/>
  <c r="N215" i="6"/>
  <c r="L215" i="6"/>
  <c r="O215" i="6"/>
  <c r="N213" i="6"/>
  <c r="L213" i="6"/>
  <c r="O213" i="6"/>
  <c r="N212" i="6"/>
  <c r="L212" i="6"/>
  <c r="O212" i="6"/>
  <c r="N210" i="6"/>
  <c r="L210" i="6"/>
  <c r="O210" i="6"/>
  <c r="N206" i="6"/>
  <c r="L206" i="6"/>
  <c r="O206" i="6"/>
  <c r="N204" i="6"/>
  <c r="L204" i="6"/>
  <c r="O204" i="6"/>
  <c r="N203" i="6"/>
  <c r="L203" i="6"/>
  <c r="O203" i="6"/>
  <c r="N202" i="6"/>
  <c r="L202" i="6"/>
  <c r="O202" i="6"/>
  <c r="N201" i="6"/>
  <c r="L201" i="6"/>
  <c r="O201" i="6"/>
  <c r="N196" i="6"/>
  <c r="L196" i="6"/>
  <c r="O196" i="6"/>
  <c r="N194" i="6"/>
  <c r="L194" i="6"/>
  <c r="O194" i="6"/>
  <c r="N193" i="6"/>
  <c r="L193" i="6"/>
  <c r="O193" i="6"/>
  <c r="N191" i="6"/>
  <c r="L191" i="6"/>
  <c r="O191" i="6"/>
  <c r="N187" i="6"/>
  <c r="L187" i="6"/>
  <c r="O187" i="6"/>
  <c r="N185" i="6"/>
  <c r="L185" i="6"/>
  <c r="O185" i="6"/>
  <c r="N184" i="6"/>
  <c r="L184" i="6"/>
  <c r="O184" i="6"/>
  <c r="N183" i="6"/>
  <c r="L183" i="6"/>
  <c r="O183" i="6"/>
  <c r="N182" i="6"/>
  <c r="L182" i="6"/>
  <c r="O182" i="6"/>
  <c r="N177" i="6"/>
  <c r="L177" i="6"/>
  <c r="O177" i="6"/>
  <c r="N175" i="6"/>
  <c r="L175" i="6"/>
  <c r="O175" i="6"/>
  <c r="N174" i="6"/>
  <c r="L174" i="6"/>
  <c r="O174" i="6"/>
  <c r="N172" i="6"/>
  <c r="L172" i="6"/>
  <c r="O172" i="6"/>
  <c r="N169" i="6"/>
  <c r="L169" i="6"/>
  <c r="O169" i="6"/>
  <c r="N168" i="6"/>
  <c r="L168" i="6"/>
  <c r="O168" i="6"/>
  <c r="N166" i="6"/>
  <c r="L166" i="6"/>
  <c r="O166" i="6"/>
  <c r="N165" i="6"/>
  <c r="L165" i="6"/>
  <c r="O165" i="6"/>
  <c r="N164" i="6"/>
  <c r="L164" i="6"/>
  <c r="O164" i="6"/>
  <c r="N163" i="6"/>
  <c r="L163" i="6"/>
  <c r="O163" i="6"/>
  <c r="N162" i="6"/>
  <c r="L162" i="6"/>
  <c r="O162" i="6"/>
  <c r="N161" i="6"/>
  <c r="L161" i="6"/>
  <c r="O161" i="6"/>
  <c r="N160" i="6"/>
  <c r="L160" i="6"/>
  <c r="O160" i="6"/>
  <c r="N159" i="6"/>
  <c r="L159" i="6"/>
  <c r="O159" i="6"/>
  <c r="N158" i="6"/>
  <c r="L158" i="6"/>
  <c r="O158" i="6"/>
  <c r="N157" i="6"/>
  <c r="L157" i="6"/>
  <c r="O157" i="6"/>
  <c r="N156" i="6"/>
  <c r="L156" i="6"/>
  <c r="O156" i="6"/>
  <c r="N155" i="6"/>
  <c r="L155" i="6"/>
  <c r="O155" i="6"/>
  <c r="N154" i="6"/>
  <c r="L154" i="6"/>
  <c r="O154" i="6"/>
  <c r="N153" i="6"/>
  <c r="L153" i="6"/>
  <c r="O153" i="6"/>
  <c r="N152" i="6"/>
  <c r="L152" i="6"/>
  <c r="O152" i="6"/>
  <c r="N147" i="6"/>
  <c r="L147" i="6"/>
  <c r="O147" i="6"/>
  <c r="N145" i="6"/>
  <c r="L145" i="6"/>
  <c r="O145" i="6"/>
  <c r="N144" i="6"/>
  <c r="L144" i="6"/>
  <c r="O144" i="6"/>
  <c r="N142" i="6"/>
  <c r="L142" i="6"/>
  <c r="O142" i="6"/>
  <c r="N141" i="6"/>
  <c r="L141" i="6"/>
  <c r="O141" i="6"/>
  <c r="N140" i="6"/>
  <c r="L140" i="6"/>
  <c r="O140" i="6"/>
  <c r="N139" i="6"/>
  <c r="L139" i="6"/>
  <c r="O139" i="6"/>
  <c r="N138" i="6"/>
  <c r="L138" i="6"/>
  <c r="O138" i="6"/>
  <c r="N137" i="6"/>
  <c r="L137" i="6"/>
  <c r="O137" i="6"/>
  <c r="N136" i="6"/>
  <c r="L136" i="6"/>
  <c r="O136" i="6"/>
  <c r="N135" i="6"/>
  <c r="L135" i="6"/>
  <c r="O135" i="6"/>
  <c r="N134" i="6"/>
  <c r="L134" i="6"/>
  <c r="O134" i="6"/>
  <c r="N133" i="6"/>
  <c r="L133" i="6"/>
  <c r="O133" i="6"/>
  <c r="N132" i="6"/>
  <c r="L132" i="6"/>
  <c r="O132" i="6"/>
  <c r="N131" i="6"/>
  <c r="L131" i="6"/>
  <c r="O131" i="6"/>
  <c r="N130" i="6"/>
  <c r="L130" i="6"/>
  <c r="O130" i="6"/>
  <c r="N129" i="6"/>
  <c r="L129" i="6"/>
  <c r="O129" i="6"/>
  <c r="N128" i="6"/>
  <c r="L128" i="6"/>
  <c r="O128" i="6"/>
  <c r="N126" i="6"/>
  <c r="L126" i="6"/>
  <c r="O126" i="6"/>
  <c r="N123" i="6"/>
  <c r="L123" i="6"/>
  <c r="O123" i="6"/>
  <c r="N122" i="6"/>
  <c r="L122" i="6"/>
  <c r="O122" i="6"/>
  <c r="N117" i="6"/>
  <c r="L117" i="6"/>
  <c r="O117" i="6"/>
  <c r="N116" i="6"/>
  <c r="L116" i="6"/>
  <c r="O116" i="6"/>
  <c r="N114" i="6"/>
  <c r="L114" i="6"/>
  <c r="O114" i="6"/>
  <c r="N113" i="6"/>
  <c r="L113" i="6"/>
  <c r="O113" i="6"/>
  <c r="N111" i="6"/>
  <c r="L111" i="6"/>
  <c r="O111" i="6"/>
  <c r="N110" i="6"/>
  <c r="L110" i="6"/>
  <c r="O110" i="6"/>
  <c r="N109" i="6"/>
  <c r="L109" i="6"/>
  <c r="O109" i="6"/>
  <c r="N108" i="6"/>
  <c r="L108" i="6"/>
  <c r="O108" i="6"/>
  <c r="N107" i="6"/>
  <c r="L107" i="6"/>
  <c r="O107" i="6"/>
  <c r="N106" i="6"/>
  <c r="L106" i="6"/>
  <c r="O106" i="6"/>
  <c r="N105" i="6"/>
  <c r="L105" i="6"/>
  <c r="O105" i="6"/>
  <c r="N104" i="6"/>
  <c r="L104" i="6"/>
  <c r="O104" i="6"/>
  <c r="N103" i="6"/>
  <c r="L103" i="6"/>
  <c r="O103" i="6"/>
  <c r="N102" i="6"/>
  <c r="L102" i="6"/>
  <c r="O102" i="6"/>
  <c r="N101" i="6"/>
  <c r="L101" i="6"/>
  <c r="O101" i="6"/>
  <c r="N100" i="6"/>
  <c r="L100" i="6"/>
  <c r="O100" i="6"/>
  <c r="N99" i="6"/>
  <c r="L99" i="6"/>
  <c r="O99" i="6"/>
  <c r="N98" i="6"/>
  <c r="L98" i="6"/>
  <c r="O98" i="6"/>
  <c r="N97" i="6"/>
  <c r="L97" i="6"/>
  <c r="O97" i="6"/>
  <c r="N95" i="6"/>
  <c r="L95" i="6"/>
  <c r="O95" i="6"/>
  <c r="N91" i="6"/>
  <c r="L91" i="6"/>
  <c r="O91" i="6"/>
  <c r="N86" i="6"/>
  <c r="L86" i="6"/>
  <c r="O86" i="6"/>
  <c r="N85" i="6"/>
  <c r="L85" i="6"/>
  <c r="O85" i="6"/>
  <c r="N81" i="6"/>
  <c r="L81" i="6"/>
  <c r="O81" i="6"/>
  <c r="N80" i="6"/>
  <c r="L80" i="6"/>
  <c r="O80" i="6"/>
  <c r="N78" i="6"/>
  <c r="L78" i="6"/>
  <c r="O78" i="6"/>
  <c r="N77" i="6"/>
  <c r="L77" i="6"/>
  <c r="O77" i="6"/>
  <c r="N75" i="6"/>
  <c r="L75" i="6"/>
  <c r="O75" i="6"/>
  <c r="N74" i="6"/>
  <c r="L74" i="6"/>
  <c r="O74" i="6"/>
  <c r="N72" i="6"/>
  <c r="L72" i="6"/>
  <c r="O72" i="6"/>
  <c r="N71" i="6"/>
  <c r="L71" i="6"/>
  <c r="O71" i="6"/>
  <c r="N69" i="6"/>
  <c r="L69" i="6"/>
  <c r="O69" i="6"/>
  <c r="N68" i="6"/>
  <c r="L68" i="6"/>
  <c r="O68" i="6"/>
  <c r="N66" i="6"/>
  <c r="L66" i="6"/>
  <c r="O66" i="6"/>
  <c r="N65" i="6"/>
  <c r="L65" i="6"/>
  <c r="O65" i="6"/>
  <c r="N64" i="6"/>
  <c r="L64" i="6"/>
  <c r="O64" i="6"/>
  <c r="N63" i="6"/>
  <c r="L63" i="6"/>
  <c r="O63" i="6"/>
  <c r="N62" i="6"/>
  <c r="L62" i="6"/>
  <c r="O62" i="6"/>
  <c r="N61" i="6"/>
  <c r="L61" i="6"/>
  <c r="O61" i="6"/>
  <c r="N60" i="6"/>
  <c r="L60" i="6"/>
  <c r="O60" i="6"/>
  <c r="N59" i="6"/>
  <c r="L59" i="6"/>
  <c r="O59" i="6"/>
  <c r="N58" i="6"/>
  <c r="L58" i="6"/>
  <c r="O58" i="6"/>
  <c r="N57" i="6"/>
  <c r="L57" i="6"/>
  <c r="O57" i="6"/>
  <c r="N55" i="6"/>
  <c r="L55" i="6"/>
  <c r="O55" i="6"/>
  <c r="N54" i="6"/>
  <c r="L54" i="6"/>
  <c r="O54" i="6"/>
  <c r="N53" i="6"/>
  <c r="L53" i="6"/>
  <c r="O53" i="6"/>
  <c r="N52" i="6"/>
  <c r="L52" i="6"/>
  <c r="O52" i="6"/>
  <c r="N51" i="6"/>
  <c r="L51" i="6"/>
  <c r="O51" i="6"/>
  <c r="N50" i="6"/>
  <c r="L50" i="6"/>
  <c r="O50" i="6"/>
  <c r="N49" i="6"/>
  <c r="L49" i="6"/>
  <c r="O49" i="6"/>
  <c r="N48" i="6"/>
  <c r="L48" i="6"/>
  <c r="O48" i="6"/>
  <c r="N46" i="6"/>
  <c r="L46" i="6"/>
  <c r="O46" i="6"/>
  <c r="N45" i="6"/>
  <c r="L45" i="6"/>
  <c r="O45" i="6"/>
  <c r="N44" i="6"/>
  <c r="L44" i="6"/>
  <c r="O44" i="6"/>
  <c r="N42" i="6"/>
  <c r="L42" i="6"/>
  <c r="O42" i="6"/>
  <c r="N41" i="6"/>
  <c r="L41" i="6"/>
  <c r="O41" i="6"/>
  <c r="N40" i="6"/>
  <c r="L40" i="6"/>
  <c r="O40" i="6"/>
  <c r="N35" i="6"/>
  <c r="L35" i="6"/>
  <c r="O35" i="6"/>
  <c r="N34" i="6"/>
  <c r="L34" i="6"/>
  <c r="O34" i="6"/>
  <c r="N33" i="6"/>
  <c r="L33" i="6"/>
  <c r="O33" i="6"/>
  <c r="N32" i="6"/>
  <c r="L32" i="6"/>
  <c r="O32" i="6"/>
  <c r="N31" i="6"/>
  <c r="L31" i="6"/>
  <c r="O31" i="6"/>
  <c r="N30" i="6"/>
  <c r="L30" i="6"/>
  <c r="O30" i="6"/>
  <c r="N29" i="6"/>
  <c r="L29" i="6"/>
  <c r="O29" i="6"/>
  <c r="N28" i="6"/>
  <c r="L28" i="6"/>
  <c r="O28" i="6"/>
  <c r="N27" i="6"/>
  <c r="L27" i="6"/>
  <c r="O27" i="6"/>
  <c r="N26" i="6"/>
  <c r="L26" i="6"/>
  <c r="O26" i="6"/>
  <c r="N25" i="6"/>
  <c r="L25" i="6"/>
  <c r="O25" i="6"/>
  <c r="N24" i="6"/>
  <c r="L24" i="6"/>
  <c r="O24" i="6"/>
  <c r="N23" i="6"/>
  <c r="L23" i="6"/>
  <c r="O23" i="6"/>
  <c r="N22" i="6"/>
  <c r="L22" i="6"/>
  <c r="O22" i="6"/>
  <c r="N21" i="6"/>
  <c r="L21" i="6"/>
  <c r="O21" i="6"/>
  <c r="N20" i="6"/>
  <c r="L20" i="6"/>
  <c r="O20" i="6"/>
  <c r="N19" i="6"/>
  <c r="L19" i="6"/>
  <c r="O19" i="6"/>
  <c r="N18" i="6"/>
  <c r="L18" i="6"/>
  <c r="O18" i="6"/>
  <c r="N17" i="6"/>
  <c r="L17" i="6"/>
  <c r="O17" i="6"/>
  <c r="N16" i="6"/>
  <c r="L16" i="6"/>
  <c r="O16" i="6"/>
  <c r="N15" i="6"/>
  <c r="L15" i="6"/>
  <c r="O15" i="6"/>
  <c r="L14" i="6"/>
  <c r="O14" i="6"/>
  <c r="N13" i="6"/>
  <c r="L13" i="6"/>
  <c r="O13" i="6"/>
  <c r="N12" i="6"/>
  <c r="L12" i="6"/>
  <c r="O12" i="6"/>
  <c r="N11" i="6"/>
  <c r="L11" i="6"/>
  <c r="O11" i="6"/>
  <c r="N7" i="6"/>
  <c r="L7" i="6"/>
  <c r="O7" i="6"/>
  <c r="N6" i="6"/>
  <c r="L6" i="6"/>
  <c r="O6" i="6"/>
  <c r="N5" i="6"/>
  <c r="L5" i="6"/>
  <c r="O5" i="6"/>
  <c r="G600" i="6"/>
  <c r="E600" i="6"/>
  <c r="H600" i="6"/>
  <c r="G599" i="6"/>
  <c r="E599" i="6"/>
  <c r="H599" i="6"/>
  <c r="G598" i="6"/>
  <c r="E598" i="6"/>
  <c r="H598" i="6"/>
  <c r="G597" i="6"/>
  <c r="E597" i="6"/>
  <c r="H597" i="6"/>
  <c r="G596" i="6"/>
  <c r="E596" i="6"/>
  <c r="H596" i="6"/>
  <c r="G588" i="6"/>
  <c r="E588" i="6"/>
  <c r="H588" i="6"/>
  <c r="G587" i="6"/>
  <c r="E587" i="6"/>
  <c r="H587" i="6"/>
  <c r="G586" i="6"/>
  <c r="E586" i="6"/>
  <c r="H586" i="6"/>
  <c r="G585" i="6"/>
  <c r="E585" i="6"/>
  <c r="H585" i="6"/>
  <c r="G584" i="6"/>
  <c r="E584" i="6"/>
  <c r="H584" i="6"/>
  <c r="G583" i="6"/>
  <c r="E583" i="6"/>
  <c r="H583" i="6"/>
  <c r="G577" i="6"/>
  <c r="E577" i="6"/>
  <c r="H577" i="6"/>
  <c r="G557" i="6"/>
  <c r="E557" i="6"/>
  <c r="H557" i="6"/>
  <c r="G551" i="6"/>
  <c r="E551" i="6"/>
  <c r="H551" i="6"/>
  <c r="G550" i="6"/>
  <c r="E550" i="6"/>
  <c r="H550" i="6"/>
  <c r="G546" i="6"/>
  <c r="E546" i="6"/>
  <c r="H546" i="6"/>
  <c r="G545" i="6"/>
  <c r="E545" i="6"/>
  <c r="H545" i="6"/>
  <c r="G543" i="6"/>
  <c r="E543" i="6"/>
  <c r="H543" i="6"/>
  <c r="G542" i="6"/>
  <c r="E542" i="6"/>
  <c r="H542" i="6"/>
  <c r="G540" i="6"/>
  <c r="E540" i="6"/>
  <c r="H540" i="6"/>
  <c r="G539" i="6"/>
  <c r="E539" i="6"/>
  <c r="H539" i="6"/>
  <c r="G538" i="6"/>
  <c r="E538" i="6"/>
  <c r="H538" i="6"/>
  <c r="G537" i="6"/>
  <c r="E537" i="6"/>
  <c r="H537" i="6"/>
  <c r="G536" i="6"/>
  <c r="E536" i="6"/>
  <c r="H536" i="6"/>
  <c r="G535" i="6"/>
  <c r="E535" i="6"/>
  <c r="H535" i="6"/>
  <c r="G534" i="6"/>
  <c r="E534" i="6"/>
  <c r="H534" i="6"/>
  <c r="G533" i="6"/>
  <c r="E533" i="6"/>
  <c r="H533" i="6"/>
  <c r="G532" i="6"/>
  <c r="E532" i="6"/>
  <c r="H532" i="6"/>
  <c r="G531" i="6"/>
  <c r="E531" i="6"/>
  <c r="H531" i="6"/>
  <c r="G530" i="6"/>
  <c r="E530" i="6"/>
  <c r="H530" i="6"/>
  <c r="G529" i="6"/>
  <c r="E529" i="6"/>
  <c r="H529" i="6"/>
  <c r="G528" i="6"/>
  <c r="E528" i="6"/>
  <c r="H528" i="6"/>
  <c r="G527" i="6"/>
  <c r="E527" i="6"/>
  <c r="H527" i="6"/>
  <c r="G523" i="6"/>
  <c r="E523" i="6"/>
  <c r="H523" i="6"/>
  <c r="G519" i="6"/>
  <c r="E519" i="6"/>
  <c r="H519" i="6"/>
  <c r="G517" i="6"/>
  <c r="E517" i="6"/>
  <c r="H517" i="6"/>
  <c r="G516" i="6"/>
  <c r="E516" i="6"/>
  <c r="H516" i="6"/>
  <c r="G511" i="6"/>
  <c r="H511" i="6"/>
  <c r="G510" i="6"/>
  <c r="H510" i="6"/>
  <c r="G508" i="6"/>
  <c r="E508" i="6"/>
  <c r="H508" i="6"/>
  <c r="G507" i="6"/>
  <c r="E507" i="6"/>
  <c r="H507" i="6"/>
  <c r="G506" i="6"/>
  <c r="E506" i="6"/>
  <c r="H506" i="6"/>
  <c r="G505" i="6"/>
  <c r="E505" i="6"/>
  <c r="H505" i="6"/>
  <c r="G504" i="6"/>
  <c r="E504" i="6"/>
  <c r="H504" i="6"/>
  <c r="G502" i="6"/>
  <c r="E502" i="6"/>
  <c r="H502" i="6"/>
  <c r="G499" i="6"/>
  <c r="E499" i="6"/>
  <c r="H499" i="6"/>
  <c r="G498" i="6"/>
  <c r="E498" i="6"/>
  <c r="H498" i="6"/>
  <c r="G493" i="6"/>
  <c r="E493" i="6"/>
  <c r="H493" i="6"/>
  <c r="G492" i="6"/>
  <c r="E492" i="6"/>
  <c r="H492" i="6"/>
  <c r="G488" i="6"/>
  <c r="E488" i="6"/>
  <c r="H488" i="6"/>
  <c r="G485" i="6"/>
  <c r="E485" i="6"/>
  <c r="H485" i="6"/>
  <c r="G484" i="6"/>
  <c r="E484" i="6"/>
  <c r="H484" i="6"/>
  <c r="G482" i="6"/>
  <c r="E482" i="6"/>
  <c r="H482" i="6"/>
  <c r="G481" i="6"/>
  <c r="E481" i="6"/>
  <c r="H481" i="6"/>
  <c r="G480" i="6"/>
  <c r="E480" i="6"/>
  <c r="H480" i="6"/>
  <c r="G475" i="6"/>
  <c r="E475" i="6"/>
  <c r="H475" i="6"/>
  <c r="G471" i="6"/>
  <c r="E471" i="6"/>
  <c r="H471" i="6"/>
  <c r="G469" i="6"/>
  <c r="E469" i="6"/>
  <c r="H469" i="6"/>
  <c r="G468" i="6"/>
  <c r="E468" i="6"/>
  <c r="H468" i="6"/>
  <c r="G463" i="6"/>
  <c r="E463" i="6"/>
  <c r="H463" i="6"/>
  <c r="G462" i="6"/>
  <c r="E462" i="6"/>
  <c r="H462" i="6"/>
  <c r="G458" i="6"/>
  <c r="E458" i="6"/>
  <c r="H458" i="6"/>
  <c r="G457" i="6"/>
  <c r="E457" i="6"/>
  <c r="H457" i="6"/>
  <c r="G456" i="6"/>
  <c r="E456" i="6"/>
  <c r="H456" i="6"/>
  <c r="G455" i="6"/>
  <c r="E455" i="6"/>
  <c r="H455" i="6"/>
  <c r="G454" i="6"/>
  <c r="E454" i="6"/>
  <c r="H454" i="6"/>
  <c r="G453" i="6"/>
  <c r="E453" i="6"/>
  <c r="H453" i="6"/>
  <c r="G449" i="6"/>
  <c r="E449" i="6"/>
  <c r="H449" i="6"/>
  <c r="G448" i="6"/>
  <c r="E448" i="6"/>
  <c r="H448" i="6"/>
  <c r="G446" i="6"/>
  <c r="E446" i="6"/>
  <c r="H446" i="6"/>
  <c r="G445" i="6"/>
  <c r="E445" i="6"/>
  <c r="H445" i="6"/>
  <c r="G444" i="6"/>
  <c r="E444" i="6"/>
  <c r="H444" i="6"/>
  <c r="G442" i="6"/>
  <c r="E442" i="6"/>
  <c r="H442" i="6"/>
  <c r="G441" i="6"/>
  <c r="E441" i="6"/>
  <c r="H441" i="6"/>
  <c r="G439" i="6"/>
  <c r="E439" i="6"/>
  <c r="H439" i="6"/>
  <c r="G438" i="6"/>
  <c r="E438" i="6"/>
  <c r="H438" i="6"/>
  <c r="G436" i="6"/>
  <c r="E436" i="6"/>
  <c r="H436" i="6"/>
  <c r="G435" i="6"/>
  <c r="E435" i="6"/>
  <c r="H435" i="6"/>
  <c r="G434" i="6"/>
  <c r="E434" i="6"/>
  <c r="H434" i="6"/>
  <c r="G432" i="6"/>
  <c r="E432" i="6"/>
  <c r="H432" i="6"/>
  <c r="G431" i="6"/>
  <c r="E431" i="6"/>
  <c r="H431" i="6"/>
  <c r="G430" i="6"/>
  <c r="E430" i="6"/>
  <c r="H430" i="6"/>
  <c r="G429" i="6"/>
  <c r="E429" i="6"/>
  <c r="H429" i="6"/>
  <c r="G427" i="6"/>
  <c r="E427" i="6"/>
  <c r="H427" i="6"/>
  <c r="G426" i="6"/>
  <c r="E426" i="6"/>
  <c r="H426" i="6"/>
  <c r="G425" i="6"/>
  <c r="E425" i="6"/>
  <c r="H425" i="6"/>
  <c r="G424" i="6"/>
  <c r="E424" i="6"/>
  <c r="H424" i="6"/>
  <c r="G419" i="6"/>
  <c r="E419" i="6"/>
  <c r="H419" i="6"/>
  <c r="G418" i="6"/>
  <c r="E418" i="6"/>
  <c r="H418" i="6"/>
  <c r="G417" i="6"/>
  <c r="E417" i="6"/>
  <c r="H417" i="6"/>
  <c r="G416" i="6"/>
  <c r="E416" i="6"/>
  <c r="H416" i="6"/>
  <c r="G414" i="6"/>
  <c r="E414" i="6"/>
  <c r="H414" i="6"/>
  <c r="G413" i="6"/>
  <c r="E413" i="6"/>
  <c r="H413" i="6"/>
  <c r="G412" i="6"/>
  <c r="E412" i="6"/>
  <c r="H412" i="6"/>
  <c r="G411" i="6"/>
  <c r="E411" i="6"/>
  <c r="H411" i="6"/>
  <c r="G406" i="6"/>
  <c r="E406" i="6"/>
  <c r="H406" i="6"/>
  <c r="G404" i="6"/>
  <c r="E404" i="6"/>
  <c r="H404" i="6"/>
  <c r="G403" i="6"/>
  <c r="E403" i="6"/>
  <c r="H403" i="6"/>
  <c r="G401" i="6"/>
  <c r="E401" i="6"/>
  <c r="H401" i="6"/>
  <c r="G400" i="6"/>
  <c r="E400" i="6"/>
  <c r="H400" i="6"/>
  <c r="G399" i="6"/>
  <c r="E399" i="6"/>
  <c r="H399" i="6"/>
  <c r="G397" i="6"/>
  <c r="E397" i="6"/>
  <c r="H397" i="6"/>
  <c r="G396" i="6"/>
  <c r="E396" i="6"/>
  <c r="H396" i="6"/>
  <c r="G395" i="6"/>
  <c r="E395" i="6"/>
  <c r="H395" i="6"/>
  <c r="G393" i="6"/>
  <c r="E393" i="6"/>
  <c r="H393" i="6"/>
  <c r="G392" i="6"/>
  <c r="E392" i="6"/>
  <c r="H392" i="6"/>
  <c r="G391" i="6"/>
  <c r="E391" i="6"/>
  <c r="H391" i="6"/>
  <c r="G390" i="6"/>
  <c r="E390" i="6"/>
  <c r="H390" i="6"/>
  <c r="G389" i="6"/>
  <c r="E389" i="6"/>
  <c r="H389" i="6"/>
  <c r="G388" i="6"/>
  <c r="E388" i="6"/>
  <c r="H388" i="6"/>
  <c r="G387" i="6"/>
  <c r="E387" i="6"/>
  <c r="H387" i="6"/>
  <c r="G386" i="6"/>
  <c r="E386" i="6"/>
  <c r="H386" i="6"/>
  <c r="G384" i="6"/>
  <c r="E384" i="6"/>
  <c r="H384" i="6"/>
  <c r="G383" i="6"/>
  <c r="E383" i="6"/>
  <c r="H383" i="6"/>
  <c r="G382" i="6"/>
  <c r="E382" i="6"/>
  <c r="H382" i="6"/>
  <c r="G381" i="6"/>
  <c r="E381" i="6"/>
  <c r="H381" i="6"/>
  <c r="G380" i="6"/>
  <c r="E380" i="6"/>
  <c r="H380" i="6"/>
  <c r="G379" i="6"/>
  <c r="E379" i="6"/>
  <c r="H379" i="6"/>
  <c r="G378" i="6"/>
  <c r="E378" i="6"/>
  <c r="H378" i="6"/>
  <c r="G372" i="6"/>
  <c r="E372" i="6"/>
  <c r="H372" i="6"/>
  <c r="G371" i="6"/>
  <c r="E371" i="6"/>
  <c r="H371" i="6"/>
  <c r="G370" i="6"/>
  <c r="E370" i="6"/>
  <c r="H370" i="6"/>
  <c r="G368" i="6"/>
  <c r="E368" i="6"/>
  <c r="H368" i="6"/>
  <c r="G366" i="6"/>
  <c r="E366" i="6"/>
  <c r="H366" i="6"/>
  <c r="G365" i="6"/>
  <c r="E365" i="6"/>
  <c r="H365" i="6"/>
  <c r="G363" i="6"/>
  <c r="E363" i="6"/>
  <c r="H363" i="6"/>
  <c r="G359" i="6"/>
  <c r="E359" i="6"/>
  <c r="H359" i="6"/>
  <c r="G357" i="6"/>
  <c r="E357" i="6"/>
  <c r="H357" i="6"/>
  <c r="G356" i="6"/>
  <c r="E356" i="6"/>
  <c r="H356" i="6"/>
  <c r="G355" i="6"/>
  <c r="E355" i="6"/>
  <c r="H355" i="6"/>
  <c r="G354" i="6"/>
  <c r="E354" i="6"/>
  <c r="H354" i="6"/>
  <c r="G353" i="6"/>
  <c r="E353" i="6"/>
  <c r="H353" i="6"/>
  <c r="G348" i="6"/>
  <c r="E348" i="6"/>
  <c r="H348" i="6"/>
  <c r="G346" i="6"/>
  <c r="E346" i="6"/>
  <c r="H346" i="6"/>
  <c r="G345" i="6"/>
  <c r="E345" i="6"/>
  <c r="H345" i="6"/>
  <c r="G343" i="6"/>
  <c r="E343" i="6"/>
  <c r="H343" i="6"/>
  <c r="G339" i="6"/>
  <c r="E339" i="6"/>
  <c r="H339" i="6"/>
  <c r="G337" i="6"/>
  <c r="E337" i="6"/>
  <c r="H337" i="6"/>
  <c r="G336" i="6"/>
  <c r="E336" i="6"/>
  <c r="H336" i="6"/>
  <c r="G331" i="6"/>
  <c r="E331" i="6"/>
  <c r="H331" i="6"/>
  <c r="G329" i="6"/>
  <c r="E329" i="6"/>
  <c r="H329" i="6"/>
  <c r="G328" i="6"/>
  <c r="E328" i="6"/>
  <c r="H328" i="6"/>
  <c r="G326" i="6"/>
  <c r="E326" i="6"/>
  <c r="H326" i="6"/>
  <c r="G322" i="6"/>
  <c r="E322" i="6"/>
  <c r="H322" i="6"/>
  <c r="G320" i="6"/>
  <c r="E320" i="6"/>
  <c r="H320" i="6"/>
  <c r="G319" i="6"/>
  <c r="E319" i="6"/>
  <c r="H319" i="6"/>
  <c r="G314" i="6"/>
  <c r="E314" i="6"/>
  <c r="H314" i="6"/>
  <c r="G312" i="6"/>
  <c r="E312" i="6"/>
  <c r="H312" i="6"/>
  <c r="G311" i="6"/>
  <c r="E311" i="6"/>
  <c r="H311" i="6"/>
  <c r="G309" i="6"/>
  <c r="E309" i="6"/>
  <c r="H309" i="6"/>
  <c r="G305" i="6"/>
  <c r="E305" i="6"/>
  <c r="H305" i="6"/>
  <c r="G303" i="6"/>
  <c r="E303" i="6"/>
  <c r="H303" i="6"/>
  <c r="G302" i="6"/>
  <c r="E302" i="6"/>
  <c r="H302" i="6"/>
  <c r="G297" i="6"/>
  <c r="E297" i="6"/>
  <c r="H297" i="6"/>
  <c r="G295" i="6"/>
  <c r="E295" i="6"/>
  <c r="H295" i="6"/>
  <c r="G294" i="6"/>
  <c r="E294" i="6"/>
  <c r="H294" i="6"/>
  <c r="G292" i="6"/>
  <c r="E292" i="6"/>
  <c r="H292" i="6"/>
  <c r="G288" i="6"/>
  <c r="E288" i="6"/>
  <c r="H288" i="6"/>
  <c r="G286" i="6"/>
  <c r="E286" i="6"/>
  <c r="H286" i="6"/>
  <c r="G285" i="6"/>
  <c r="E285" i="6"/>
  <c r="H285" i="6"/>
  <c r="G280" i="6"/>
  <c r="E280" i="6"/>
  <c r="H280" i="6"/>
  <c r="G278" i="6"/>
  <c r="E278" i="6"/>
  <c r="H278" i="6"/>
  <c r="G277" i="6"/>
  <c r="E277" i="6"/>
  <c r="H277" i="6"/>
  <c r="G275" i="6"/>
  <c r="E275" i="6"/>
  <c r="H275" i="6"/>
  <c r="G271" i="6"/>
  <c r="E271" i="6"/>
  <c r="H271" i="6"/>
  <c r="G269" i="6"/>
  <c r="E269" i="6"/>
  <c r="H269" i="6"/>
  <c r="G268" i="6"/>
  <c r="E268" i="6"/>
  <c r="H268" i="6"/>
  <c r="G267" i="6"/>
  <c r="E267" i="6"/>
  <c r="H267" i="6"/>
  <c r="G266" i="6"/>
  <c r="E266" i="6"/>
  <c r="H266" i="6"/>
  <c r="G265" i="6"/>
  <c r="E265" i="6"/>
  <c r="H265" i="6"/>
  <c r="G260" i="6"/>
  <c r="E260" i="6"/>
  <c r="H260" i="6"/>
  <c r="G259" i="6"/>
  <c r="E259" i="6"/>
  <c r="H259" i="6"/>
  <c r="G258" i="6"/>
  <c r="E258" i="6"/>
  <c r="H258" i="6"/>
  <c r="G257" i="6"/>
  <c r="E257" i="6"/>
  <c r="H257" i="6"/>
  <c r="G253" i="6"/>
  <c r="E253" i="6"/>
  <c r="H253" i="6"/>
  <c r="G251" i="6"/>
  <c r="E251" i="6"/>
  <c r="H251" i="6"/>
  <c r="G250" i="6"/>
  <c r="E250" i="6"/>
  <c r="H250" i="6"/>
  <c r="G248" i="6"/>
  <c r="E248" i="6"/>
  <c r="H248" i="6"/>
  <c r="G244" i="6"/>
  <c r="E244" i="6"/>
  <c r="H244" i="6"/>
  <c r="G242" i="6"/>
  <c r="E242" i="6"/>
  <c r="H242" i="6"/>
  <c r="G241" i="6"/>
  <c r="E241" i="6"/>
  <c r="H241" i="6"/>
  <c r="G240" i="6"/>
  <c r="E240" i="6"/>
  <c r="H240" i="6"/>
  <c r="G239" i="6"/>
  <c r="E239" i="6"/>
  <c r="H239" i="6"/>
  <c r="G238" i="6"/>
  <c r="E238" i="6"/>
  <c r="H238" i="6"/>
  <c r="G233" i="6"/>
  <c r="E233" i="6"/>
  <c r="H233" i="6"/>
  <c r="G231" i="6"/>
  <c r="E231" i="6"/>
  <c r="H231" i="6"/>
  <c r="G230" i="6"/>
  <c r="E230" i="6"/>
  <c r="H230" i="6"/>
  <c r="G228" i="6"/>
  <c r="E228" i="6"/>
  <c r="H228" i="6"/>
  <c r="G224" i="6"/>
  <c r="E224" i="6"/>
  <c r="H224" i="6"/>
  <c r="G222" i="6"/>
  <c r="E222" i="6"/>
  <c r="H222" i="6"/>
  <c r="G221" i="6"/>
  <c r="E221" i="6"/>
  <c r="H221" i="6"/>
  <c r="G220" i="6"/>
  <c r="E220" i="6"/>
  <c r="H220" i="6"/>
  <c r="G215" i="6"/>
  <c r="E215" i="6"/>
  <c r="H215" i="6"/>
  <c r="G213" i="6"/>
  <c r="E213" i="6"/>
  <c r="H213" i="6"/>
  <c r="G212" i="6"/>
  <c r="E212" i="6"/>
  <c r="H212" i="6"/>
  <c r="G210" i="6"/>
  <c r="E210" i="6"/>
  <c r="H210" i="6"/>
  <c r="G206" i="6"/>
  <c r="E206" i="6"/>
  <c r="H206" i="6"/>
  <c r="G204" i="6"/>
  <c r="E204" i="6"/>
  <c r="H204" i="6"/>
  <c r="G203" i="6"/>
  <c r="E203" i="6"/>
  <c r="H203" i="6"/>
  <c r="G202" i="6"/>
  <c r="E202" i="6"/>
  <c r="H202" i="6"/>
  <c r="G201" i="6"/>
  <c r="E201" i="6"/>
  <c r="H201" i="6"/>
  <c r="G196" i="6"/>
  <c r="E196" i="6"/>
  <c r="H196" i="6"/>
  <c r="G194" i="6"/>
  <c r="E194" i="6"/>
  <c r="H194" i="6"/>
  <c r="G193" i="6"/>
  <c r="E193" i="6"/>
  <c r="H193" i="6"/>
  <c r="G191" i="6"/>
  <c r="E191" i="6"/>
  <c r="H191" i="6"/>
  <c r="G187" i="6"/>
  <c r="E187" i="6"/>
  <c r="H187" i="6"/>
  <c r="G185" i="6"/>
  <c r="E185" i="6"/>
  <c r="H185" i="6"/>
  <c r="G184" i="6"/>
  <c r="E184" i="6"/>
  <c r="H184" i="6"/>
  <c r="G183" i="6"/>
  <c r="E183" i="6"/>
  <c r="H183" i="6"/>
  <c r="G182" i="6"/>
  <c r="E182" i="6"/>
  <c r="H182" i="6"/>
  <c r="G177" i="6"/>
  <c r="E177" i="6"/>
  <c r="H177" i="6"/>
  <c r="G175" i="6"/>
  <c r="E175" i="6"/>
  <c r="H175" i="6"/>
  <c r="G174" i="6"/>
  <c r="E174" i="6"/>
  <c r="H174" i="6"/>
  <c r="G172" i="6"/>
  <c r="E172" i="6"/>
  <c r="H172" i="6"/>
  <c r="G169" i="6"/>
  <c r="E169" i="6"/>
  <c r="H169" i="6"/>
  <c r="G168" i="6"/>
  <c r="E168" i="6"/>
  <c r="H168" i="6"/>
  <c r="G166" i="6"/>
  <c r="E166" i="6"/>
  <c r="H166" i="6"/>
  <c r="G165" i="6"/>
  <c r="E165" i="6"/>
  <c r="H165" i="6"/>
  <c r="G164" i="6"/>
  <c r="E164" i="6"/>
  <c r="H164" i="6"/>
  <c r="G163" i="6"/>
  <c r="E163" i="6"/>
  <c r="H163" i="6"/>
  <c r="G162" i="6"/>
  <c r="E162" i="6"/>
  <c r="H162" i="6"/>
  <c r="G161" i="6"/>
  <c r="E161" i="6"/>
  <c r="H161" i="6"/>
  <c r="G160" i="6"/>
  <c r="E160" i="6"/>
  <c r="H160" i="6"/>
  <c r="G159" i="6"/>
  <c r="E159" i="6"/>
  <c r="H159" i="6"/>
  <c r="G158" i="6"/>
  <c r="E158" i="6"/>
  <c r="H158" i="6"/>
  <c r="G157" i="6"/>
  <c r="E157" i="6"/>
  <c r="H157" i="6"/>
  <c r="G156" i="6"/>
  <c r="E156" i="6"/>
  <c r="H156" i="6"/>
  <c r="G155" i="6"/>
  <c r="E155" i="6"/>
  <c r="H155" i="6"/>
  <c r="G154" i="6"/>
  <c r="E154" i="6"/>
  <c r="H154" i="6"/>
  <c r="G153" i="6"/>
  <c r="E153" i="6"/>
  <c r="H153" i="6"/>
  <c r="G152" i="6"/>
  <c r="E152" i="6"/>
  <c r="H152" i="6"/>
  <c r="G147" i="6"/>
  <c r="E147" i="6"/>
  <c r="H147" i="6"/>
  <c r="G145" i="6"/>
  <c r="E145" i="6"/>
  <c r="H145" i="6"/>
  <c r="G144" i="6"/>
  <c r="E144" i="6"/>
  <c r="H144" i="6"/>
  <c r="G142" i="6"/>
  <c r="E142" i="6"/>
  <c r="H142" i="6"/>
  <c r="G141" i="6"/>
  <c r="E141" i="6"/>
  <c r="H141" i="6"/>
  <c r="G140" i="6"/>
  <c r="E140" i="6"/>
  <c r="H140" i="6"/>
  <c r="G139" i="6"/>
  <c r="E139" i="6"/>
  <c r="H139" i="6"/>
  <c r="G138" i="6"/>
  <c r="E138" i="6"/>
  <c r="H138" i="6"/>
  <c r="G137" i="6"/>
  <c r="E137" i="6"/>
  <c r="H137" i="6"/>
  <c r="G136" i="6"/>
  <c r="E136" i="6"/>
  <c r="H136" i="6"/>
  <c r="G135" i="6"/>
  <c r="E135" i="6"/>
  <c r="H135" i="6"/>
  <c r="G134" i="6"/>
  <c r="E134" i="6"/>
  <c r="H134" i="6"/>
  <c r="G133" i="6"/>
  <c r="E133" i="6"/>
  <c r="H133" i="6"/>
  <c r="G132" i="6"/>
  <c r="E132" i="6"/>
  <c r="H132" i="6"/>
  <c r="G131" i="6"/>
  <c r="E131" i="6"/>
  <c r="H131" i="6"/>
  <c r="G130" i="6"/>
  <c r="E130" i="6"/>
  <c r="H130" i="6"/>
  <c r="G129" i="6"/>
  <c r="E129" i="6"/>
  <c r="H129" i="6"/>
  <c r="G128" i="6"/>
  <c r="E128" i="6"/>
  <c r="H128" i="6"/>
  <c r="G126" i="6"/>
  <c r="E126" i="6"/>
  <c r="H126" i="6"/>
  <c r="G123" i="6"/>
  <c r="E123" i="6"/>
  <c r="H123" i="6"/>
  <c r="G122" i="6"/>
  <c r="E122" i="6"/>
  <c r="H122" i="6"/>
  <c r="G117" i="6"/>
  <c r="E117" i="6"/>
  <c r="H117" i="6"/>
  <c r="G116" i="6"/>
  <c r="E116" i="6"/>
  <c r="H116" i="6"/>
  <c r="G114" i="6"/>
  <c r="E114" i="6"/>
  <c r="H114" i="6"/>
  <c r="G113" i="6"/>
  <c r="E113" i="6"/>
  <c r="H113" i="6"/>
  <c r="G111" i="6"/>
  <c r="E111" i="6"/>
  <c r="H111" i="6"/>
  <c r="G110" i="6"/>
  <c r="E110" i="6"/>
  <c r="H110" i="6"/>
  <c r="G109" i="6"/>
  <c r="E109" i="6"/>
  <c r="H109" i="6"/>
  <c r="G108" i="6"/>
  <c r="E108" i="6"/>
  <c r="H108" i="6"/>
  <c r="G107" i="6"/>
  <c r="E107" i="6"/>
  <c r="H107" i="6"/>
  <c r="G106" i="6"/>
  <c r="E106" i="6"/>
  <c r="H106" i="6"/>
  <c r="G105" i="6"/>
  <c r="E105" i="6"/>
  <c r="H105" i="6"/>
  <c r="G104" i="6"/>
  <c r="E104" i="6"/>
  <c r="H104" i="6"/>
  <c r="G103" i="6"/>
  <c r="E103" i="6"/>
  <c r="H103" i="6"/>
  <c r="G102" i="6"/>
  <c r="E102" i="6"/>
  <c r="H102" i="6"/>
  <c r="G101" i="6"/>
  <c r="E101" i="6"/>
  <c r="H101" i="6"/>
  <c r="G100" i="6"/>
  <c r="E100" i="6"/>
  <c r="H100" i="6"/>
  <c r="G99" i="6"/>
  <c r="E99" i="6"/>
  <c r="H99" i="6"/>
  <c r="G98" i="6"/>
  <c r="E98" i="6"/>
  <c r="H98" i="6"/>
  <c r="G97" i="6"/>
  <c r="E97" i="6"/>
  <c r="H97" i="6"/>
  <c r="G95" i="6"/>
  <c r="E95" i="6"/>
  <c r="H95" i="6"/>
  <c r="G91" i="6"/>
  <c r="E91" i="6"/>
  <c r="H91" i="6"/>
  <c r="G86" i="6"/>
  <c r="E86" i="6"/>
  <c r="H86" i="6"/>
  <c r="G85" i="6"/>
  <c r="E85" i="6"/>
  <c r="H85" i="6"/>
  <c r="G81" i="6"/>
  <c r="E81" i="6"/>
  <c r="H81" i="6"/>
  <c r="G80" i="6"/>
  <c r="E80" i="6"/>
  <c r="H80" i="6"/>
  <c r="G78" i="6"/>
  <c r="E78" i="6"/>
  <c r="H78" i="6"/>
  <c r="G77" i="6"/>
  <c r="E77" i="6"/>
  <c r="H77" i="6"/>
  <c r="G75" i="6"/>
  <c r="E75" i="6"/>
  <c r="H75" i="6"/>
  <c r="G74" i="6"/>
  <c r="E74" i="6"/>
  <c r="H74" i="6"/>
  <c r="G72" i="6"/>
  <c r="E72" i="6"/>
  <c r="H72" i="6"/>
  <c r="G71" i="6"/>
  <c r="E71" i="6"/>
  <c r="H71" i="6"/>
  <c r="G69" i="6"/>
  <c r="E69" i="6"/>
  <c r="H69" i="6"/>
  <c r="G68" i="6"/>
  <c r="E68" i="6"/>
  <c r="H68" i="6"/>
  <c r="G66" i="6"/>
  <c r="E66" i="6"/>
  <c r="H66" i="6"/>
  <c r="G65" i="6"/>
  <c r="E65" i="6"/>
  <c r="H65" i="6"/>
  <c r="G64" i="6"/>
  <c r="E64" i="6"/>
  <c r="H64" i="6"/>
  <c r="G63" i="6"/>
  <c r="E63" i="6"/>
  <c r="H63" i="6"/>
  <c r="G62" i="6"/>
  <c r="E62" i="6"/>
  <c r="H62" i="6"/>
  <c r="G61" i="6"/>
  <c r="E61" i="6"/>
  <c r="H61" i="6"/>
  <c r="G60" i="6"/>
  <c r="E60" i="6"/>
  <c r="H60" i="6"/>
  <c r="G59" i="6"/>
  <c r="E59" i="6"/>
  <c r="H59" i="6"/>
  <c r="G58" i="6"/>
  <c r="E58" i="6"/>
  <c r="H58" i="6"/>
  <c r="G57" i="6"/>
  <c r="E57" i="6"/>
  <c r="H57" i="6"/>
  <c r="G55" i="6"/>
  <c r="E55" i="6"/>
  <c r="H55" i="6"/>
  <c r="G54" i="6"/>
  <c r="E54" i="6"/>
  <c r="H54" i="6"/>
  <c r="G53" i="6"/>
  <c r="E53" i="6"/>
  <c r="H53" i="6"/>
  <c r="G52" i="6"/>
  <c r="E52" i="6"/>
  <c r="H52" i="6"/>
  <c r="G51" i="6"/>
  <c r="E51" i="6"/>
  <c r="H51" i="6"/>
  <c r="G50" i="6"/>
  <c r="E50" i="6"/>
  <c r="H50" i="6"/>
  <c r="G49" i="6"/>
  <c r="E49" i="6"/>
  <c r="H49" i="6"/>
  <c r="G48" i="6"/>
  <c r="E48" i="6"/>
  <c r="H48" i="6"/>
  <c r="G46" i="6"/>
  <c r="E46" i="6"/>
  <c r="H46" i="6"/>
  <c r="G45" i="6"/>
  <c r="E45" i="6"/>
  <c r="H45" i="6"/>
  <c r="G44" i="6"/>
  <c r="E44" i="6"/>
  <c r="H44" i="6"/>
  <c r="G42" i="6"/>
  <c r="E42" i="6"/>
  <c r="H42" i="6"/>
  <c r="G41" i="6"/>
  <c r="E41" i="6"/>
  <c r="H41" i="6"/>
  <c r="G40" i="6"/>
  <c r="E40" i="6"/>
  <c r="H40" i="6"/>
  <c r="G35" i="6"/>
  <c r="E35" i="6"/>
  <c r="H35" i="6"/>
  <c r="G34" i="6"/>
  <c r="E34" i="6"/>
  <c r="H34" i="6"/>
  <c r="G33" i="6"/>
  <c r="E33" i="6"/>
  <c r="H33" i="6"/>
  <c r="G32" i="6"/>
  <c r="E32" i="6"/>
  <c r="H32" i="6"/>
  <c r="G31" i="6"/>
  <c r="E31" i="6"/>
  <c r="H31" i="6"/>
  <c r="G30" i="6"/>
  <c r="E30" i="6"/>
  <c r="H30" i="6"/>
  <c r="G29" i="6"/>
  <c r="E29" i="6"/>
  <c r="H29" i="6"/>
  <c r="G28" i="6"/>
  <c r="E28" i="6"/>
  <c r="H28" i="6"/>
  <c r="G27" i="6"/>
  <c r="E27" i="6"/>
  <c r="H27" i="6"/>
  <c r="G26" i="6"/>
  <c r="E26" i="6"/>
  <c r="H26" i="6"/>
  <c r="G25" i="6"/>
  <c r="E25" i="6"/>
  <c r="H25" i="6"/>
  <c r="G24" i="6"/>
  <c r="E24" i="6"/>
  <c r="H24" i="6"/>
  <c r="G23" i="6"/>
  <c r="E23" i="6"/>
  <c r="H23" i="6"/>
  <c r="G22" i="6"/>
  <c r="E22" i="6"/>
  <c r="H22" i="6"/>
  <c r="G21" i="6"/>
  <c r="E21" i="6"/>
  <c r="H21" i="6"/>
  <c r="G20" i="6"/>
  <c r="E20" i="6"/>
  <c r="H20" i="6"/>
  <c r="G19" i="6"/>
  <c r="E19" i="6"/>
  <c r="H19" i="6"/>
  <c r="G18" i="6"/>
  <c r="E18" i="6"/>
  <c r="H18" i="6"/>
  <c r="G17" i="6"/>
  <c r="E17" i="6"/>
  <c r="H17" i="6"/>
  <c r="G16" i="6"/>
  <c r="E16" i="6"/>
  <c r="H16" i="6"/>
  <c r="G15" i="6"/>
  <c r="E15" i="6"/>
  <c r="H15" i="6"/>
  <c r="G14" i="6"/>
  <c r="E14" i="6"/>
  <c r="H14" i="6"/>
  <c r="G13" i="6"/>
  <c r="E13" i="6"/>
  <c r="H13" i="6"/>
  <c r="G12" i="6"/>
  <c r="E12" i="6"/>
  <c r="H12" i="6"/>
  <c r="G11" i="6"/>
  <c r="E11" i="6"/>
  <c r="H11" i="6"/>
  <c r="G7" i="6"/>
  <c r="E7" i="6"/>
  <c r="H7" i="6"/>
  <c r="G6" i="6"/>
  <c r="E6" i="6"/>
  <c r="H6" i="6"/>
  <c r="G5" i="6"/>
  <c r="E5" i="6"/>
  <c r="H5" i="6"/>
  <c r="D2" i="8"/>
  <c r="B502" i="8"/>
  <c r="C502" i="8"/>
  <c r="H502" i="8"/>
  <c r="AC502" i="8"/>
  <c r="AB502" i="8"/>
  <c r="B503" i="8"/>
  <c r="C503" i="8"/>
  <c r="H503" i="8"/>
  <c r="AC503" i="8"/>
  <c r="AB503" i="8"/>
  <c r="B504" i="8"/>
  <c r="C504" i="8"/>
  <c r="H504" i="8"/>
  <c r="AC504" i="8"/>
  <c r="AB504" i="8"/>
  <c r="B505" i="8"/>
  <c r="C505" i="8"/>
  <c r="H505" i="8"/>
  <c r="AC505" i="8"/>
  <c r="AB505" i="8"/>
  <c r="B506" i="8"/>
  <c r="B484" i="8"/>
  <c r="C484" i="8"/>
  <c r="H484" i="8"/>
  <c r="AC484" i="8"/>
  <c r="AB484" i="8"/>
  <c r="B485" i="8"/>
  <c r="C485" i="8"/>
  <c r="H485" i="8"/>
  <c r="AC485" i="8"/>
  <c r="AB485" i="8"/>
  <c r="B486" i="8"/>
  <c r="C486" i="8"/>
  <c r="H486" i="8"/>
  <c r="AC486" i="8"/>
  <c r="AB486" i="8"/>
  <c r="B471" i="8"/>
  <c r="C471" i="8"/>
  <c r="B472" i="8"/>
  <c r="C472" i="8"/>
  <c r="B473" i="8"/>
  <c r="C473" i="8"/>
  <c r="B474" i="8"/>
  <c r="C474" i="8"/>
  <c r="B459" i="8"/>
  <c r="C459" i="8"/>
  <c r="H459" i="8"/>
  <c r="AC459" i="8"/>
  <c r="AB459" i="8"/>
  <c r="B460" i="8"/>
  <c r="C460" i="8"/>
  <c r="H460" i="8"/>
  <c r="AC460" i="8"/>
  <c r="AB460" i="8"/>
  <c r="B461" i="8"/>
  <c r="C461" i="8"/>
  <c r="H461" i="8"/>
  <c r="AC461" i="8"/>
  <c r="AB461" i="8"/>
  <c r="B462" i="8"/>
  <c r="C462" i="8"/>
  <c r="H462" i="8"/>
  <c r="AC462" i="8"/>
  <c r="AB462" i="8"/>
  <c r="B353" i="8"/>
  <c r="C353" i="8"/>
  <c r="H353" i="8"/>
  <c r="AC353" i="8"/>
  <c r="AB353" i="8"/>
  <c r="B354" i="8"/>
  <c r="C354" i="8"/>
  <c r="H354" i="8"/>
  <c r="AC354" i="8"/>
  <c r="AB354" i="8"/>
  <c r="B355" i="8"/>
  <c r="C355" i="8"/>
  <c r="H355" i="8"/>
  <c r="AC355" i="8"/>
  <c r="AB355" i="8"/>
  <c r="B356" i="8"/>
  <c r="C356" i="8"/>
  <c r="H356" i="8"/>
  <c r="AC356" i="8"/>
  <c r="AB356" i="8"/>
  <c r="B334" i="8"/>
  <c r="C334" i="8"/>
  <c r="H334" i="8"/>
  <c r="AC334" i="8"/>
  <c r="AB334" i="8"/>
  <c r="B335" i="8"/>
  <c r="C335" i="8"/>
  <c r="H335" i="8"/>
  <c r="AC335" i="8"/>
  <c r="AB335" i="8"/>
  <c r="B336" i="8"/>
  <c r="C336" i="8"/>
  <c r="H336" i="8"/>
  <c r="AC336" i="8"/>
  <c r="AB336" i="8"/>
  <c r="B337" i="8"/>
  <c r="C337" i="8"/>
  <c r="H337" i="8"/>
  <c r="AC337" i="8"/>
  <c r="AB337" i="8"/>
  <c r="B318" i="8"/>
  <c r="C318" i="8"/>
  <c r="H318" i="8"/>
  <c r="AC318" i="8"/>
  <c r="AB318" i="8"/>
  <c r="B319" i="8"/>
  <c r="C319" i="8"/>
  <c r="H319" i="8"/>
  <c r="AC319" i="8"/>
  <c r="AB319" i="8"/>
  <c r="B320" i="8"/>
  <c r="C320" i="8"/>
  <c r="H320" i="8"/>
  <c r="AC320" i="8"/>
  <c r="AB320" i="8"/>
  <c r="B321" i="8"/>
  <c r="C321" i="8"/>
  <c r="H321" i="8"/>
  <c r="AC321" i="8"/>
  <c r="AB321" i="8"/>
  <c r="B302" i="8"/>
  <c r="C302" i="8"/>
  <c r="H302" i="8"/>
  <c r="AC302" i="8"/>
  <c r="AB302" i="8"/>
  <c r="B303" i="8"/>
  <c r="C303" i="8"/>
  <c r="H303" i="8"/>
  <c r="AC303" i="8"/>
  <c r="AB303" i="8"/>
  <c r="B304" i="8"/>
  <c r="C304" i="8"/>
  <c r="H304" i="8"/>
  <c r="AC304" i="8"/>
  <c r="AB304" i="8"/>
  <c r="B305" i="8"/>
  <c r="C305" i="8"/>
  <c r="H305" i="8"/>
  <c r="AC305" i="8"/>
  <c r="AB305" i="8"/>
  <c r="B286" i="8"/>
  <c r="C286" i="8"/>
  <c r="H286" i="8"/>
  <c r="AC286" i="8"/>
  <c r="AB286" i="8"/>
  <c r="B287" i="8"/>
  <c r="C287" i="8"/>
  <c r="H287" i="8"/>
  <c r="AC287" i="8"/>
  <c r="AB287" i="8"/>
  <c r="B288" i="8"/>
  <c r="C288" i="8"/>
  <c r="H288" i="8"/>
  <c r="AC288" i="8"/>
  <c r="AB288" i="8"/>
  <c r="B289" i="8"/>
  <c r="C289" i="8"/>
  <c r="H289" i="8"/>
  <c r="AC289" i="8"/>
  <c r="AB289" i="8"/>
  <c r="B270" i="8"/>
  <c r="C270" i="8"/>
  <c r="H270" i="8"/>
  <c r="AC270" i="8"/>
  <c r="AB270" i="8"/>
  <c r="B271" i="8"/>
  <c r="C271" i="8"/>
  <c r="H271" i="8"/>
  <c r="AC271" i="8"/>
  <c r="AB271" i="8"/>
  <c r="B272" i="8"/>
  <c r="C272" i="8"/>
  <c r="H272" i="8"/>
  <c r="AC272" i="8"/>
  <c r="AB272" i="8"/>
  <c r="B273" i="8"/>
  <c r="C273" i="8"/>
  <c r="H273" i="8"/>
  <c r="AC273" i="8"/>
  <c r="AB273" i="8"/>
  <c r="B245" i="8"/>
  <c r="C245" i="8"/>
  <c r="H245" i="8"/>
  <c r="AC245" i="8"/>
  <c r="AB245" i="8"/>
  <c r="B246" i="8"/>
  <c r="C246" i="8"/>
  <c r="H246" i="8"/>
  <c r="AC246" i="8"/>
  <c r="AB246" i="8"/>
  <c r="B247" i="8"/>
  <c r="C247" i="8"/>
  <c r="H247" i="8"/>
  <c r="AC247" i="8"/>
  <c r="AB247" i="8"/>
  <c r="B248" i="8"/>
  <c r="C248" i="8"/>
  <c r="H248" i="8"/>
  <c r="AC248" i="8"/>
  <c r="AB248" i="8"/>
  <c r="B226" i="8"/>
  <c r="C226" i="8"/>
  <c r="H226" i="8"/>
  <c r="AC226" i="8"/>
  <c r="AB226" i="8"/>
  <c r="B227" i="8"/>
  <c r="C227" i="8"/>
  <c r="H227" i="8"/>
  <c r="AC227" i="8"/>
  <c r="AB227" i="8"/>
  <c r="B228" i="8"/>
  <c r="C228" i="8"/>
  <c r="H228" i="8"/>
  <c r="AC228" i="8"/>
  <c r="AB228" i="8"/>
  <c r="B229" i="8"/>
  <c r="C229" i="8"/>
  <c r="H229" i="8"/>
  <c r="AC229" i="8"/>
  <c r="AB229" i="8"/>
  <c r="B209" i="8"/>
  <c r="C209" i="8"/>
  <c r="H209" i="8"/>
  <c r="AC209" i="8"/>
  <c r="AB209" i="8"/>
  <c r="B210" i="8"/>
  <c r="C210" i="8"/>
  <c r="H210" i="8"/>
  <c r="AC210" i="8"/>
  <c r="AB210" i="8"/>
  <c r="B211" i="8"/>
  <c r="C211" i="8"/>
  <c r="H211" i="8"/>
  <c r="AC211" i="8"/>
  <c r="AB211" i="8"/>
  <c r="B212" i="8"/>
  <c r="C212" i="8"/>
  <c r="H212" i="8"/>
  <c r="AC212" i="8"/>
  <c r="AB212" i="8"/>
  <c r="B191" i="8"/>
  <c r="C191" i="8"/>
  <c r="H191" i="8"/>
  <c r="AC191" i="8"/>
  <c r="AB191" i="8"/>
  <c r="B192" i="8"/>
  <c r="C192" i="8"/>
  <c r="H192" i="8"/>
  <c r="AC192" i="8"/>
  <c r="AB192" i="8"/>
  <c r="B193" i="8"/>
  <c r="C193" i="8"/>
  <c r="H193" i="8"/>
  <c r="AC193" i="8"/>
  <c r="AB193" i="8"/>
  <c r="B194" i="8"/>
  <c r="C194" i="8"/>
  <c r="H194" i="8"/>
  <c r="AC194" i="8"/>
  <c r="AB194" i="8"/>
  <c r="B174" i="8"/>
  <c r="C174" i="8"/>
  <c r="H174" i="8"/>
  <c r="AC174" i="8"/>
  <c r="AB174" i="8"/>
  <c r="B175" i="8"/>
  <c r="C175" i="8"/>
  <c r="H175" i="8"/>
  <c r="AC175" i="8"/>
  <c r="AB175" i="8"/>
  <c r="B176" i="8"/>
  <c r="C176" i="8"/>
  <c r="H176" i="8"/>
  <c r="AC176" i="8"/>
  <c r="AB176" i="8"/>
  <c r="B129" i="8"/>
  <c r="C129" i="8"/>
  <c r="H129" i="8"/>
  <c r="AC129" i="8"/>
  <c r="AB129" i="8"/>
  <c r="B130" i="8"/>
  <c r="C130" i="8"/>
  <c r="H130" i="8"/>
  <c r="AC130" i="8"/>
  <c r="AB130" i="8"/>
  <c r="B131" i="8"/>
  <c r="C131" i="8"/>
  <c r="H131" i="8"/>
  <c r="AC131" i="8"/>
  <c r="AB131" i="8"/>
  <c r="B98" i="8"/>
  <c r="C98" i="8"/>
  <c r="H98" i="8"/>
  <c r="AC98" i="8"/>
  <c r="AB98" i="8"/>
  <c r="B99" i="8"/>
  <c r="C99" i="8"/>
  <c r="H99" i="8"/>
  <c r="AC99" i="8"/>
  <c r="AB99" i="8"/>
  <c r="B100" i="8"/>
  <c r="C100" i="8"/>
  <c r="H100" i="8"/>
  <c r="AC100" i="8"/>
  <c r="AB100" i="8"/>
  <c r="B101" i="8"/>
  <c r="C101" i="8"/>
  <c r="H101" i="8"/>
  <c r="AC101" i="8"/>
  <c r="AB101" i="8"/>
  <c r="AB26" i="44"/>
  <c r="AB27" i="44"/>
  <c r="AB28" i="44"/>
  <c r="AB29" i="44"/>
  <c r="AB30" i="44"/>
  <c r="AB31" i="44"/>
  <c r="AB32" i="44"/>
  <c r="AB33" i="44"/>
  <c r="AB34" i="44"/>
  <c r="AB35" i="44"/>
  <c r="AB36" i="44"/>
  <c r="AB37" i="44"/>
  <c r="AB38" i="44"/>
  <c r="AB39" i="44"/>
  <c r="AB40" i="44"/>
  <c r="AB41" i="44"/>
  <c r="AB42" i="44"/>
  <c r="AB43" i="44"/>
  <c r="AB44" i="44"/>
  <c r="AB45" i="44"/>
  <c r="AB46" i="44"/>
  <c r="AB47" i="44"/>
  <c r="AB48" i="44"/>
  <c r="AB49" i="44"/>
  <c r="AB50" i="44"/>
  <c r="AB51" i="44"/>
  <c r="AB52" i="44"/>
  <c r="AB53" i="44"/>
  <c r="AB54" i="44"/>
  <c r="AB55" i="44"/>
  <c r="AB56" i="44"/>
  <c r="AB25" i="44"/>
  <c r="AB22" i="44"/>
  <c r="AB16" i="44"/>
  <c r="AB17" i="44"/>
  <c r="AB18" i="44"/>
  <c r="AB19" i="44"/>
  <c r="AB20" i="44"/>
  <c r="AB21" i="44"/>
  <c r="AB15" i="44"/>
  <c r="AA16" i="42"/>
  <c r="AA17" i="42"/>
  <c r="AA18" i="42"/>
  <c r="AA19" i="42"/>
  <c r="AA20" i="42"/>
  <c r="AA21" i="42"/>
  <c r="AA22" i="42"/>
  <c r="AA23" i="42"/>
  <c r="AA24" i="42"/>
  <c r="AA25" i="42"/>
  <c r="AA26" i="42"/>
  <c r="AA27" i="42"/>
  <c r="AA28" i="42"/>
  <c r="AA29" i="42"/>
  <c r="AA30" i="42"/>
  <c r="AA31" i="42"/>
  <c r="AA32" i="42"/>
  <c r="AA33" i="42"/>
  <c r="AA34" i="42"/>
  <c r="AA35" i="42"/>
  <c r="AA36" i="42"/>
  <c r="AA37" i="42"/>
  <c r="AA38" i="42"/>
  <c r="AA39" i="42"/>
  <c r="AA40" i="42"/>
  <c r="AA41" i="42"/>
  <c r="AA42" i="42"/>
  <c r="AA43" i="42"/>
  <c r="AA44" i="42"/>
  <c r="AA45" i="42"/>
  <c r="AA46" i="42"/>
  <c r="AA47" i="42"/>
  <c r="AA48" i="42"/>
  <c r="AA49" i="42"/>
  <c r="AA50" i="42"/>
  <c r="AA51" i="42"/>
  <c r="AA52" i="42"/>
  <c r="AA53" i="42"/>
  <c r="AA54" i="42"/>
  <c r="AA55" i="42"/>
  <c r="AA56" i="42"/>
  <c r="AA15" i="42"/>
  <c r="Z16" i="41"/>
  <c r="Z17" i="41"/>
  <c r="Z18" i="41"/>
  <c r="Z19" i="41"/>
  <c r="Z20" i="41"/>
  <c r="Z21" i="41"/>
  <c r="Z22" i="41"/>
  <c r="Z23" i="41"/>
  <c r="Z24" i="41"/>
  <c r="Z25" i="41"/>
  <c r="Z26" i="41"/>
  <c r="Z27" i="41"/>
  <c r="Z28" i="41"/>
  <c r="Z29" i="41"/>
  <c r="Z30" i="41"/>
  <c r="Z31" i="41"/>
  <c r="Z32" i="41"/>
  <c r="Z33" i="41"/>
  <c r="Z34" i="41"/>
  <c r="Z35" i="41"/>
  <c r="Z36" i="41"/>
  <c r="Z37" i="41"/>
  <c r="Z38" i="41"/>
  <c r="Z39" i="41"/>
  <c r="Z40" i="41"/>
  <c r="Z41" i="41"/>
  <c r="Z42" i="41"/>
  <c r="Z43" i="41"/>
  <c r="Z44" i="41"/>
  <c r="Z45" i="41"/>
  <c r="Z46" i="41"/>
  <c r="Z47" i="41"/>
  <c r="Z48" i="41"/>
  <c r="Z49" i="41"/>
  <c r="Z50" i="41"/>
  <c r="Z51" i="41"/>
  <c r="Z52" i="41"/>
  <c r="Z53" i="41"/>
  <c r="Z54" i="41"/>
  <c r="Z55" i="41"/>
  <c r="Z56" i="41"/>
  <c r="Z15" i="41"/>
  <c r="Y16" i="40"/>
  <c r="Y17" i="40"/>
  <c r="Y18" i="40"/>
  <c r="Y19" i="40"/>
  <c r="Y20" i="40"/>
  <c r="Y21" i="40"/>
  <c r="Y22" i="40"/>
  <c r="Y23" i="40"/>
  <c r="Y24" i="40"/>
  <c r="Y25" i="40"/>
  <c r="Y26" i="40"/>
  <c r="Y27" i="40"/>
  <c r="Y28" i="40"/>
  <c r="Y29" i="40"/>
  <c r="Y30" i="40"/>
  <c r="Y31" i="40"/>
  <c r="Y32" i="40"/>
  <c r="Y33" i="40"/>
  <c r="Y34" i="40"/>
  <c r="Y35" i="40"/>
  <c r="Y36" i="40"/>
  <c r="Y37" i="40"/>
  <c r="Y38" i="40"/>
  <c r="Y39" i="40"/>
  <c r="Y40" i="40"/>
  <c r="Y41" i="40"/>
  <c r="Y42" i="40"/>
  <c r="Y43" i="40"/>
  <c r="Y44" i="40"/>
  <c r="Y45" i="40"/>
  <c r="Y46" i="40"/>
  <c r="Y47" i="40"/>
  <c r="Y48" i="40"/>
  <c r="Y49" i="40"/>
  <c r="Y50" i="40"/>
  <c r="Y51" i="40"/>
  <c r="Y52" i="40"/>
  <c r="Y53" i="40"/>
  <c r="Y54" i="40"/>
  <c r="Y55" i="40"/>
  <c r="Y56" i="40"/>
  <c r="Y15" i="40"/>
  <c r="X16" i="39"/>
  <c r="X17" i="39"/>
  <c r="X18" i="39"/>
  <c r="X19" i="39"/>
  <c r="X20" i="39"/>
  <c r="X21" i="39"/>
  <c r="X22" i="39"/>
  <c r="X23" i="39"/>
  <c r="X24" i="39"/>
  <c r="X25" i="39"/>
  <c r="X26" i="39"/>
  <c r="X27" i="39"/>
  <c r="X28" i="39"/>
  <c r="X29" i="39"/>
  <c r="X30" i="39"/>
  <c r="X31" i="39"/>
  <c r="X32" i="39"/>
  <c r="X33" i="39"/>
  <c r="X34" i="39"/>
  <c r="X35" i="39"/>
  <c r="X36" i="39"/>
  <c r="X37" i="39"/>
  <c r="X38" i="39"/>
  <c r="X39" i="39"/>
  <c r="X40" i="39"/>
  <c r="X41" i="39"/>
  <c r="X42" i="39"/>
  <c r="X43" i="39"/>
  <c r="X44" i="39"/>
  <c r="X45" i="39"/>
  <c r="X46" i="39"/>
  <c r="X47" i="39"/>
  <c r="X48" i="39"/>
  <c r="X49" i="39"/>
  <c r="X50" i="39"/>
  <c r="X51" i="39"/>
  <c r="X52" i="39"/>
  <c r="X53" i="39"/>
  <c r="X54" i="39"/>
  <c r="X55" i="39"/>
  <c r="X56" i="39"/>
  <c r="X15" i="39"/>
  <c r="W16" i="38"/>
  <c r="W17" i="38"/>
  <c r="W18" i="38"/>
  <c r="W19" i="38"/>
  <c r="W20" i="38"/>
  <c r="W21" i="38"/>
  <c r="W22" i="38"/>
  <c r="W23" i="38"/>
  <c r="W24" i="38"/>
  <c r="W25" i="38"/>
  <c r="W26" i="38"/>
  <c r="W27" i="38"/>
  <c r="W28" i="38"/>
  <c r="W29" i="38"/>
  <c r="W30" i="38"/>
  <c r="W31" i="38"/>
  <c r="W32" i="38"/>
  <c r="W33" i="38"/>
  <c r="W34" i="38"/>
  <c r="W35" i="38"/>
  <c r="W36" i="38"/>
  <c r="W37" i="38"/>
  <c r="W38" i="38"/>
  <c r="W39" i="38"/>
  <c r="W40" i="38"/>
  <c r="W41" i="38"/>
  <c r="W42" i="38"/>
  <c r="W43" i="38"/>
  <c r="W44" i="38"/>
  <c r="W45" i="38"/>
  <c r="W46" i="38"/>
  <c r="W47" i="38"/>
  <c r="W48" i="38"/>
  <c r="W49" i="38"/>
  <c r="W50" i="38"/>
  <c r="W51" i="38"/>
  <c r="W52" i="38"/>
  <c r="W53" i="38"/>
  <c r="W54" i="38"/>
  <c r="W55" i="38"/>
  <c r="W56" i="38"/>
  <c r="W15" i="38"/>
  <c r="V16" i="37"/>
  <c r="V17" i="37"/>
  <c r="V18" i="37"/>
  <c r="V19" i="37"/>
  <c r="V20" i="37"/>
  <c r="V21" i="37"/>
  <c r="V22" i="37"/>
  <c r="V23" i="37"/>
  <c r="V24" i="37"/>
  <c r="V25" i="37"/>
  <c r="V26" i="37"/>
  <c r="V27" i="37"/>
  <c r="V28" i="37"/>
  <c r="V29" i="37"/>
  <c r="V30" i="37"/>
  <c r="V31" i="37"/>
  <c r="V32" i="37"/>
  <c r="V33" i="37"/>
  <c r="V34" i="37"/>
  <c r="V35" i="37"/>
  <c r="V36" i="37"/>
  <c r="V37" i="37"/>
  <c r="V38" i="37"/>
  <c r="V39" i="37"/>
  <c r="V40" i="37"/>
  <c r="V41" i="37"/>
  <c r="V42" i="37"/>
  <c r="V43" i="37"/>
  <c r="V44" i="37"/>
  <c r="V45" i="37"/>
  <c r="V46" i="37"/>
  <c r="V47" i="37"/>
  <c r="V48" i="37"/>
  <c r="V49" i="37"/>
  <c r="V50" i="37"/>
  <c r="V51" i="37"/>
  <c r="V52" i="37"/>
  <c r="V53" i="37"/>
  <c r="V54" i="37"/>
  <c r="V55" i="37"/>
  <c r="V56" i="37"/>
  <c r="V15" i="37"/>
  <c r="U16" i="36"/>
  <c r="U17" i="36"/>
  <c r="U18" i="36"/>
  <c r="U19" i="36"/>
  <c r="U20" i="36"/>
  <c r="U21" i="36"/>
  <c r="U22" i="36"/>
  <c r="U23" i="36"/>
  <c r="U24" i="36"/>
  <c r="U25" i="36"/>
  <c r="U26" i="36"/>
  <c r="U27" i="36"/>
  <c r="U28" i="36"/>
  <c r="U29" i="36"/>
  <c r="U30" i="36"/>
  <c r="U31" i="36"/>
  <c r="U32" i="36"/>
  <c r="U33" i="36"/>
  <c r="U34" i="36"/>
  <c r="U35" i="36"/>
  <c r="U36" i="36"/>
  <c r="U37" i="36"/>
  <c r="U38" i="36"/>
  <c r="U39" i="36"/>
  <c r="U40" i="36"/>
  <c r="U41" i="36"/>
  <c r="U42" i="36"/>
  <c r="U43" i="36"/>
  <c r="U44" i="36"/>
  <c r="U45" i="36"/>
  <c r="U46" i="36"/>
  <c r="U47" i="36"/>
  <c r="U48" i="36"/>
  <c r="U49" i="36"/>
  <c r="U50" i="36"/>
  <c r="U51" i="36"/>
  <c r="U52" i="36"/>
  <c r="U53" i="36"/>
  <c r="U54" i="36"/>
  <c r="U55" i="36"/>
  <c r="U56" i="36"/>
  <c r="U15" i="36"/>
  <c r="T23" i="35"/>
  <c r="T24" i="35"/>
  <c r="T25" i="35"/>
  <c r="T26" i="35"/>
  <c r="T27" i="35"/>
  <c r="T28" i="35"/>
  <c r="T29" i="35"/>
  <c r="T30" i="35"/>
  <c r="T31" i="35"/>
  <c r="T32" i="35"/>
  <c r="T33" i="35"/>
  <c r="T34" i="35"/>
  <c r="T35" i="35"/>
  <c r="T36" i="35"/>
  <c r="T37" i="35"/>
  <c r="T38" i="35"/>
  <c r="T39" i="35"/>
  <c r="T40" i="35"/>
  <c r="T41" i="35"/>
  <c r="T42" i="35"/>
  <c r="T43" i="35"/>
  <c r="T44" i="35"/>
  <c r="T45" i="35"/>
  <c r="T46" i="35"/>
  <c r="T47" i="35"/>
  <c r="T48" i="35"/>
  <c r="T49" i="35"/>
  <c r="T50" i="35"/>
  <c r="T51" i="35"/>
  <c r="T52" i="35"/>
  <c r="T53" i="35"/>
  <c r="T54" i="35"/>
  <c r="T55" i="35"/>
  <c r="T56" i="35"/>
  <c r="T16" i="35"/>
  <c r="T17" i="35"/>
  <c r="T18" i="35"/>
  <c r="T19" i="35"/>
  <c r="T20" i="35"/>
  <c r="T21" i="35"/>
  <c r="T22" i="35"/>
  <c r="T15" i="35"/>
  <c r="S23" i="34"/>
  <c r="S24" i="34"/>
  <c r="S25" i="34"/>
  <c r="S26" i="34"/>
  <c r="S27" i="34"/>
  <c r="S28" i="34"/>
  <c r="S29" i="34"/>
  <c r="S30" i="34"/>
  <c r="S31" i="34"/>
  <c r="S32" i="34"/>
  <c r="S33" i="34"/>
  <c r="S34" i="34"/>
  <c r="S35" i="34"/>
  <c r="S36" i="34"/>
  <c r="S37" i="34"/>
  <c r="S38" i="34"/>
  <c r="S39" i="34"/>
  <c r="S40" i="34"/>
  <c r="S41" i="34"/>
  <c r="S42" i="34"/>
  <c r="S43" i="34"/>
  <c r="S44" i="34"/>
  <c r="S45" i="34"/>
  <c r="S46" i="34"/>
  <c r="S47" i="34"/>
  <c r="S48" i="34"/>
  <c r="S49" i="34"/>
  <c r="S50" i="34"/>
  <c r="S51" i="34"/>
  <c r="S52" i="34"/>
  <c r="S53" i="34"/>
  <c r="S54" i="34"/>
  <c r="S55" i="34"/>
  <c r="S56" i="34"/>
  <c r="S16" i="34"/>
  <c r="S17" i="34"/>
  <c r="S18" i="34"/>
  <c r="S19" i="34"/>
  <c r="S20" i="34"/>
  <c r="S21" i="34"/>
  <c r="S22" i="34"/>
  <c r="S15" i="34"/>
  <c r="R16" i="33"/>
  <c r="R17" i="33"/>
  <c r="R18" i="33"/>
  <c r="R19" i="33"/>
  <c r="R20" i="33"/>
  <c r="R21" i="33"/>
  <c r="R22" i="33"/>
  <c r="R23" i="33"/>
  <c r="R24" i="33"/>
  <c r="R25" i="33"/>
  <c r="R26" i="33"/>
  <c r="R27" i="33"/>
  <c r="R28" i="33"/>
  <c r="R29" i="33"/>
  <c r="R30" i="33"/>
  <c r="R31" i="33"/>
  <c r="R32" i="33"/>
  <c r="R33" i="33"/>
  <c r="R34" i="33"/>
  <c r="R35" i="33"/>
  <c r="R36" i="33"/>
  <c r="R37" i="33"/>
  <c r="R38" i="33"/>
  <c r="R39" i="33"/>
  <c r="R40" i="33"/>
  <c r="R41" i="33"/>
  <c r="R42" i="33"/>
  <c r="R43" i="33"/>
  <c r="R44" i="33"/>
  <c r="R45" i="33"/>
  <c r="R46" i="33"/>
  <c r="R47" i="33"/>
  <c r="R48" i="33"/>
  <c r="R49" i="33"/>
  <c r="R50" i="33"/>
  <c r="R51" i="33"/>
  <c r="R52" i="33"/>
  <c r="R53" i="33"/>
  <c r="R54" i="33"/>
  <c r="R55" i="33"/>
  <c r="R56" i="33"/>
  <c r="R15" i="33"/>
  <c r="Q16" i="32"/>
  <c r="Q17" i="32"/>
  <c r="Q18" i="32"/>
  <c r="Q19" i="32"/>
  <c r="Q20" i="32"/>
  <c r="Q21" i="32"/>
  <c r="Q22" i="32"/>
  <c r="Q23" i="32"/>
  <c r="Q24" i="32"/>
  <c r="Q25" i="32"/>
  <c r="Q26" i="32"/>
  <c r="Q27" i="32"/>
  <c r="Q28" i="32"/>
  <c r="Q29" i="32"/>
  <c r="Q30" i="32"/>
  <c r="Q31" i="32"/>
  <c r="Q32" i="32"/>
  <c r="Q33" i="32"/>
  <c r="Q34" i="32"/>
  <c r="Q35" i="32"/>
  <c r="Q36" i="32"/>
  <c r="Q37" i="32"/>
  <c r="Q38" i="32"/>
  <c r="Q39" i="32"/>
  <c r="Q40" i="32"/>
  <c r="Q41" i="32"/>
  <c r="Q42" i="32"/>
  <c r="Q43" i="32"/>
  <c r="Q44" i="32"/>
  <c r="Q45" i="32"/>
  <c r="Q46" i="32"/>
  <c r="Q47" i="32"/>
  <c r="Q48" i="32"/>
  <c r="Q49" i="32"/>
  <c r="Q50" i="32"/>
  <c r="Q51" i="32"/>
  <c r="Q52" i="32"/>
  <c r="Q53" i="32"/>
  <c r="Q54" i="32"/>
  <c r="Q55" i="32"/>
  <c r="Q56" i="32"/>
  <c r="Q15" i="32"/>
  <c r="P23" i="31"/>
  <c r="P24" i="31"/>
  <c r="P25" i="31"/>
  <c r="P26" i="31"/>
  <c r="P27" i="31"/>
  <c r="P28" i="31"/>
  <c r="P29" i="31"/>
  <c r="P30" i="31"/>
  <c r="P31" i="31"/>
  <c r="P32" i="31"/>
  <c r="P33" i="31"/>
  <c r="P34" i="31"/>
  <c r="P35" i="31"/>
  <c r="P36" i="31"/>
  <c r="P37" i="31"/>
  <c r="P38" i="31"/>
  <c r="P39" i="31"/>
  <c r="P40" i="31"/>
  <c r="P41" i="31"/>
  <c r="P42" i="31"/>
  <c r="P43" i="31"/>
  <c r="P44" i="31"/>
  <c r="P45" i="31"/>
  <c r="P46" i="31"/>
  <c r="P47" i="31"/>
  <c r="P48" i="31"/>
  <c r="P49" i="31"/>
  <c r="P50" i="31"/>
  <c r="P51" i="31"/>
  <c r="P52" i="31"/>
  <c r="P53" i="31"/>
  <c r="P54" i="31"/>
  <c r="P55" i="31"/>
  <c r="P56" i="31"/>
  <c r="P16" i="31"/>
  <c r="P17" i="31"/>
  <c r="P18" i="31"/>
  <c r="P19" i="31"/>
  <c r="P20" i="31"/>
  <c r="P21" i="31"/>
  <c r="P22" i="31"/>
  <c r="P15" i="31"/>
  <c r="O16" i="30"/>
  <c r="O17" i="30"/>
  <c r="O18" i="30"/>
  <c r="O19" i="30"/>
  <c r="O20" i="30"/>
  <c r="O21" i="30"/>
  <c r="O22" i="30"/>
  <c r="O23" i="30"/>
  <c r="O24" i="30"/>
  <c r="O25" i="30"/>
  <c r="O26" i="30"/>
  <c r="O27" i="30"/>
  <c r="O28" i="30"/>
  <c r="O29" i="30"/>
  <c r="O30" i="30"/>
  <c r="O31" i="30"/>
  <c r="O32" i="30"/>
  <c r="O33" i="30"/>
  <c r="O34" i="30"/>
  <c r="O35" i="30"/>
  <c r="O36" i="30"/>
  <c r="O37" i="30"/>
  <c r="O38" i="30"/>
  <c r="O39" i="30"/>
  <c r="O40" i="30"/>
  <c r="O41" i="30"/>
  <c r="O42" i="30"/>
  <c r="O43" i="30"/>
  <c r="O44" i="30"/>
  <c r="O45" i="30"/>
  <c r="O46" i="30"/>
  <c r="O47" i="30"/>
  <c r="O48" i="30"/>
  <c r="O49" i="30"/>
  <c r="O50" i="30"/>
  <c r="O51" i="30"/>
  <c r="O52" i="30"/>
  <c r="O53" i="30"/>
  <c r="O54" i="30"/>
  <c r="O55" i="30"/>
  <c r="O56" i="30"/>
  <c r="O15" i="30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N30" i="29"/>
  <c r="N31" i="29"/>
  <c r="N32" i="29"/>
  <c r="N33" i="29"/>
  <c r="N34" i="29"/>
  <c r="N35" i="29"/>
  <c r="N36" i="29"/>
  <c r="N37" i="29"/>
  <c r="N38" i="29"/>
  <c r="N39" i="29"/>
  <c r="N40" i="29"/>
  <c r="N41" i="29"/>
  <c r="N42" i="29"/>
  <c r="N43" i="29"/>
  <c r="N44" i="29"/>
  <c r="N45" i="29"/>
  <c r="N46" i="29"/>
  <c r="N47" i="29"/>
  <c r="N48" i="29"/>
  <c r="N49" i="29"/>
  <c r="N50" i="29"/>
  <c r="N51" i="29"/>
  <c r="N52" i="29"/>
  <c r="N53" i="29"/>
  <c r="N54" i="29"/>
  <c r="N55" i="29"/>
  <c r="N56" i="29"/>
  <c r="N15" i="29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15" i="28"/>
  <c r="K56" i="44"/>
  <c r="F56" i="44"/>
  <c r="E56" i="44"/>
  <c r="K55" i="44"/>
  <c r="F55" i="44"/>
  <c r="E55" i="44"/>
  <c r="K54" i="44"/>
  <c r="F54" i="44"/>
  <c r="E54" i="44"/>
  <c r="K53" i="44"/>
  <c r="F53" i="44"/>
  <c r="E53" i="44"/>
  <c r="K52" i="44"/>
  <c r="F52" i="44"/>
  <c r="E52" i="44"/>
  <c r="K51" i="44"/>
  <c r="F51" i="44"/>
  <c r="E51" i="44"/>
  <c r="K50" i="44"/>
  <c r="F50" i="44"/>
  <c r="E50" i="44"/>
  <c r="K49" i="44"/>
  <c r="F49" i="44"/>
  <c r="E49" i="44"/>
  <c r="K48" i="44"/>
  <c r="F48" i="44"/>
  <c r="E48" i="44"/>
  <c r="K47" i="44"/>
  <c r="F47" i="44"/>
  <c r="E47" i="44"/>
  <c r="K46" i="44"/>
  <c r="F46" i="44"/>
  <c r="E46" i="44"/>
  <c r="K45" i="44"/>
  <c r="F45" i="44"/>
  <c r="E45" i="44"/>
  <c r="K44" i="44"/>
  <c r="F44" i="44"/>
  <c r="E44" i="44"/>
  <c r="K43" i="44"/>
  <c r="F43" i="44"/>
  <c r="E43" i="44"/>
  <c r="K42" i="44"/>
  <c r="F42" i="44"/>
  <c r="E42" i="44"/>
  <c r="K41" i="44"/>
  <c r="F41" i="44"/>
  <c r="E41" i="44"/>
  <c r="K40" i="44"/>
  <c r="F40" i="44"/>
  <c r="E40" i="44"/>
  <c r="K39" i="44"/>
  <c r="F39" i="44"/>
  <c r="E39" i="44"/>
  <c r="K38" i="44"/>
  <c r="F38" i="44"/>
  <c r="E38" i="44"/>
  <c r="K37" i="44"/>
  <c r="F37" i="44"/>
  <c r="E37" i="44"/>
  <c r="K36" i="44"/>
  <c r="F36" i="44"/>
  <c r="E36" i="44"/>
  <c r="K35" i="44"/>
  <c r="F35" i="44"/>
  <c r="E35" i="44"/>
  <c r="K34" i="44"/>
  <c r="F34" i="44"/>
  <c r="E34" i="44"/>
  <c r="K33" i="44"/>
  <c r="F33" i="44"/>
  <c r="E33" i="44"/>
  <c r="K32" i="44"/>
  <c r="F32" i="44"/>
  <c r="E32" i="44"/>
  <c r="K31" i="44"/>
  <c r="F31" i="44"/>
  <c r="E31" i="44"/>
  <c r="K30" i="44"/>
  <c r="F30" i="44"/>
  <c r="E30" i="44"/>
  <c r="K29" i="44"/>
  <c r="F29" i="44"/>
  <c r="E29" i="44"/>
  <c r="K28" i="44"/>
  <c r="F28" i="44"/>
  <c r="E28" i="44"/>
  <c r="K27" i="44"/>
  <c r="F27" i="44"/>
  <c r="E27" i="44"/>
  <c r="K26" i="44"/>
  <c r="F26" i="44"/>
  <c r="E26" i="44"/>
  <c r="K25" i="44"/>
  <c r="F25" i="44"/>
  <c r="E25" i="44"/>
  <c r="K24" i="44"/>
  <c r="F24" i="44"/>
  <c r="E24" i="44"/>
  <c r="K23" i="44"/>
  <c r="F23" i="44"/>
  <c r="E23" i="44"/>
  <c r="K22" i="44"/>
  <c r="F22" i="44"/>
  <c r="E22" i="44"/>
  <c r="K21" i="44"/>
  <c r="F21" i="44"/>
  <c r="E21" i="44"/>
  <c r="K20" i="44"/>
  <c r="F20" i="44"/>
  <c r="E20" i="44"/>
  <c r="K19" i="44"/>
  <c r="F19" i="44"/>
  <c r="E19" i="44"/>
  <c r="K18" i="44"/>
  <c r="F18" i="44"/>
  <c r="E18" i="44"/>
  <c r="K17" i="44"/>
  <c r="F17" i="44"/>
  <c r="E17" i="44"/>
  <c r="K16" i="44"/>
  <c r="F16" i="44"/>
  <c r="E16" i="44"/>
  <c r="K15" i="44"/>
  <c r="F15" i="44"/>
  <c r="E15" i="44"/>
  <c r="K56" i="42"/>
  <c r="F56" i="42"/>
  <c r="E56" i="42"/>
  <c r="K55" i="42"/>
  <c r="F55" i="42"/>
  <c r="E55" i="42"/>
  <c r="K54" i="42"/>
  <c r="F54" i="42"/>
  <c r="E54" i="42"/>
  <c r="K53" i="42"/>
  <c r="F53" i="42"/>
  <c r="E53" i="42"/>
  <c r="K52" i="42"/>
  <c r="F52" i="42"/>
  <c r="E52" i="42"/>
  <c r="K51" i="42"/>
  <c r="F51" i="42"/>
  <c r="E51" i="42"/>
  <c r="K50" i="42"/>
  <c r="F50" i="42"/>
  <c r="E50" i="42"/>
  <c r="K49" i="42"/>
  <c r="F49" i="42"/>
  <c r="E49" i="42"/>
  <c r="K48" i="42"/>
  <c r="F48" i="42"/>
  <c r="E48" i="42"/>
  <c r="K47" i="42"/>
  <c r="F47" i="42"/>
  <c r="E47" i="42"/>
  <c r="K46" i="42"/>
  <c r="F46" i="42"/>
  <c r="E46" i="42"/>
  <c r="K45" i="42"/>
  <c r="F45" i="42"/>
  <c r="E45" i="42"/>
  <c r="K44" i="42"/>
  <c r="F44" i="42"/>
  <c r="E44" i="42"/>
  <c r="K43" i="42"/>
  <c r="F43" i="42"/>
  <c r="E43" i="42"/>
  <c r="K42" i="42"/>
  <c r="F42" i="42"/>
  <c r="E42" i="42"/>
  <c r="K41" i="42"/>
  <c r="F41" i="42"/>
  <c r="E41" i="42"/>
  <c r="K40" i="42"/>
  <c r="F40" i="42"/>
  <c r="E40" i="42"/>
  <c r="K39" i="42"/>
  <c r="F39" i="42"/>
  <c r="E39" i="42"/>
  <c r="K38" i="42"/>
  <c r="F38" i="42"/>
  <c r="E38" i="42"/>
  <c r="K37" i="42"/>
  <c r="F37" i="42"/>
  <c r="E37" i="42"/>
  <c r="K36" i="42"/>
  <c r="F36" i="42"/>
  <c r="E36" i="42"/>
  <c r="K35" i="42"/>
  <c r="F35" i="42"/>
  <c r="E35" i="42"/>
  <c r="K34" i="42"/>
  <c r="F34" i="42"/>
  <c r="E34" i="42"/>
  <c r="K33" i="42"/>
  <c r="F33" i="42"/>
  <c r="E33" i="42"/>
  <c r="K32" i="42"/>
  <c r="F32" i="42"/>
  <c r="E32" i="42"/>
  <c r="K31" i="42"/>
  <c r="F31" i="42"/>
  <c r="E31" i="42"/>
  <c r="K30" i="42"/>
  <c r="F30" i="42"/>
  <c r="E30" i="42"/>
  <c r="K29" i="42"/>
  <c r="F29" i="42"/>
  <c r="E29" i="42"/>
  <c r="K28" i="42"/>
  <c r="F28" i="42"/>
  <c r="E28" i="42"/>
  <c r="K27" i="42"/>
  <c r="F27" i="42"/>
  <c r="E27" i="42"/>
  <c r="K26" i="42"/>
  <c r="F26" i="42"/>
  <c r="E26" i="42"/>
  <c r="K25" i="42"/>
  <c r="F25" i="42"/>
  <c r="E25" i="42"/>
  <c r="K24" i="42"/>
  <c r="F24" i="42"/>
  <c r="E24" i="42"/>
  <c r="K23" i="42"/>
  <c r="F23" i="42"/>
  <c r="E23" i="42"/>
  <c r="K22" i="42"/>
  <c r="F22" i="42"/>
  <c r="E22" i="42"/>
  <c r="K21" i="42"/>
  <c r="F21" i="42"/>
  <c r="E21" i="42"/>
  <c r="K20" i="42"/>
  <c r="F20" i="42"/>
  <c r="E20" i="42"/>
  <c r="K19" i="42"/>
  <c r="F19" i="42"/>
  <c r="E19" i="42"/>
  <c r="K18" i="42"/>
  <c r="F18" i="42"/>
  <c r="E18" i="42"/>
  <c r="K17" i="42"/>
  <c r="F17" i="42"/>
  <c r="E17" i="42"/>
  <c r="K16" i="42"/>
  <c r="F16" i="42"/>
  <c r="E16" i="42"/>
  <c r="K15" i="42"/>
  <c r="F15" i="42"/>
  <c r="E15" i="42"/>
  <c r="K56" i="41"/>
  <c r="F56" i="41"/>
  <c r="E56" i="41"/>
  <c r="K55" i="41"/>
  <c r="F55" i="41"/>
  <c r="E55" i="41"/>
  <c r="K54" i="41"/>
  <c r="F54" i="41"/>
  <c r="E54" i="41"/>
  <c r="K53" i="41"/>
  <c r="F53" i="41"/>
  <c r="E53" i="41"/>
  <c r="K52" i="41"/>
  <c r="F52" i="41"/>
  <c r="E52" i="41"/>
  <c r="K51" i="41"/>
  <c r="F51" i="41"/>
  <c r="E51" i="41"/>
  <c r="K50" i="41"/>
  <c r="F50" i="41"/>
  <c r="E50" i="41"/>
  <c r="K49" i="41"/>
  <c r="F49" i="41"/>
  <c r="E49" i="41"/>
  <c r="K48" i="41"/>
  <c r="F48" i="41"/>
  <c r="E48" i="41"/>
  <c r="K47" i="41"/>
  <c r="F47" i="41"/>
  <c r="E47" i="41"/>
  <c r="K46" i="41"/>
  <c r="F46" i="41"/>
  <c r="E46" i="41"/>
  <c r="K45" i="41"/>
  <c r="F45" i="41"/>
  <c r="E45" i="41"/>
  <c r="K44" i="41"/>
  <c r="F44" i="41"/>
  <c r="E44" i="41"/>
  <c r="K43" i="41"/>
  <c r="F43" i="41"/>
  <c r="E43" i="41"/>
  <c r="K42" i="41"/>
  <c r="F42" i="41"/>
  <c r="E42" i="41"/>
  <c r="K41" i="41"/>
  <c r="F41" i="41"/>
  <c r="E41" i="41"/>
  <c r="K40" i="41"/>
  <c r="F40" i="41"/>
  <c r="E40" i="41"/>
  <c r="K39" i="41"/>
  <c r="F39" i="41"/>
  <c r="E39" i="41"/>
  <c r="K38" i="41"/>
  <c r="F38" i="41"/>
  <c r="E38" i="41"/>
  <c r="K37" i="41"/>
  <c r="F37" i="41"/>
  <c r="E37" i="41"/>
  <c r="K36" i="41"/>
  <c r="F36" i="41"/>
  <c r="E36" i="41"/>
  <c r="K35" i="41"/>
  <c r="F35" i="41"/>
  <c r="E35" i="41"/>
  <c r="K34" i="41"/>
  <c r="F34" i="41"/>
  <c r="E34" i="41"/>
  <c r="K33" i="41"/>
  <c r="F33" i="41"/>
  <c r="E33" i="41"/>
  <c r="K32" i="41"/>
  <c r="F32" i="41"/>
  <c r="E32" i="41"/>
  <c r="K31" i="41"/>
  <c r="F31" i="41"/>
  <c r="E31" i="41"/>
  <c r="K30" i="41"/>
  <c r="F30" i="41"/>
  <c r="E30" i="41"/>
  <c r="K29" i="41"/>
  <c r="F29" i="41"/>
  <c r="E29" i="41"/>
  <c r="K28" i="41"/>
  <c r="F28" i="41"/>
  <c r="E28" i="41"/>
  <c r="K27" i="41"/>
  <c r="F27" i="41"/>
  <c r="E27" i="41"/>
  <c r="K26" i="41"/>
  <c r="F26" i="41"/>
  <c r="E26" i="41"/>
  <c r="K25" i="41"/>
  <c r="F25" i="41"/>
  <c r="E25" i="41"/>
  <c r="K24" i="41"/>
  <c r="F24" i="41"/>
  <c r="E24" i="41"/>
  <c r="K23" i="41"/>
  <c r="F23" i="41"/>
  <c r="E23" i="41"/>
  <c r="K22" i="41"/>
  <c r="F22" i="41"/>
  <c r="E22" i="41"/>
  <c r="K21" i="41"/>
  <c r="F21" i="41"/>
  <c r="E21" i="41"/>
  <c r="K20" i="41"/>
  <c r="F20" i="41"/>
  <c r="E20" i="41"/>
  <c r="K19" i="41"/>
  <c r="F19" i="41"/>
  <c r="E19" i="41"/>
  <c r="K18" i="41"/>
  <c r="F18" i="41"/>
  <c r="E18" i="41"/>
  <c r="K17" i="41"/>
  <c r="F17" i="41"/>
  <c r="E17" i="41"/>
  <c r="K16" i="41"/>
  <c r="F16" i="41"/>
  <c r="E16" i="41"/>
  <c r="K15" i="41"/>
  <c r="F15" i="41"/>
  <c r="E15" i="41"/>
  <c r="K56" i="40"/>
  <c r="F56" i="40"/>
  <c r="E56" i="40"/>
  <c r="K55" i="40"/>
  <c r="F55" i="40"/>
  <c r="E55" i="40"/>
  <c r="K54" i="40"/>
  <c r="F54" i="40"/>
  <c r="E54" i="40"/>
  <c r="K53" i="40"/>
  <c r="F53" i="40"/>
  <c r="E53" i="40"/>
  <c r="K52" i="40"/>
  <c r="F52" i="40"/>
  <c r="E52" i="40"/>
  <c r="K51" i="40"/>
  <c r="F51" i="40"/>
  <c r="E51" i="40"/>
  <c r="K50" i="40"/>
  <c r="F50" i="40"/>
  <c r="E50" i="40"/>
  <c r="K49" i="40"/>
  <c r="F49" i="40"/>
  <c r="E49" i="40"/>
  <c r="K48" i="40"/>
  <c r="F48" i="40"/>
  <c r="E48" i="40"/>
  <c r="K47" i="40"/>
  <c r="F47" i="40"/>
  <c r="E47" i="40"/>
  <c r="K46" i="40"/>
  <c r="F46" i="40"/>
  <c r="E46" i="40"/>
  <c r="K45" i="40"/>
  <c r="F45" i="40"/>
  <c r="E45" i="40"/>
  <c r="K44" i="40"/>
  <c r="F44" i="40"/>
  <c r="E44" i="40"/>
  <c r="K43" i="40"/>
  <c r="F43" i="40"/>
  <c r="E43" i="40"/>
  <c r="K42" i="40"/>
  <c r="F42" i="40"/>
  <c r="E42" i="40"/>
  <c r="K41" i="40"/>
  <c r="F41" i="40"/>
  <c r="E41" i="40"/>
  <c r="K40" i="40"/>
  <c r="F40" i="40"/>
  <c r="E40" i="40"/>
  <c r="K39" i="40"/>
  <c r="F39" i="40"/>
  <c r="E39" i="40"/>
  <c r="K38" i="40"/>
  <c r="F38" i="40"/>
  <c r="E38" i="40"/>
  <c r="K37" i="40"/>
  <c r="F37" i="40"/>
  <c r="E37" i="40"/>
  <c r="K36" i="40"/>
  <c r="F36" i="40"/>
  <c r="E36" i="40"/>
  <c r="K35" i="40"/>
  <c r="F35" i="40"/>
  <c r="E35" i="40"/>
  <c r="K34" i="40"/>
  <c r="F34" i="40"/>
  <c r="E34" i="40"/>
  <c r="K33" i="40"/>
  <c r="F33" i="40"/>
  <c r="E33" i="40"/>
  <c r="K32" i="40"/>
  <c r="F32" i="40"/>
  <c r="E32" i="40"/>
  <c r="K31" i="40"/>
  <c r="F31" i="40"/>
  <c r="E31" i="40"/>
  <c r="K30" i="40"/>
  <c r="F30" i="40"/>
  <c r="E30" i="40"/>
  <c r="K29" i="40"/>
  <c r="F29" i="40"/>
  <c r="E29" i="40"/>
  <c r="K28" i="40"/>
  <c r="F28" i="40"/>
  <c r="E28" i="40"/>
  <c r="K27" i="40"/>
  <c r="F27" i="40"/>
  <c r="E27" i="40"/>
  <c r="K26" i="40"/>
  <c r="F26" i="40"/>
  <c r="E26" i="40"/>
  <c r="K25" i="40"/>
  <c r="F25" i="40"/>
  <c r="E25" i="40"/>
  <c r="K24" i="40"/>
  <c r="F24" i="40"/>
  <c r="E24" i="40"/>
  <c r="K23" i="40"/>
  <c r="F23" i="40"/>
  <c r="E23" i="40"/>
  <c r="K22" i="40"/>
  <c r="F22" i="40"/>
  <c r="E22" i="40"/>
  <c r="K21" i="40"/>
  <c r="F21" i="40"/>
  <c r="E21" i="40"/>
  <c r="K20" i="40"/>
  <c r="F20" i="40"/>
  <c r="E20" i="40"/>
  <c r="K19" i="40"/>
  <c r="F19" i="40"/>
  <c r="E19" i="40"/>
  <c r="K18" i="40"/>
  <c r="F18" i="40"/>
  <c r="E18" i="40"/>
  <c r="K17" i="40"/>
  <c r="F17" i="40"/>
  <c r="E17" i="40"/>
  <c r="K16" i="40"/>
  <c r="F16" i="40"/>
  <c r="E16" i="40"/>
  <c r="K15" i="40"/>
  <c r="F15" i="40"/>
  <c r="E15" i="40"/>
  <c r="K56" i="39"/>
  <c r="F56" i="39"/>
  <c r="E56" i="39"/>
  <c r="K55" i="39"/>
  <c r="F55" i="39"/>
  <c r="E55" i="39"/>
  <c r="K54" i="39"/>
  <c r="F54" i="39"/>
  <c r="E54" i="39"/>
  <c r="K53" i="39"/>
  <c r="F53" i="39"/>
  <c r="E53" i="39"/>
  <c r="K52" i="39"/>
  <c r="F52" i="39"/>
  <c r="E52" i="39"/>
  <c r="K51" i="39"/>
  <c r="F51" i="39"/>
  <c r="E51" i="39"/>
  <c r="K50" i="39"/>
  <c r="F50" i="39"/>
  <c r="E50" i="39"/>
  <c r="K49" i="39"/>
  <c r="F49" i="39"/>
  <c r="E49" i="39"/>
  <c r="K48" i="39"/>
  <c r="F48" i="39"/>
  <c r="E48" i="39"/>
  <c r="K47" i="39"/>
  <c r="F47" i="39"/>
  <c r="E47" i="39"/>
  <c r="K46" i="39"/>
  <c r="F46" i="39"/>
  <c r="E46" i="39"/>
  <c r="K45" i="39"/>
  <c r="F45" i="39"/>
  <c r="E45" i="39"/>
  <c r="K44" i="39"/>
  <c r="F44" i="39"/>
  <c r="E44" i="39"/>
  <c r="K43" i="39"/>
  <c r="F43" i="39"/>
  <c r="E43" i="39"/>
  <c r="K42" i="39"/>
  <c r="F42" i="39"/>
  <c r="E42" i="39"/>
  <c r="K41" i="39"/>
  <c r="F41" i="39"/>
  <c r="E41" i="39"/>
  <c r="K40" i="39"/>
  <c r="F40" i="39"/>
  <c r="E40" i="39"/>
  <c r="K39" i="39"/>
  <c r="F39" i="39"/>
  <c r="E39" i="39"/>
  <c r="K38" i="39"/>
  <c r="F38" i="39"/>
  <c r="E38" i="39"/>
  <c r="K37" i="39"/>
  <c r="F37" i="39"/>
  <c r="E37" i="39"/>
  <c r="K36" i="39"/>
  <c r="F36" i="39"/>
  <c r="E36" i="39"/>
  <c r="K35" i="39"/>
  <c r="F35" i="39"/>
  <c r="E35" i="39"/>
  <c r="K34" i="39"/>
  <c r="F34" i="39"/>
  <c r="E34" i="39"/>
  <c r="K33" i="39"/>
  <c r="F33" i="39"/>
  <c r="E33" i="39"/>
  <c r="K32" i="39"/>
  <c r="F32" i="39"/>
  <c r="E32" i="39"/>
  <c r="K31" i="39"/>
  <c r="F31" i="39"/>
  <c r="E31" i="39"/>
  <c r="K30" i="39"/>
  <c r="F30" i="39"/>
  <c r="E30" i="39"/>
  <c r="K29" i="39"/>
  <c r="F29" i="39"/>
  <c r="E29" i="39"/>
  <c r="K28" i="39"/>
  <c r="F28" i="39"/>
  <c r="E28" i="39"/>
  <c r="K27" i="39"/>
  <c r="F27" i="39"/>
  <c r="E27" i="39"/>
  <c r="K26" i="39"/>
  <c r="F26" i="39"/>
  <c r="E26" i="39"/>
  <c r="K25" i="39"/>
  <c r="F25" i="39"/>
  <c r="E25" i="39"/>
  <c r="K24" i="39"/>
  <c r="F24" i="39"/>
  <c r="E24" i="39"/>
  <c r="K23" i="39"/>
  <c r="F23" i="39"/>
  <c r="E23" i="39"/>
  <c r="K22" i="39"/>
  <c r="F22" i="39"/>
  <c r="E22" i="39"/>
  <c r="K21" i="39"/>
  <c r="F21" i="39"/>
  <c r="E21" i="39"/>
  <c r="K20" i="39"/>
  <c r="F20" i="39"/>
  <c r="E20" i="39"/>
  <c r="K19" i="39"/>
  <c r="F19" i="39"/>
  <c r="E19" i="39"/>
  <c r="K18" i="39"/>
  <c r="F18" i="39"/>
  <c r="E18" i="39"/>
  <c r="K17" i="39"/>
  <c r="F17" i="39"/>
  <c r="E17" i="39"/>
  <c r="K16" i="39"/>
  <c r="F16" i="39"/>
  <c r="E16" i="39"/>
  <c r="K15" i="39"/>
  <c r="F15" i="39"/>
  <c r="E15" i="39"/>
  <c r="K56" i="38"/>
  <c r="F56" i="38"/>
  <c r="E56" i="38"/>
  <c r="K55" i="38"/>
  <c r="F55" i="38"/>
  <c r="E55" i="38"/>
  <c r="K54" i="38"/>
  <c r="F54" i="38"/>
  <c r="E54" i="38"/>
  <c r="K53" i="38"/>
  <c r="F53" i="38"/>
  <c r="E53" i="38"/>
  <c r="K52" i="38"/>
  <c r="F52" i="38"/>
  <c r="E52" i="38"/>
  <c r="K51" i="38"/>
  <c r="F51" i="38"/>
  <c r="E51" i="38"/>
  <c r="K50" i="38"/>
  <c r="F50" i="38"/>
  <c r="E50" i="38"/>
  <c r="K49" i="38"/>
  <c r="F49" i="38"/>
  <c r="E49" i="38"/>
  <c r="K48" i="38"/>
  <c r="F48" i="38"/>
  <c r="E48" i="38"/>
  <c r="K47" i="38"/>
  <c r="F47" i="38"/>
  <c r="E47" i="38"/>
  <c r="K46" i="38"/>
  <c r="F46" i="38"/>
  <c r="E46" i="38"/>
  <c r="K45" i="38"/>
  <c r="F45" i="38"/>
  <c r="E45" i="38"/>
  <c r="K44" i="38"/>
  <c r="F44" i="38"/>
  <c r="E44" i="38"/>
  <c r="K43" i="38"/>
  <c r="F43" i="38"/>
  <c r="E43" i="38"/>
  <c r="K42" i="38"/>
  <c r="F42" i="38"/>
  <c r="E42" i="38"/>
  <c r="K41" i="38"/>
  <c r="F41" i="38"/>
  <c r="E41" i="38"/>
  <c r="K40" i="38"/>
  <c r="F40" i="38"/>
  <c r="E40" i="38"/>
  <c r="K39" i="38"/>
  <c r="F39" i="38"/>
  <c r="E39" i="38"/>
  <c r="K38" i="38"/>
  <c r="F38" i="38"/>
  <c r="E38" i="38"/>
  <c r="K37" i="38"/>
  <c r="F37" i="38"/>
  <c r="E37" i="38"/>
  <c r="K36" i="38"/>
  <c r="F36" i="38"/>
  <c r="E36" i="38"/>
  <c r="K35" i="38"/>
  <c r="F35" i="38"/>
  <c r="E35" i="38"/>
  <c r="K34" i="38"/>
  <c r="F34" i="38"/>
  <c r="E34" i="38"/>
  <c r="K33" i="38"/>
  <c r="F33" i="38"/>
  <c r="E33" i="38"/>
  <c r="K32" i="38"/>
  <c r="F32" i="38"/>
  <c r="E32" i="38"/>
  <c r="K31" i="38"/>
  <c r="F31" i="38"/>
  <c r="E31" i="38"/>
  <c r="K30" i="38"/>
  <c r="F30" i="38"/>
  <c r="E30" i="38"/>
  <c r="K29" i="38"/>
  <c r="F29" i="38"/>
  <c r="E29" i="38"/>
  <c r="K28" i="38"/>
  <c r="F28" i="38"/>
  <c r="E28" i="38"/>
  <c r="K27" i="38"/>
  <c r="F27" i="38"/>
  <c r="E27" i="38"/>
  <c r="K26" i="38"/>
  <c r="F26" i="38"/>
  <c r="E26" i="38"/>
  <c r="K25" i="38"/>
  <c r="F25" i="38"/>
  <c r="E25" i="38"/>
  <c r="K24" i="38"/>
  <c r="F24" i="38"/>
  <c r="E24" i="38"/>
  <c r="K23" i="38"/>
  <c r="F23" i="38"/>
  <c r="E23" i="38"/>
  <c r="K22" i="38"/>
  <c r="F22" i="38"/>
  <c r="E22" i="38"/>
  <c r="K21" i="38"/>
  <c r="F21" i="38"/>
  <c r="E21" i="38"/>
  <c r="K20" i="38"/>
  <c r="F20" i="38"/>
  <c r="E20" i="38"/>
  <c r="K19" i="38"/>
  <c r="F19" i="38"/>
  <c r="E19" i="38"/>
  <c r="K18" i="38"/>
  <c r="F18" i="38"/>
  <c r="E18" i="38"/>
  <c r="K17" i="38"/>
  <c r="F17" i="38"/>
  <c r="E17" i="38"/>
  <c r="K16" i="38"/>
  <c r="F16" i="38"/>
  <c r="E16" i="38"/>
  <c r="K15" i="38"/>
  <c r="F15" i="38"/>
  <c r="E15" i="38"/>
  <c r="K56" i="37"/>
  <c r="F56" i="37"/>
  <c r="E56" i="37"/>
  <c r="K55" i="37"/>
  <c r="F55" i="37"/>
  <c r="E55" i="37"/>
  <c r="K54" i="37"/>
  <c r="F54" i="37"/>
  <c r="E54" i="37"/>
  <c r="K53" i="37"/>
  <c r="F53" i="37"/>
  <c r="E53" i="37"/>
  <c r="K52" i="37"/>
  <c r="F52" i="37"/>
  <c r="E52" i="37"/>
  <c r="K51" i="37"/>
  <c r="F51" i="37"/>
  <c r="E51" i="37"/>
  <c r="K50" i="37"/>
  <c r="F50" i="37"/>
  <c r="E50" i="37"/>
  <c r="K49" i="37"/>
  <c r="F49" i="37"/>
  <c r="E49" i="37"/>
  <c r="K48" i="37"/>
  <c r="F48" i="37"/>
  <c r="E48" i="37"/>
  <c r="K47" i="37"/>
  <c r="F47" i="37"/>
  <c r="E47" i="37"/>
  <c r="K46" i="37"/>
  <c r="F46" i="37"/>
  <c r="E46" i="37"/>
  <c r="K45" i="37"/>
  <c r="F45" i="37"/>
  <c r="E45" i="37"/>
  <c r="K44" i="37"/>
  <c r="F44" i="37"/>
  <c r="E44" i="37"/>
  <c r="K43" i="37"/>
  <c r="F43" i="37"/>
  <c r="E43" i="37"/>
  <c r="K42" i="37"/>
  <c r="F42" i="37"/>
  <c r="E42" i="37"/>
  <c r="K41" i="37"/>
  <c r="F41" i="37"/>
  <c r="E41" i="37"/>
  <c r="K40" i="37"/>
  <c r="F40" i="37"/>
  <c r="E40" i="37"/>
  <c r="K39" i="37"/>
  <c r="F39" i="37"/>
  <c r="E39" i="37"/>
  <c r="K38" i="37"/>
  <c r="F38" i="37"/>
  <c r="E38" i="37"/>
  <c r="K37" i="37"/>
  <c r="F37" i="37"/>
  <c r="E37" i="37"/>
  <c r="K36" i="37"/>
  <c r="F36" i="37"/>
  <c r="E36" i="37"/>
  <c r="K35" i="37"/>
  <c r="F35" i="37"/>
  <c r="E35" i="37"/>
  <c r="K34" i="37"/>
  <c r="F34" i="37"/>
  <c r="E34" i="37"/>
  <c r="K33" i="37"/>
  <c r="F33" i="37"/>
  <c r="E33" i="37"/>
  <c r="K32" i="37"/>
  <c r="F32" i="37"/>
  <c r="E32" i="37"/>
  <c r="K31" i="37"/>
  <c r="F31" i="37"/>
  <c r="E31" i="37"/>
  <c r="K30" i="37"/>
  <c r="F30" i="37"/>
  <c r="E30" i="37"/>
  <c r="K29" i="37"/>
  <c r="F29" i="37"/>
  <c r="E29" i="37"/>
  <c r="K28" i="37"/>
  <c r="F28" i="37"/>
  <c r="E28" i="37"/>
  <c r="K27" i="37"/>
  <c r="F27" i="37"/>
  <c r="E27" i="37"/>
  <c r="K26" i="37"/>
  <c r="F26" i="37"/>
  <c r="E26" i="37"/>
  <c r="K25" i="37"/>
  <c r="F25" i="37"/>
  <c r="E25" i="37"/>
  <c r="K24" i="37"/>
  <c r="F24" i="37"/>
  <c r="E24" i="37"/>
  <c r="K23" i="37"/>
  <c r="F23" i="37"/>
  <c r="E23" i="37"/>
  <c r="K22" i="37"/>
  <c r="F22" i="37"/>
  <c r="E22" i="37"/>
  <c r="K21" i="37"/>
  <c r="F21" i="37"/>
  <c r="E21" i="37"/>
  <c r="K20" i="37"/>
  <c r="F20" i="37"/>
  <c r="E20" i="37"/>
  <c r="K19" i="37"/>
  <c r="F19" i="37"/>
  <c r="E19" i="37"/>
  <c r="K18" i="37"/>
  <c r="F18" i="37"/>
  <c r="E18" i="37"/>
  <c r="K17" i="37"/>
  <c r="F17" i="37"/>
  <c r="E17" i="37"/>
  <c r="K16" i="37"/>
  <c r="F16" i="37"/>
  <c r="E16" i="37"/>
  <c r="K15" i="37"/>
  <c r="F15" i="37"/>
  <c r="E15" i="37"/>
  <c r="K56" i="36"/>
  <c r="F56" i="36"/>
  <c r="E56" i="36"/>
  <c r="K55" i="36"/>
  <c r="F55" i="36"/>
  <c r="E55" i="36"/>
  <c r="K54" i="36"/>
  <c r="F54" i="36"/>
  <c r="E54" i="36"/>
  <c r="K53" i="36"/>
  <c r="F53" i="36"/>
  <c r="E53" i="36"/>
  <c r="K52" i="36"/>
  <c r="F52" i="36"/>
  <c r="E52" i="36"/>
  <c r="K51" i="36"/>
  <c r="F51" i="36"/>
  <c r="E51" i="36"/>
  <c r="K50" i="36"/>
  <c r="F50" i="36"/>
  <c r="E50" i="36"/>
  <c r="K49" i="36"/>
  <c r="F49" i="36"/>
  <c r="E49" i="36"/>
  <c r="K48" i="36"/>
  <c r="F48" i="36"/>
  <c r="E48" i="36"/>
  <c r="K47" i="36"/>
  <c r="F47" i="36"/>
  <c r="E47" i="36"/>
  <c r="K46" i="36"/>
  <c r="F46" i="36"/>
  <c r="E46" i="36"/>
  <c r="K45" i="36"/>
  <c r="F45" i="36"/>
  <c r="E45" i="36"/>
  <c r="K44" i="36"/>
  <c r="F44" i="36"/>
  <c r="E44" i="36"/>
  <c r="K43" i="36"/>
  <c r="F43" i="36"/>
  <c r="E43" i="36"/>
  <c r="K42" i="36"/>
  <c r="F42" i="36"/>
  <c r="E42" i="36"/>
  <c r="K41" i="36"/>
  <c r="F41" i="36"/>
  <c r="E41" i="36"/>
  <c r="K40" i="36"/>
  <c r="F40" i="36"/>
  <c r="E40" i="36"/>
  <c r="K39" i="36"/>
  <c r="F39" i="36"/>
  <c r="E39" i="36"/>
  <c r="K38" i="36"/>
  <c r="F38" i="36"/>
  <c r="E38" i="36"/>
  <c r="K37" i="36"/>
  <c r="F37" i="36"/>
  <c r="E37" i="36"/>
  <c r="K36" i="36"/>
  <c r="F36" i="36"/>
  <c r="E36" i="36"/>
  <c r="K35" i="36"/>
  <c r="F35" i="36"/>
  <c r="E35" i="36"/>
  <c r="K34" i="36"/>
  <c r="F34" i="36"/>
  <c r="E34" i="36"/>
  <c r="K33" i="36"/>
  <c r="F33" i="36"/>
  <c r="E33" i="36"/>
  <c r="K32" i="36"/>
  <c r="F32" i="36"/>
  <c r="E32" i="36"/>
  <c r="K31" i="36"/>
  <c r="F31" i="36"/>
  <c r="E31" i="36"/>
  <c r="K30" i="36"/>
  <c r="F30" i="36"/>
  <c r="E30" i="36"/>
  <c r="K29" i="36"/>
  <c r="F29" i="36"/>
  <c r="E29" i="36"/>
  <c r="K28" i="36"/>
  <c r="F28" i="36"/>
  <c r="E28" i="36"/>
  <c r="K27" i="36"/>
  <c r="F27" i="36"/>
  <c r="E27" i="36"/>
  <c r="K26" i="36"/>
  <c r="F26" i="36"/>
  <c r="E26" i="36"/>
  <c r="K25" i="36"/>
  <c r="F25" i="36"/>
  <c r="E25" i="36"/>
  <c r="K24" i="36"/>
  <c r="F24" i="36"/>
  <c r="E24" i="36"/>
  <c r="K23" i="36"/>
  <c r="F23" i="36"/>
  <c r="E23" i="36"/>
  <c r="K22" i="36"/>
  <c r="F22" i="36"/>
  <c r="E22" i="36"/>
  <c r="K21" i="36"/>
  <c r="F21" i="36"/>
  <c r="E21" i="36"/>
  <c r="K20" i="36"/>
  <c r="F20" i="36"/>
  <c r="E20" i="36"/>
  <c r="K19" i="36"/>
  <c r="F19" i="36"/>
  <c r="E19" i="36"/>
  <c r="K18" i="36"/>
  <c r="F18" i="36"/>
  <c r="E18" i="36"/>
  <c r="K17" i="36"/>
  <c r="F17" i="36"/>
  <c r="E17" i="36"/>
  <c r="K16" i="36"/>
  <c r="F16" i="36"/>
  <c r="E16" i="36"/>
  <c r="K15" i="36"/>
  <c r="F15" i="36"/>
  <c r="E15" i="36"/>
  <c r="K56" i="35"/>
  <c r="F56" i="35"/>
  <c r="E56" i="35"/>
  <c r="K55" i="35"/>
  <c r="F55" i="35"/>
  <c r="E55" i="35"/>
  <c r="K54" i="35"/>
  <c r="F54" i="35"/>
  <c r="E54" i="35"/>
  <c r="K53" i="35"/>
  <c r="F53" i="35"/>
  <c r="E53" i="35"/>
  <c r="K52" i="35"/>
  <c r="F52" i="35"/>
  <c r="E52" i="35"/>
  <c r="K51" i="35"/>
  <c r="F51" i="35"/>
  <c r="E51" i="35"/>
  <c r="K50" i="35"/>
  <c r="F50" i="35"/>
  <c r="E50" i="35"/>
  <c r="K49" i="35"/>
  <c r="F49" i="35"/>
  <c r="E49" i="35"/>
  <c r="K48" i="35"/>
  <c r="F48" i="35"/>
  <c r="E48" i="35"/>
  <c r="K47" i="35"/>
  <c r="F47" i="35"/>
  <c r="E47" i="35"/>
  <c r="K46" i="35"/>
  <c r="F46" i="35"/>
  <c r="E46" i="35"/>
  <c r="K45" i="35"/>
  <c r="F45" i="35"/>
  <c r="E45" i="35"/>
  <c r="K44" i="35"/>
  <c r="F44" i="35"/>
  <c r="E44" i="35"/>
  <c r="K43" i="35"/>
  <c r="F43" i="35"/>
  <c r="E43" i="35"/>
  <c r="K42" i="35"/>
  <c r="F42" i="35"/>
  <c r="E42" i="35"/>
  <c r="K41" i="35"/>
  <c r="F41" i="35"/>
  <c r="E41" i="35"/>
  <c r="K40" i="35"/>
  <c r="F40" i="35"/>
  <c r="E40" i="35"/>
  <c r="K39" i="35"/>
  <c r="F39" i="35"/>
  <c r="E39" i="35"/>
  <c r="K38" i="35"/>
  <c r="F38" i="35"/>
  <c r="E38" i="35"/>
  <c r="K37" i="35"/>
  <c r="F37" i="35"/>
  <c r="E37" i="35"/>
  <c r="K36" i="35"/>
  <c r="F36" i="35"/>
  <c r="E36" i="35"/>
  <c r="K35" i="35"/>
  <c r="F35" i="35"/>
  <c r="E35" i="35"/>
  <c r="K34" i="35"/>
  <c r="F34" i="35"/>
  <c r="E34" i="35"/>
  <c r="K33" i="35"/>
  <c r="F33" i="35"/>
  <c r="E33" i="35"/>
  <c r="K32" i="35"/>
  <c r="F32" i="35"/>
  <c r="E32" i="35"/>
  <c r="K31" i="35"/>
  <c r="F31" i="35"/>
  <c r="E31" i="35"/>
  <c r="K30" i="35"/>
  <c r="F30" i="35"/>
  <c r="E30" i="35"/>
  <c r="K29" i="35"/>
  <c r="F29" i="35"/>
  <c r="E29" i="35"/>
  <c r="K28" i="35"/>
  <c r="F28" i="35"/>
  <c r="E28" i="35"/>
  <c r="K27" i="35"/>
  <c r="F27" i="35"/>
  <c r="E27" i="35"/>
  <c r="K26" i="35"/>
  <c r="F26" i="35"/>
  <c r="E26" i="35"/>
  <c r="K25" i="35"/>
  <c r="F25" i="35"/>
  <c r="E25" i="35"/>
  <c r="K24" i="35"/>
  <c r="F24" i="35"/>
  <c r="E24" i="35"/>
  <c r="K23" i="35"/>
  <c r="F23" i="35"/>
  <c r="E23" i="35"/>
  <c r="K22" i="35"/>
  <c r="F22" i="35"/>
  <c r="E22" i="35"/>
  <c r="K21" i="35"/>
  <c r="F21" i="35"/>
  <c r="E21" i="35"/>
  <c r="K20" i="35"/>
  <c r="F20" i="35"/>
  <c r="E20" i="35"/>
  <c r="K19" i="35"/>
  <c r="F19" i="35"/>
  <c r="E19" i="35"/>
  <c r="K18" i="35"/>
  <c r="F18" i="35"/>
  <c r="E18" i="35"/>
  <c r="K17" i="35"/>
  <c r="F17" i="35"/>
  <c r="E17" i="35"/>
  <c r="K16" i="35"/>
  <c r="F16" i="35"/>
  <c r="E16" i="35"/>
  <c r="K15" i="35"/>
  <c r="F15" i="35"/>
  <c r="E15" i="35"/>
  <c r="K56" i="34"/>
  <c r="F56" i="34"/>
  <c r="E56" i="34"/>
  <c r="K55" i="34"/>
  <c r="F55" i="34"/>
  <c r="E55" i="34"/>
  <c r="K54" i="34"/>
  <c r="F54" i="34"/>
  <c r="E54" i="34"/>
  <c r="K53" i="34"/>
  <c r="F53" i="34"/>
  <c r="E53" i="34"/>
  <c r="K52" i="34"/>
  <c r="F52" i="34"/>
  <c r="E52" i="34"/>
  <c r="K51" i="34"/>
  <c r="F51" i="34"/>
  <c r="E51" i="34"/>
  <c r="K50" i="34"/>
  <c r="F50" i="34"/>
  <c r="E50" i="34"/>
  <c r="K49" i="34"/>
  <c r="F49" i="34"/>
  <c r="E49" i="34"/>
  <c r="K48" i="34"/>
  <c r="F48" i="34"/>
  <c r="E48" i="34"/>
  <c r="K47" i="34"/>
  <c r="F47" i="34"/>
  <c r="E47" i="34"/>
  <c r="K46" i="34"/>
  <c r="F46" i="34"/>
  <c r="E46" i="34"/>
  <c r="K45" i="34"/>
  <c r="F45" i="34"/>
  <c r="E45" i="34"/>
  <c r="K44" i="34"/>
  <c r="F44" i="34"/>
  <c r="E44" i="34"/>
  <c r="K43" i="34"/>
  <c r="F43" i="34"/>
  <c r="E43" i="34"/>
  <c r="K42" i="34"/>
  <c r="F42" i="34"/>
  <c r="E42" i="34"/>
  <c r="K41" i="34"/>
  <c r="F41" i="34"/>
  <c r="E41" i="34"/>
  <c r="K40" i="34"/>
  <c r="F40" i="34"/>
  <c r="E40" i="34"/>
  <c r="K39" i="34"/>
  <c r="F39" i="34"/>
  <c r="E39" i="34"/>
  <c r="K38" i="34"/>
  <c r="F38" i="34"/>
  <c r="E38" i="34"/>
  <c r="K37" i="34"/>
  <c r="F37" i="34"/>
  <c r="E37" i="34"/>
  <c r="K36" i="34"/>
  <c r="F36" i="34"/>
  <c r="E36" i="34"/>
  <c r="K35" i="34"/>
  <c r="F35" i="34"/>
  <c r="E35" i="34"/>
  <c r="K34" i="34"/>
  <c r="F34" i="34"/>
  <c r="E34" i="34"/>
  <c r="K33" i="34"/>
  <c r="F33" i="34"/>
  <c r="E33" i="34"/>
  <c r="K32" i="34"/>
  <c r="F32" i="34"/>
  <c r="E32" i="34"/>
  <c r="K31" i="34"/>
  <c r="F31" i="34"/>
  <c r="E31" i="34"/>
  <c r="K30" i="34"/>
  <c r="F30" i="34"/>
  <c r="E30" i="34"/>
  <c r="K29" i="34"/>
  <c r="F29" i="34"/>
  <c r="E29" i="34"/>
  <c r="K28" i="34"/>
  <c r="F28" i="34"/>
  <c r="E28" i="34"/>
  <c r="K27" i="34"/>
  <c r="F27" i="34"/>
  <c r="E27" i="34"/>
  <c r="K26" i="34"/>
  <c r="F26" i="34"/>
  <c r="E26" i="34"/>
  <c r="K25" i="34"/>
  <c r="F25" i="34"/>
  <c r="E25" i="34"/>
  <c r="K24" i="34"/>
  <c r="F24" i="34"/>
  <c r="E24" i="34"/>
  <c r="K23" i="34"/>
  <c r="F23" i="34"/>
  <c r="E23" i="34"/>
  <c r="K22" i="34"/>
  <c r="F22" i="34"/>
  <c r="E22" i="34"/>
  <c r="K21" i="34"/>
  <c r="F21" i="34"/>
  <c r="E21" i="34"/>
  <c r="K20" i="34"/>
  <c r="F20" i="34"/>
  <c r="E20" i="34"/>
  <c r="K19" i="34"/>
  <c r="F19" i="34"/>
  <c r="E19" i="34"/>
  <c r="K18" i="34"/>
  <c r="F18" i="34"/>
  <c r="E18" i="34"/>
  <c r="K17" i="34"/>
  <c r="F17" i="34"/>
  <c r="E17" i="34"/>
  <c r="K16" i="34"/>
  <c r="F16" i="34"/>
  <c r="E16" i="34"/>
  <c r="K15" i="34"/>
  <c r="F15" i="34"/>
  <c r="E15" i="34"/>
  <c r="K56" i="33"/>
  <c r="F56" i="33"/>
  <c r="E56" i="33"/>
  <c r="K55" i="33"/>
  <c r="F55" i="33"/>
  <c r="E55" i="33"/>
  <c r="K54" i="33"/>
  <c r="F54" i="33"/>
  <c r="E54" i="33"/>
  <c r="K53" i="33"/>
  <c r="F53" i="33"/>
  <c r="E53" i="33"/>
  <c r="K52" i="33"/>
  <c r="F52" i="33"/>
  <c r="E52" i="33"/>
  <c r="K51" i="33"/>
  <c r="F51" i="33"/>
  <c r="E51" i="33"/>
  <c r="K50" i="33"/>
  <c r="F50" i="33"/>
  <c r="E50" i="33"/>
  <c r="K49" i="33"/>
  <c r="F49" i="33"/>
  <c r="E49" i="33"/>
  <c r="K48" i="33"/>
  <c r="F48" i="33"/>
  <c r="E48" i="33"/>
  <c r="K47" i="33"/>
  <c r="F47" i="33"/>
  <c r="E47" i="33"/>
  <c r="K46" i="33"/>
  <c r="F46" i="33"/>
  <c r="E46" i="33"/>
  <c r="K45" i="33"/>
  <c r="F45" i="33"/>
  <c r="E45" i="33"/>
  <c r="K44" i="33"/>
  <c r="F44" i="33"/>
  <c r="E44" i="33"/>
  <c r="K43" i="33"/>
  <c r="F43" i="33"/>
  <c r="E43" i="33"/>
  <c r="K42" i="33"/>
  <c r="F42" i="33"/>
  <c r="E42" i="33"/>
  <c r="K41" i="33"/>
  <c r="F41" i="33"/>
  <c r="E41" i="33"/>
  <c r="K40" i="33"/>
  <c r="F40" i="33"/>
  <c r="E40" i="33"/>
  <c r="K39" i="33"/>
  <c r="F39" i="33"/>
  <c r="E39" i="33"/>
  <c r="K38" i="33"/>
  <c r="F38" i="33"/>
  <c r="E38" i="33"/>
  <c r="K37" i="33"/>
  <c r="F37" i="33"/>
  <c r="E37" i="33"/>
  <c r="K36" i="33"/>
  <c r="F36" i="33"/>
  <c r="E36" i="33"/>
  <c r="K35" i="33"/>
  <c r="F35" i="33"/>
  <c r="E35" i="33"/>
  <c r="K34" i="33"/>
  <c r="F34" i="33"/>
  <c r="E34" i="33"/>
  <c r="K33" i="33"/>
  <c r="F33" i="33"/>
  <c r="E33" i="33"/>
  <c r="K32" i="33"/>
  <c r="F32" i="33"/>
  <c r="E32" i="33"/>
  <c r="K31" i="33"/>
  <c r="F31" i="33"/>
  <c r="E31" i="33"/>
  <c r="K30" i="33"/>
  <c r="F30" i="33"/>
  <c r="E30" i="33"/>
  <c r="K29" i="33"/>
  <c r="F29" i="33"/>
  <c r="E29" i="33"/>
  <c r="K28" i="33"/>
  <c r="F28" i="33"/>
  <c r="E28" i="33"/>
  <c r="K27" i="33"/>
  <c r="F27" i="33"/>
  <c r="E27" i="33"/>
  <c r="K26" i="33"/>
  <c r="F26" i="33"/>
  <c r="E26" i="33"/>
  <c r="K25" i="33"/>
  <c r="F25" i="33"/>
  <c r="E25" i="33"/>
  <c r="K24" i="33"/>
  <c r="F24" i="33"/>
  <c r="E24" i="33"/>
  <c r="K23" i="33"/>
  <c r="F23" i="33"/>
  <c r="E23" i="33"/>
  <c r="K22" i="33"/>
  <c r="F22" i="33"/>
  <c r="E22" i="33"/>
  <c r="K21" i="33"/>
  <c r="F21" i="33"/>
  <c r="E21" i="33"/>
  <c r="K20" i="33"/>
  <c r="F20" i="33"/>
  <c r="E20" i="33"/>
  <c r="K19" i="33"/>
  <c r="F19" i="33"/>
  <c r="E19" i="33"/>
  <c r="K18" i="33"/>
  <c r="F18" i="33"/>
  <c r="E18" i="33"/>
  <c r="K17" i="33"/>
  <c r="F17" i="33"/>
  <c r="E17" i="33"/>
  <c r="K16" i="33"/>
  <c r="F16" i="33"/>
  <c r="E16" i="33"/>
  <c r="K15" i="33"/>
  <c r="F15" i="33"/>
  <c r="E15" i="33"/>
  <c r="K56" i="32"/>
  <c r="F56" i="32"/>
  <c r="E56" i="32"/>
  <c r="K55" i="32"/>
  <c r="F55" i="32"/>
  <c r="E55" i="32"/>
  <c r="K54" i="32"/>
  <c r="F54" i="32"/>
  <c r="E54" i="32"/>
  <c r="K53" i="32"/>
  <c r="F53" i="32"/>
  <c r="E53" i="32"/>
  <c r="K52" i="32"/>
  <c r="F52" i="32"/>
  <c r="E52" i="32"/>
  <c r="K51" i="32"/>
  <c r="F51" i="32"/>
  <c r="E51" i="32"/>
  <c r="K50" i="32"/>
  <c r="F50" i="32"/>
  <c r="E50" i="32"/>
  <c r="K49" i="32"/>
  <c r="F49" i="32"/>
  <c r="E49" i="32"/>
  <c r="K48" i="32"/>
  <c r="F48" i="32"/>
  <c r="E48" i="32"/>
  <c r="K47" i="32"/>
  <c r="F47" i="32"/>
  <c r="E47" i="32"/>
  <c r="K46" i="32"/>
  <c r="F46" i="32"/>
  <c r="E46" i="32"/>
  <c r="K45" i="32"/>
  <c r="F45" i="32"/>
  <c r="E45" i="32"/>
  <c r="K44" i="32"/>
  <c r="F44" i="32"/>
  <c r="E44" i="32"/>
  <c r="K43" i="32"/>
  <c r="F43" i="32"/>
  <c r="E43" i="32"/>
  <c r="K42" i="32"/>
  <c r="F42" i="32"/>
  <c r="E42" i="32"/>
  <c r="K41" i="32"/>
  <c r="F41" i="32"/>
  <c r="E41" i="32"/>
  <c r="K40" i="32"/>
  <c r="F40" i="32"/>
  <c r="E40" i="32"/>
  <c r="K39" i="32"/>
  <c r="F39" i="32"/>
  <c r="E39" i="32"/>
  <c r="K38" i="32"/>
  <c r="F38" i="32"/>
  <c r="E38" i="32"/>
  <c r="K37" i="32"/>
  <c r="F37" i="32"/>
  <c r="E37" i="32"/>
  <c r="K36" i="32"/>
  <c r="F36" i="32"/>
  <c r="E36" i="32"/>
  <c r="K35" i="32"/>
  <c r="F35" i="32"/>
  <c r="E35" i="32"/>
  <c r="K34" i="32"/>
  <c r="F34" i="32"/>
  <c r="E34" i="32"/>
  <c r="K33" i="32"/>
  <c r="F33" i="32"/>
  <c r="E33" i="32"/>
  <c r="K32" i="32"/>
  <c r="F32" i="32"/>
  <c r="E32" i="32"/>
  <c r="K31" i="32"/>
  <c r="F31" i="32"/>
  <c r="E31" i="32"/>
  <c r="K30" i="32"/>
  <c r="F30" i="32"/>
  <c r="E30" i="32"/>
  <c r="K29" i="32"/>
  <c r="F29" i="32"/>
  <c r="E29" i="32"/>
  <c r="K28" i="32"/>
  <c r="F28" i="32"/>
  <c r="E28" i="32"/>
  <c r="K27" i="32"/>
  <c r="F27" i="32"/>
  <c r="E27" i="32"/>
  <c r="K26" i="32"/>
  <c r="F26" i="32"/>
  <c r="E26" i="32"/>
  <c r="K25" i="32"/>
  <c r="F25" i="32"/>
  <c r="E25" i="32"/>
  <c r="K24" i="32"/>
  <c r="F24" i="32"/>
  <c r="E24" i="32"/>
  <c r="K23" i="32"/>
  <c r="F23" i="32"/>
  <c r="E23" i="32"/>
  <c r="K22" i="32"/>
  <c r="F22" i="32"/>
  <c r="E22" i="32"/>
  <c r="K21" i="32"/>
  <c r="F21" i="32"/>
  <c r="E21" i="32"/>
  <c r="K20" i="32"/>
  <c r="F20" i="32"/>
  <c r="E20" i="32"/>
  <c r="K19" i="32"/>
  <c r="F19" i="32"/>
  <c r="E19" i="32"/>
  <c r="K18" i="32"/>
  <c r="F18" i="32"/>
  <c r="E18" i="32"/>
  <c r="K17" i="32"/>
  <c r="F17" i="32"/>
  <c r="E17" i="32"/>
  <c r="K16" i="32"/>
  <c r="F16" i="32"/>
  <c r="E16" i="32"/>
  <c r="K15" i="32"/>
  <c r="F15" i="32"/>
  <c r="E15" i="32"/>
  <c r="K56" i="31"/>
  <c r="F56" i="31"/>
  <c r="E56" i="31"/>
  <c r="K55" i="31"/>
  <c r="F55" i="31"/>
  <c r="E55" i="31"/>
  <c r="K54" i="31"/>
  <c r="F54" i="31"/>
  <c r="E54" i="31"/>
  <c r="K53" i="31"/>
  <c r="F53" i="31"/>
  <c r="E53" i="31"/>
  <c r="K52" i="31"/>
  <c r="F52" i="31"/>
  <c r="E52" i="31"/>
  <c r="K51" i="31"/>
  <c r="F51" i="31"/>
  <c r="E51" i="31"/>
  <c r="K50" i="31"/>
  <c r="F50" i="31"/>
  <c r="E50" i="31"/>
  <c r="K49" i="31"/>
  <c r="F49" i="31"/>
  <c r="E49" i="31"/>
  <c r="K48" i="31"/>
  <c r="F48" i="31"/>
  <c r="E48" i="31"/>
  <c r="K47" i="31"/>
  <c r="F47" i="31"/>
  <c r="E47" i="31"/>
  <c r="K46" i="31"/>
  <c r="F46" i="31"/>
  <c r="E46" i="31"/>
  <c r="K45" i="31"/>
  <c r="F45" i="31"/>
  <c r="E45" i="31"/>
  <c r="K44" i="31"/>
  <c r="F44" i="31"/>
  <c r="E44" i="31"/>
  <c r="K43" i="31"/>
  <c r="F43" i="31"/>
  <c r="E43" i="31"/>
  <c r="K42" i="31"/>
  <c r="F42" i="31"/>
  <c r="E42" i="31"/>
  <c r="K41" i="31"/>
  <c r="F41" i="31"/>
  <c r="E41" i="31"/>
  <c r="K40" i="31"/>
  <c r="F40" i="31"/>
  <c r="E40" i="31"/>
  <c r="K39" i="31"/>
  <c r="F39" i="31"/>
  <c r="E39" i="31"/>
  <c r="K38" i="31"/>
  <c r="F38" i="31"/>
  <c r="E38" i="31"/>
  <c r="K37" i="31"/>
  <c r="F37" i="31"/>
  <c r="E37" i="31"/>
  <c r="K36" i="31"/>
  <c r="F36" i="31"/>
  <c r="E36" i="31"/>
  <c r="K35" i="31"/>
  <c r="F35" i="31"/>
  <c r="E35" i="31"/>
  <c r="K34" i="31"/>
  <c r="F34" i="31"/>
  <c r="E34" i="31"/>
  <c r="K33" i="31"/>
  <c r="F33" i="31"/>
  <c r="E33" i="31"/>
  <c r="K32" i="31"/>
  <c r="F32" i="31"/>
  <c r="E32" i="31"/>
  <c r="K31" i="31"/>
  <c r="F31" i="31"/>
  <c r="E31" i="31"/>
  <c r="K30" i="31"/>
  <c r="F30" i="31"/>
  <c r="E30" i="31"/>
  <c r="K29" i="31"/>
  <c r="F29" i="31"/>
  <c r="E29" i="31"/>
  <c r="K28" i="31"/>
  <c r="F28" i="31"/>
  <c r="E28" i="31"/>
  <c r="K27" i="31"/>
  <c r="F27" i="31"/>
  <c r="E27" i="31"/>
  <c r="K26" i="31"/>
  <c r="F26" i="31"/>
  <c r="E26" i="31"/>
  <c r="K25" i="31"/>
  <c r="F25" i="31"/>
  <c r="E25" i="31"/>
  <c r="K24" i="31"/>
  <c r="F24" i="31"/>
  <c r="E24" i="31"/>
  <c r="K23" i="31"/>
  <c r="F23" i="31"/>
  <c r="E23" i="31"/>
  <c r="K22" i="31"/>
  <c r="F22" i="31"/>
  <c r="E22" i="31"/>
  <c r="K21" i="31"/>
  <c r="F21" i="31"/>
  <c r="E21" i="31"/>
  <c r="K20" i="31"/>
  <c r="F20" i="31"/>
  <c r="E20" i="31"/>
  <c r="K19" i="31"/>
  <c r="F19" i="31"/>
  <c r="E19" i="31"/>
  <c r="K18" i="31"/>
  <c r="F18" i="31"/>
  <c r="E18" i="31"/>
  <c r="K17" i="31"/>
  <c r="F17" i="31"/>
  <c r="E17" i="31"/>
  <c r="K16" i="31"/>
  <c r="F16" i="31"/>
  <c r="E16" i="31"/>
  <c r="K15" i="31"/>
  <c r="F15" i="31"/>
  <c r="E15" i="31"/>
  <c r="K56" i="30"/>
  <c r="F56" i="30"/>
  <c r="E56" i="30"/>
  <c r="K55" i="30"/>
  <c r="F55" i="30"/>
  <c r="E55" i="30"/>
  <c r="K54" i="30"/>
  <c r="F54" i="30"/>
  <c r="E54" i="30"/>
  <c r="K53" i="30"/>
  <c r="F53" i="30"/>
  <c r="E53" i="30"/>
  <c r="K52" i="30"/>
  <c r="F52" i="30"/>
  <c r="E52" i="30"/>
  <c r="K51" i="30"/>
  <c r="F51" i="30"/>
  <c r="E51" i="30"/>
  <c r="K50" i="30"/>
  <c r="F50" i="30"/>
  <c r="E50" i="30"/>
  <c r="K49" i="30"/>
  <c r="F49" i="30"/>
  <c r="E49" i="30"/>
  <c r="K48" i="30"/>
  <c r="F48" i="30"/>
  <c r="E48" i="30"/>
  <c r="K47" i="30"/>
  <c r="F47" i="30"/>
  <c r="E47" i="30"/>
  <c r="K46" i="30"/>
  <c r="F46" i="30"/>
  <c r="E46" i="30"/>
  <c r="K45" i="30"/>
  <c r="F45" i="30"/>
  <c r="E45" i="30"/>
  <c r="K44" i="30"/>
  <c r="F44" i="30"/>
  <c r="E44" i="30"/>
  <c r="K43" i="30"/>
  <c r="F43" i="30"/>
  <c r="E43" i="30"/>
  <c r="K42" i="30"/>
  <c r="F42" i="30"/>
  <c r="E42" i="30"/>
  <c r="K41" i="30"/>
  <c r="F41" i="30"/>
  <c r="E41" i="30"/>
  <c r="K40" i="30"/>
  <c r="F40" i="30"/>
  <c r="E40" i="30"/>
  <c r="K39" i="30"/>
  <c r="F39" i="30"/>
  <c r="E39" i="30"/>
  <c r="K38" i="30"/>
  <c r="F38" i="30"/>
  <c r="E38" i="30"/>
  <c r="K37" i="30"/>
  <c r="F37" i="30"/>
  <c r="E37" i="30"/>
  <c r="K36" i="30"/>
  <c r="F36" i="30"/>
  <c r="E36" i="30"/>
  <c r="K35" i="30"/>
  <c r="F35" i="30"/>
  <c r="E35" i="30"/>
  <c r="K34" i="30"/>
  <c r="F34" i="30"/>
  <c r="E34" i="30"/>
  <c r="K33" i="30"/>
  <c r="F33" i="30"/>
  <c r="E33" i="30"/>
  <c r="K32" i="30"/>
  <c r="F32" i="30"/>
  <c r="E32" i="30"/>
  <c r="K31" i="30"/>
  <c r="F31" i="30"/>
  <c r="E31" i="30"/>
  <c r="K30" i="30"/>
  <c r="F30" i="30"/>
  <c r="E30" i="30"/>
  <c r="K29" i="30"/>
  <c r="F29" i="30"/>
  <c r="E29" i="30"/>
  <c r="K28" i="30"/>
  <c r="F28" i="30"/>
  <c r="E28" i="30"/>
  <c r="K27" i="30"/>
  <c r="F27" i="30"/>
  <c r="E27" i="30"/>
  <c r="K26" i="30"/>
  <c r="F26" i="30"/>
  <c r="E26" i="30"/>
  <c r="K25" i="30"/>
  <c r="F25" i="30"/>
  <c r="E25" i="30"/>
  <c r="K24" i="30"/>
  <c r="F24" i="30"/>
  <c r="E24" i="30"/>
  <c r="K23" i="30"/>
  <c r="F23" i="30"/>
  <c r="E23" i="30"/>
  <c r="K22" i="30"/>
  <c r="F22" i="30"/>
  <c r="E22" i="30"/>
  <c r="K21" i="30"/>
  <c r="F21" i="30"/>
  <c r="E21" i="30"/>
  <c r="K20" i="30"/>
  <c r="F20" i="30"/>
  <c r="E20" i="30"/>
  <c r="K19" i="30"/>
  <c r="F19" i="30"/>
  <c r="E19" i="30"/>
  <c r="K18" i="30"/>
  <c r="F18" i="30"/>
  <c r="E18" i="30"/>
  <c r="K17" i="30"/>
  <c r="F17" i="30"/>
  <c r="E17" i="30"/>
  <c r="K16" i="30"/>
  <c r="F16" i="30"/>
  <c r="E16" i="30"/>
  <c r="K15" i="30"/>
  <c r="F15" i="30"/>
  <c r="E15" i="30"/>
  <c r="K56" i="29"/>
  <c r="F56" i="29"/>
  <c r="E56" i="29"/>
  <c r="K55" i="29"/>
  <c r="F55" i="29"/>
  <c r="E55" i="29"/>
  <c r="K54" i="29"/>
  <c r="F54" i="29"/>
  <c r="E54" i="29"/>
  <c r="K53" i="29"/>
  <c r="F53" i="29"/>
  <c r="E53" i="29"/>
  <c r="K52" i="29"/>
  <c r="F52" i="29"/>
  <c r="E52" i="29"/>
  <c r="K51" i="29"/>
  <c r="F51" i="29"/>
  <c r="E51" i="29"/>
  <c r="K50" i="29"/>
  <c r="F50" i="29"/>
  <c r="E50" i="29"/>
  <c r="K49" i="29"/>
  <c r="F49" i="29"/>
  <c r="E49" i="29"/>
  <c r="K48" i="29"/>
  <c r="F48" i="29"/>
  <c r="E48" i="29"/>
  <c r="K47" i="29"/>
  <c r="F47" i="29"/>
  <c r="E47" i="29"/>
  <c r="K46" i="29"/>
  <c r="F46" i="29"/>
  <c r="E46" i="29"/>
  <c r="K45" i="29"/>
  <c r="F45" i="29"/>
  <c r="E45" i="29"/>
  <c r="K44" i="29"/>
  <c r="F44" i="29"/>
  <c r="E44" i="29"/>
  <c r="K43" i="29"/>
  <c r="F43" i="29"/>
  <c r="E43" i="29"/>
  <c r="K42" i="29"/>
  <c r="F42" i="29"/>
  <c r="E42" i="29"/>
  <c r="K41" i="29"/>
  <c r="F41" i="29"/>
  <c r="E41" i="29"/>
  <c r="K40" i="29"/>
  <c r="F40" i="29"/>
  <c r="E40" i="29"/>
  <c r="K39" i="29"/>
  <c r="F39" i="29"/>
  <c r="E39" i="29"/>
  <c r="K38" i="29"/>
  <c r="F38" i="29"/>
  <c r="E38" i="29"/>
  <c r="K37" i="29"/>
  <c r="F37" i="29"/>
  <c r="E37" i="29"/>
  <c r="K36" i="29"/>
  <c r="F36" i="29"/>
  <c r="E36" i="29"/>
  <c r="K35" i="29"/>
  <c r="F35" i="29"/>
  <c r="E35" i="29"/>
  <c r="K34" i="29"/>
  <c r="F34" i="29"/>
  <c r="E34" i="29"/>
  <c r="K33" i="29"/>
  <c r="F33" i="29"/>
  <c r="E33" i="29"/>
  <c r="K32" i="29"/>
  <c r="F32" i="29"/>
  <c r="E32" i="29"/>
  <c r="K31" i="29"/>
  <c r="F31" i="29"/>
  <c r="E31" i="29"/>
  <c r="K30" i="29"/>
  <c r="F30" i="29"/>
  <c r="E30" i="29"/>
  <c r="K29" i="29"/>
  <c r="F29" i="29"/>
  <c r="E29" i="29"/>
  <c r="K28" i="29"/>
  <c r="F28" i="29"/>
  <c r="E28" i="29"/>
  <c r="K27" i="29"/>
  <c r="F27" i="29"/>
  <c r="E27" i="29"/>
  <c r="K26" i="29"/>
  <c r="F26" i="29"/>
  <c r="E26" i="29"/>
  <c r="K25" i="29"/>
  <c r="F25" i="29"/>
  <c r="E25" i="29"/>
  <c r="K24" i="29"/>
  <c r="F24" i="29"/>
  <c r="E24" i="29"/>
  <c r="K23" i="29"/>
  <c r="F23" i="29"/>
  <c r="E23" i="29"/>
  <c r="K22" i="29"/>
  <c r="F22" i="29"/>
  <c r="E22" i="29"/>
  <c r="K21" i="29"/>
  <c r="F21" i="29"/>
  <c r="E21" i="29"/>
  <c r="K20" i="29"/>
  <c r="F20" i="29"/>
  <c r="E20" i="29"/>
  <c r="K19" i="29"/>
  <c r="F19" i="29"/>
  <c r="E19" i="29"/>
  <c r="K18" i="29"/>
  <c r="F18" i="29"/>
  <c r="E18" i="29"/>
  <c r="K17" i="29"/>
  <c r="F17" i="29"/>
  <c r="E17" i="29"/>
  <c r="K16" i="29"/>
  <c r="F16" i="29"/>
  <c r="E16" i="29"/>
  <c r="K15" i="29"/>
  <c r="F15" i="29"/>
  <c r="E15" i="29"/>
  <c r="M56" i="44"/>
  <c r="M55" i="44"/>
  <c r="M54" i="44"/>
  <c r="M53" i="44"/>
  <c r="M52" i="44"/>
  <c r="M51" i="44"/>
  <c r="M50" i="44"/>
  <c r="M49" i="44"/>
  <c r="M48" i="44"/>
  <c r="M47" i="44"/>
  <c r="M46" i="44"/>
  <c r="M45" i="44"/>
  <c r="M44" i="44"/>
  <c r="M43" i="44"/>
  <c r="M42" i="44"/>
  <c r="AA41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AA40" i="44"/>
  <c r="Z40" i="44"/>
  <c r="Y40" i="44"/>
  <c r="X40" i="44"/>
  <c r="W40" i="44"/>
  <c r="V40" i="44"/>
  <c r="U40" i="44"/>
  <c r="T40" i="44"/>
  <c r="S40" i="44"/>
  <c r="R40" i="44"/>
  <c r="Q40" i="44"/>
  <c r="P40" i="44"/>
  <c r="O40" i="44"/>
  <c r="N40" i="44"/>
  <c r="M40" i="44"/>
  <c r="AA39" i="44"/>
  <c r="Z39" i="44"/>
  <c r="Y39" i="44"/>
  <c r="X39" i="44"/>
  <c r="W39" i="44"/>
  <c r="V39" i="44"/>
  <c r="U39" i="44"/>
  <c r="T39" i="44"/>
  <c r="S39" i="44"/>
  <c r="R39" i="44"/>
  <c r="Q39" i="44"/>
  <c r="P39" i="44"/>
  <c r="O39" i="44"/>
  <c r="N39" i="44"/>
  <c r="M39" i="44"/>
  <c r="AA38" i="44"/>
  <c r="Z38" i="44"/>
  <c r="Y38" i="44"/>
  <c r="X38" i="44"/>
  <c r="W38" i="44"/>
  <c r="V38" i="44"/>
  <c r="U38" i="44"/>
  <c r="T38" i="44"/>
  <c r="S38" i="44"/>
  <c r="R38" i="44"/>
  <c r="Q38" i="44"/>
  <c r="P38" i="44"/>
  <c r="O38" i="44"/>
  <c r="N38" i="44"/>
  <c r="M38" i="44"/>
  <c r="AA37" i="44"/>
  <c r="Z37" i="44"/>
  <c r="Y37" i="44"/>
  <c r="X37" i="44"/>
  <c r="W37" i="44"/>
  <c r="V37" i="44"/>
  <c r="U37" i="44"/>
  <c r="T37" i="44"/>
  <c r="S37" i="44"/>
  <c r="R37" i="44"/>
  <c r="Q37" i="44"/>
  <c r="P37" i="44"/>
  <c r="O37" i="44"/>
  <c r="N37" i="44"/>
  <c r="M37" i="44"/>
  <c r="AA36" i="44"/>
  <c r="Z36" i="44"/>
  <c r="Y36" i="44"/>
  <c r="X36" i="44"/>
  <c r="W36" i="44"/>
  <c r="V36" i="44"/>
  <c r="U36" i="44"/>
  <c r="T36" i="44"/>
  <c r="S36" i="44"/>
  <c r="R36" i="44"/>
  <c r="Q36" i="44"/>
  <c r="P36" i="44"/>
  <c r="O36" i="44"/>
  <c r="N36" i="44"/>
  <c r="M36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AA34" i="44"/>
  <c r="Z34" i="44"/>
  <c r="Y34" i="44"/>
  <c r="X34" i="44"/>
  <c r="W34" i="44"/>
  <c r="V34" i="44"/>
  <c r="U34" i="44"/>
  <c r="T34" i="44"/>
  <c r="S34" i="44"/>
  <c r="R34" i="44"/>
  <c r="Q34" i="44"/>
  <c r="P34" i="44"/>
  <c r="O34" i="44"/>
  <c r="N34" i="44"/>
  <c r="M34" i="44"/>
  <c r="AA33" i="44"/>
  <c r="Z33" i="44"/>
  <c r="Y33" i="44"/>
  <c r="X33" i="44"/>
  <c r="W33" i="44"/>
  <c r="V33" i="44"/>
  <c r="U33" i="44"/>
  <c r="T33" i="44"/>
  <c r="S33" i="44"/>
  <c r="R33" i="44"/>
  <c r="Q33" i="44"/>
  <c r="P33" i="44"/>
  <c r="O33" i="44"/>
  <c r="N33" i="44"/>
  <c r="M33" i="44"/>
  <c r="AA32" i="44"/>
  <c r="Z32" i="44"/>
  <c r="Y32" i="44"/>
  <c r="X32" i="44"/>
  <c r="W32" i="44"/>
  <c r="V32" i="44"/>
  <c r="U32" i="44"/>
  <c r="T32" i="44"/>
  <c r="S32" i="44"/>
  <c r="R32" i="44"/>
  <c r="Q32" i="44"/>
  <c r="P32" i="44"/>
  <c r="O32" i="44"/>
  <c r="N32" i="44"/>
  <c r="M32" i="44"/>
  <c r="AA31" i="44"/>
  <c r="Z31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AA30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AA29" i="44"/>
  <c r="Z29" i="44"/>
  <c r="Y29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AA28" i="44"/>
  <c r="Z28" i="44"/>
  <c r="Y28" i="44"/>
  <c r="X28" i="44"/>
  <c r="W28" i="44"/>
  <c r="V28" i="44"/>
  <c r="U28" i="44"/>
  <c r="T28" i="44"/>
  <c r="S28" i="44"/>
  <c r="R28" i="44"/>
  <c r="Q28" i="44"/>
  <c r="P28" i="44"/>
  <c r="O28" i="44"/>
  <c r="N28" i="44"/>
  <c r="M28" i="44"/>
  <c r="AA27" i="44"/>
  <c r="Z27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AA26" i="44"/>
  <c r="Z26" i="44"/>
  <c r="Y26" i="44"/>
  <c r="X26" i="44"/>
  <c r="W26" i="44"/>
  <c r="V26" i="44"/>
  <c r="U26" i="44"/>
  <c r="T26" i="44"/>
  <c r="S26" i="44"/>
  <c r="R26" i="44"/>
  <c r="Q26" i="44"/>
  <c r="P26" i="44"/>
  <c r="O26" i="44"/>
  <c r="N26" i="44"/>
  <c r="M26" i="44"/>
  <c r="M25" i="44"/>
  <c r="AA24" i="44"/>
  <c r="Z24" i="44"/>
  <c r="Y24" i="44"/>
  <c r="X24" i="44"/>
  <c r="W24" i="44"/>
  <c r="V24" i="44"/>
  <c r="U24" i="44"/>
  <c r="T24" i="44"/>
  <c r="S24" i="44"/>
  <c r="R24" i="44"/>
  <c r="Q24" i="44"/>
  <c r="P24" i="44"/>
  <c r="O24" i="44"/>
  <c r="N24" i="44"/>
  <c r="M24" i="44"/>
  <c r="AA23" i="44"/>
  <c r="Z23" i="44"/>
  <c r="Y23" i="44"/>
  <c r="X23" i="44"/>
  <c r="W23" i="44"/>
  <c r="V23" i="44"/>
  <c r="U23" i="44"/>
  <c r="T23" i="44"/>
  <c r="S23" i="44"/>
  <c r="R23" i="44"/>
  <c r="Q23" i="44"/>
  <c r="P23" i="44"/>
  <c r="O23" i="44"/>
  <c r="N23" i="44"/>
  <c r="M23" i="44"/>
  <c r="AA22" i="44"/>
  <c r="Z22" i="44"/>
  <c r="Y22" i="44"/>
  <c r="X22" i="44"/>
  <c r="W22" i="44"/>
  <c r="V22" i="44"/>
  <c r="U22" i="44"/>
  <c r="T22" i="44"/>
  <c r="S22" i="44"/>
  <c r="R22" i="44"/>
  <c r="Q22" i="44"/>
  <c r="P22" i="44"/>
  <c r="O22" i="44"/>
  <c r="N22" i="44"/>
  <c r="M22" i="44"/>
  <c r="M21" i="44"/>
  <c r="AA20" i="44"/>
  <c r="Z20" i="44"/>
  <c r="Y20" i="44"/>
  <c r="X20" i="44"/>
  <c r="W20" i="44"/>
  <c r="V20" i="44"/>
  <c r="U20" i="44"/>
  <c r="T20" i="44"/>
  <c r="S20" i="44"/>
  <c r="R20" i="44"/>
  <c r="Q20" i="44"/>
  <c r="P20" i="44"/>
  <c r="O20" i="44"/>
  <c r="N20" i="44"/>
  <c r="M20" i="44"/>
  <c r="AA19" i="44"/>
  <c r="Z19" i="44"/>
  <c r="Y19" i="44"/>
  <c r="X19" i="44"/>
  <c r="W19" i="44"/>
  <c r="V19" i="44"/>
  <c r="U19" i="44"/>
  <c r="T19" i="44"/>
  <c r="S19" i="44"/>
  <c r="R19" i="44"/>
  <c r="Q19" i="44"/>
  <c r="P19" i="44"/>
  <c r="O19" i="44"/>
  <c r="N19" i="44"/>
  <c r="M19" i="44"/>
  <c r="M18" i="44"/>
  <c r="M17" i="44"/>
  <c r="AA16" i="44"/>
  <c r="Z16" i="44"/>
  <c r="Y16" i="44"/>
  <c r="X16" i="44"/>
  <c r="W16" i="44"/>
  <c r="V16" i="44"/>
  <c r="U16" i="44"/>
  <c r="T16" i="44"/>
  <c r="S16" i="44"/>
  <c r="R16" i="44"/>
  <c r="Q16" i="44"/>
  <c r="P16" i="44"/>
  <c r="O16" i="44"/>
  <c r="N16" i="44"/>
  <c r="M16" i="44"/>
  <c r="AA15" i="44"/>
  <c r="Z15" i="44"/>
  <c r="Y15" i="44"/>
  <c r="X15" i="44"/>
  <c r="W15" i="44"/>
  <c r="V15" i="44"/>
  <c r="U15" i="44"/>
  <c r="T15" i="44"/>
  <c r="S15" i="44"/>
  <c r="R15" i="44"/>
  <c r="Q15" i="44"/>
  <c r="P15" i="44"/>
  <c r="O15" i="44"/>
  <c r="N15" i="44"/>
  <c r="M15" i="44"/>
  <c r="M56" i="42"/>
  <c r="M55" i="42"/>
  <c r="M54" i="42"/>
  <c r="M53" i="42"/>
  <c r="M52" i="42"/>
  <c r="M51" i="42"/>
  <c r="M50" i="42"/>
  <c r="M49" i="42"/>
  <c r="M48" i="42"/>
  <c r="M47" i="42"/>
  <c r="M46" i="42"/>
  <c r="M45" i="42"/>
  <c r="M44" i="42"/>
  <c r="M43" i="42"/>
  <c r="M42" i="42"/>
  <c r="AB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AB40" i="42"/>
  <c r="Z40" i="42"/>
  <c r="Y40" i="42"/>
  <c r="X40" i="42"/>
  <c r="W40" i="42"/>
  <c r="V40" i="42"/>
  <c r="U40" i="42"/>
  <c r="T40" i="42"/>
  <c r="S40" i="42"/>
  <c r="R40" i="42"/>
  <c r="Q40" i="42"/>
  <c r="P40" i="42"/>
  <c r="O40" i="42"/>
  <c r="N40" i="42"/>
  <c r="M40" i="42"/>
  <c r="AB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AB38" i="42"/>
  <c r="Z38" i="42"/>
  <c r="Y38" i="42"/>
  <c r="X38" i="42"/>
  <c r="W38" i="42"/>
  <c r="V38" i="42"/>
  <c r="U38" i="42"/>
  <c r="T38" i="42"/>
  <c r="S38" i="42"/>
  <c r="R38" i="42"/>
  <c r="Q38" i="42"/>
  <c r="P38" i="42"/>
  <c r="O38" i="42"/>
  <c r="N38" i="42"/>
  <c r="M38" i="42"/>
  <c r="AB37" i="42"/>
  <c r="Z37" i="42"/>
  <c r="Y37" i="42"/>
  <c r="X37" i="42"/>
  <c r="W37" i="42"/>
  <c r="V37" i="42"/>
  <c r="U37" i="42"/>
  <c r="T37" i="42"/>
  <c r="S37" i="42"/>
  <c r="R37" i="42"/>
  <c r="Q37" i="42"/>
  <c r="P37" i="42"/>
  <c r="O37" i="42"/>
  <c r="N37" i="42"/>
  <c r="M37" i="42"/>
  <c r="AB36" i="42"/>
  <c r="Z36" i="42"/>
  <c r="Y36" i="42"/>
  <c r="X36" i="42"/>
  <c r="W36" i="42"/>
  <c r="V36" i="42"/>
  <c r="U36" i="42"/>
  <c r="T36" i="42"/>
  <c r="S36" i="42"/>
  <c r="R36" i="42"/>
  <c r="Q36" i="42"/>
  <c r="P36" i="42"/>
  <c r="O36" i="42"/>
  <c r="N36" i="42"/>
  <c r="M36" i="42"/>
  <c r="AB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AB34" i="42"/>
  <c r="Z34" i="42"/>
  <c r="Y34" i="42"/>
  <c r="X34" i="42"/>
  <c r="W34" i="42"/>
  <c r="V34" i="42"/>
  <c r="U34" i="42"/>
  <c r="T34" i="42"/>
  <c r="S34" i="42"/>
  <c r="R34" i="42"/>
  <c r="Q34" i="42"/>
  <c r="P34" i="42"/>
  <c r="O34" i="42"/>
  <c r="N34" i="42"/>
  <c r="M34" i="42"/>
  <c r="AB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AB32" i="42"/>
  <c r="Z32" i="42"/>
  <c r="Y32" i="42"/>
  <c r="X32" i="42"/>
  <c r="W32" i="42"/>
  <c r="V32" i="42"/>
  <c r="U32" i="42"/>
  <c r="T32" i="42"/>
  <c r="S32" i="42"/>
  <c r="R32" i="42"/>
  <c r="Q32" i="42"/>
  <c r="P32" i="42"/>
  <c r="O32" i="42"/>
  <c r="N32" i="42"/>
  <c r="M32" i="42"/>
  <c r="AB31" i="42"/>
  <c r="Z31" i="42"/>
  <c r="Y31" i="42"/>
  <c r="X31" i="42"/>
  <c r="W31" i="42"/>
  <c r="V31" i="42"/>
  <c r="U31" i="42"/>
  <c r="T31" i="42"/>
  <c r="S31" i="42"/>
  <c r="R31" i="42"/>
  <c r="Q31" i="42"/>
  <c r="P31" i="42"/>
  <c r="O31" i="42"/>
  <c r="N31" i="42"/>
  <c r="M31" i="42"/>
  <c r="AB30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AB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AB28" i="42"/>
  <c r="Z28" i="42"/>
  <c r="Y28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AB27" i="42"/>
  <c r="Z27" i="42"/>
  <c r="Y27" i="42"/>
  <c r="X27" i="42"/>
  <c r="W27" i="42"/>
  <c r="V27" i="42"/>
  <c r="U27" i="42"/>
  <c r="T27" i="42"/>
  <c r="S27" i="42"/>
  <c r="R27" i="42"/>
  <c r="Q27" i="42"/>
  <c r="P27" i="42"/>
  <c r="O27" i="42"/>
  <c r="N27" i="42"/>
  <c r="M27" i="42"/>
  <c r="AB26" i="42"/>
  <c r="Z26" i="42"/>
  <c r="Y26" i="42"/>
  <c r="X26" i="42"/>
  <c r="W26" i="42"/>
  <c r="V26" i="42"/>
  <c r="U26" i="42"/>
  <c r="T26" i="42"/>
  <c r="S26" i="42"/>
  <c r="R26" i="42"/>
  <c r="Q26" i="42"/>
  <c r="P26" i="42"/>
  <c r="O26" i="42"/>
  <c r="N26" i="42"/>
  <c r="M26" i="42"/>
  <c r="M25" i="42"/>
  <c r="AB24" i="42"/>
  <c r="Z24" i="42"/>
  <c r="Y24" i="42"/>
  <c r="X24" i="42"/>
  <c r="W24" i="42"/>
  <c r="V24" i="42"/>
  <c r="U24" i="42"/>
  <c r="T24" i="42"/>
  <c r="S24" i="42"/>
  <c r="R24" i="42"/>
  <c r="Q24" i="42"/>
  <c r="P24" i="42"/>
  <c r="O24" i="42"/>
  <c r="N24" i="42"/>
  <c r="M24" i="42"/>
  <c r="AB23" i="42"/>
  <c r="Z23" i="42"/>
  <c r="Y23" i="42"/>
  <c r="X23" i="42"/>
  <c r="W23" i="42"/>
  <c r="V23" i="42"/>
  <c r="U23" i="42"/>
  <c r="T23" i="42"/>
  <c r="S23" i="42"/>
  <c r="R23" i="42"/>
  <c r="Q23" i="42"/>
  <c r="P23" i="42"/>
  <c r="O23" i="42"/>
  <c r="N23" i="42"/>
  <c r="M23" i="42"/>
  <c r="AB22" i="42"/>
  <c r="Z22" i="42"/>
  <c r="Y22" i="42"/>
  <c r="X22" i="42"/>
  <c r="W22" i="42"/>
  <c r="V22" i="42"/>
  <c r="U22" i="42"/>
  <c r="T22" i="42"/>
  <c r="S22" i="42"/>
  <c r="R22" i="42"/>
  <c r="Q22" i="42"/>
  <c r="P22" i="42"/>
  <c r="O22" i="42"/>
  <c r="N22" i="42"/>
  <c r="M22" i="42"/>
  <c r="M21" i="42"/>
  <c r="AB20" i="42"/>
  <c r="Z20" i="42"/>
  <c r="Y20" i="42"/>
  <c r="X20" i="42"/>
  <c r="W20" i="42"/>
  <c r="V20" i="42"/>
  <c r="U20" i="42"/>
  <c r="T20" i="42"/>
  <c r="S20" i="42"/>
  <c r="R20" i="42"/>
  <c r="Q20" i="42"/>
  <c r="P20" i="42"/>
  <c r="O20" i="42"/>
  <c r="N20" i="42"/>
  <c r="M20" i="42"/>
  <c r="AB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M18" i="42"/>
  <c r="M17" i="42"/>
  <c r="AB16" i="42"/>
  <c r="Z16" i="42"/>
  <c r="Y16" i="42"/>
  <c r="X16" i="42"/>
  <c r="W16" i="42"/>
  <c r="V16" i="42"/>
  <c r="U16" i="42"/>
  <c r="T16" i="42"/>
  <c r="S16" i="42"/>
  <c r="R16" i="42"/>
  <c r="Q16" i="42"/>
  <c r="P16" i="42"/>
  <c r="O16" i="42"/>
  <c r="N16" i="42"/>
  <c r="M16" i="42"/>
  <c r="AB15" i="42"/>
  <c r="Z15" i="42"/>
  <c r="Y15" i="42"/>
  <c r="X15" i="42"/>
  <c r="W15" i="42"/>
  <c r="V15" i="42"/>
  <c r="U15" i="42"/>
  <c r="T15" i="42"/>
  <c r="S15" i="42"/>
  <c r="R15" i="42"/>
  <c r="Q15" i="42"/>
  <c r="P15" i="42"/>
  <c r="O15" i="42"/>
  <c r="N15" i="42"/>
  <c r="M15" i="42"/>
  <c r="M56" i="41"/>
  <c r="M55" i="41"/>
  <c r="M54" i="41"/>
  <c r="M53" i="41"/>
  <c r="M52" i="41"/>
  <c r="M51" i="41"/>
  <c r="M50" i="41"/>
  <c r="M49" i="41"/>
  <c r="M48" i="41"/>
  <c r="M47" i="41"/>
  <c r="M46" i="41"/>
  <c r="M45" i="41"/>
  <c r="M44" i="41"/>
  <c r="M43" i="41"/>
  <c r="M42" i="41"/>
  <c r="AB41" i="41"/>
  <c r="AA41" i="41"/>
  <c r="Y41" i="41"/>
  <c r="X41" i="41"/>
  <c r="W41" i="41"/>
  <c r="V41" i="41"/>
  <c r="U41" i="41"/>
  <c r="T41" i="41"/>
  <c r="S41" i="41"/>
  <c r="R41" i="41"/>
  <c r="Q41" i="41"/>
  <c r="P41" i="41"/>
  <c r="O41" i="41"/>
  <c r="N41" i="41"/>
  <c r="M41" i="41"/>
  <c r="AB40" i="41"/>
  <c r="AA40" i="41"/>
  <c r="Y40" i="41"/>
  <c r="X40" i="41"/>
  <c r="W40" i="41"/>
  <c r="V40" i="41"/>
  <c r="U40" i="41"/>
  <c r="T40" i="41"/>
  <c r="S40" i="41"/>
  <c r="R40" i="41"/>
  <c r="Q40" i="41"/>
  <c r="P40" i="41"/>
  <c r="O40" i="41"/>
  <c r="N40" i="41"/>
  <c r="M40" i="41"/>
  <c r="AB39" i="41"/>
  <c r="AA39" i="41"/>
  <c r="Y39" i="41"/>
  <c r="X39" i="41"/>
  <c r="W39" i="41"/>
  <c r="V39" i="41"/>
  <c r="U39" i="41"/>
  <c r="T39" i="41"/>
  <c r="S39" i="41"/>
  <c r="R39" i="41"/>
  <c r="Q39" i="41"/>
  <c r="P39" i="41"/>
  <c r="O39" i="41"/>
  <c r="N39" i="41"/>
  <c r="M39" i="41"/>
  <c r="AB38" i="41"/>
  <c r="AA38" i="41"/>
  <c r="Y38" i="41"/>
  <c r="X38" i="41"/>
  <c r="W38" i="41"/>
  <c r="V38" i="41"/>
  <c r="U38" i="41"/>
  <c r="T38" i="41"/>
  <c r="S38" i="41"/>
  <c r="R38" i="41"/>
  <c r="Q38" i="41"/>
  <c r="P38" i="41"/>
  <c r="O38" i="41"/>
  <c r="N38" i="41"/>
  <c r="M38" i="41"/>
  <c r="AB37" i="41"/>
  <c r="AA37" i="41"/>
  <c r="Y37" i="41"/>
  <c r="X37" i="41"/>
  <c r="W37" i="41"/>
  <c r="V37" i="41"/>
  <c r="U37" i="41"/>
  <c r="T37" i="41"/>
  <c r="S37" i="41"/>
  <c r="R37" i="41"/>
  <c r="Q37" i="41"/>
  <c r="P37" i="41"/>
  <c r="O37" i="41"/>
  <c r="N37" i="41"/>
  <c r="M37" i="41"/>
  <c r="AB36" i="41"/>
  <c r="AA36" i="41"/>
  <c r="Y36" i="41"/>
  <c r="X36" i="41"/>
  <c r="W36" i="41"/>
  <c r="V36" i="41"/>
  <c r="U36" i="41"/>
  <c r="T36" i="41"/>
  <c r="S36" i="41"/>
  <c r="R36" i="41"/>
  <c r="Q36" i="41"/>
  <c r="P36" i="41"/>
  <c r="O36" i="41"/>
  <c r="N36" i="41"/>
  <c r="M36" i="41"/>
  <c r="AB35" i="41"/>
  <c r="AA35" i="41"/>
  <c r="Y35" i="41"/>
  <c r="X35" i="41"/>
  <c r="W35" i="41"/>
  <c r="V35" i="41"/>
  <c r="U35" i="41"/>
  <c r="T35" i="41"/>
  <c r="S35" i="41"/>
  <c r="R35" i="41"/>
  <c r="Q35" i="41"/>
  <c r="P35" i="41"/>
  <c r="O35" i="41"/>
  <c r="N35" i="41"/>
  <c r="M35" i="41"/>
  <c r="AB34" i="41"/>
  <c r="AA34" i="41"/>
  <c r="Y34" i="41"/>
  <c r="X34" i="41"/>
  <c r="W34" i="41"/>
  <c r="V34" i="41"/>
  <c r="U34" i="41"/>
  <c r="T34" i="41"/>
  <c r="S34" i="41"/>
  <c r="R34" i="41"/>
  <c r="Q34" i="41"/>
  <c r="P34" i="41"/>
  <c r="O34" i="41"/>
  <c r="N34" i="41"/>
  <c r="M34" i="41"/>
  <c r="AB33" i="41"/>
  <c r="AA33" i="41"/>
  <c r="Y33" i="41"/>
  <c r="X33" i="41"/>
  <c r="W33" i="41"/>
  <c r="V33" i="41"/>
  <c r="U33" i="41"/>
  <c r="T33" i="41"/>
  <c r="S33" i="41"/>
  <c r="R33" i="41"/>
  <c r="Q33" i="41"/>
  <c r="P33" i="41"/>
  <c r="O33" i="41"/>
  <c r="N33" i="41"/>
  <c r="M33" i="41"/>
  <c r="AB32" i="41"/>
  <c r="AA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AB31" i="41"/>
  <c r="AA31" i="41"/>
  <c r="Y31" i="41"/>
  <c r="X31" i="41"/>
  <c r="W31" i="41"/>
  <c r="V31" i="41"/>
  <c r="U31" i="41"/>
  <c r="T31" i="41"/>
  <c r="S31" i="41"/>
  <c r="R31" i="41"/>
  <c r="Q31" i="41"/>
  <c r="P31" i="41"/>
  <c r="O31" i="41"/>
  <c r="N31" i="41"/>
  <c r="M31" i="41"/>
  <c r="AB30" i="41"/>
  <c r="AA30" i="41"/>
  <c r="Y30" i="41"/>
  <c r="X30" i="41"/>
  <c r="W30" i="41"/>
  <c r="V30" i="41"/>
  <c r="U30" i="41"/>
  <c r="T30" i="41"/>
  <c r="S30" i="41"/>
  <c r="R30" i="41"/>
  <c r="Q30" i="41"/>
  <c r="P30" i="41"/>
  <c r="O30" i="41"/>
  <c r="N30" i="41"/>
  <c r="M30" i="41"/>
  <c r="AB29" i="41"/>
  <c r="AA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AB28" i="41"/>
  <c r="AA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AB27" i="41"/>
  <c r="AA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AB26" i="41"/>
  <c r="AA26" i="41"/>
  <c r="Y26" i="41"/>
  <c r="X26" i="41"/>
  <c r="W26" i="41"/>
  <c r="V26" i="41"/>
  <c r="U26" i="41"/>
  <c r="T26" i="41"/>
  <c r="S26" i="41"/>
  <c r="R26" i="41"/>
  <c r="Q26" i="41"/>
  <c r="P26" i="41"/>
  <c r="O26" i="41"/>
  <c r="N26" i="41"/>
  <c r="M26" i="41"/>
  <c r="M25" i="41"/>
  <c r="AB24" i="41"/>
  <c r="AA24" i="41"/>
  <c r="Y24" i="41"/>
  <c r="X24" i="41"/>
  <c r="W24" i="41"/>
  <c r="V24" i="41"/>
  <c r="U24" i="41"/>
  <c r="T24" i="41"/>
  <c r="S24" i="41"/>
  <c r="R24" i="41"/>
  <c r="Q24" i="41"/>
  <c r="P24" i="41"/>
  <c r="O24" i="41"/>
  <c r="N24" i="41"/>
  <c r="M24" i="41"/>
  <c r="AB23" i="41"/>
  <c r="AA23" i="41"/>
  <c r="Y23" i="41"/>
  <c r="X23" i="41"/>
  <c r="W23" i="41"/>
  <c r="V23" i="41"/>
  <c r="U23" i="41"/>
  <c r="T23" i="41"/>
  <c r="S23" i="41"/>
  <c r="R23" i="41"/>
  <c r="Q23" i="41"/>
  <c r="P23" i="41"/>
  <c r="O23" i="41"/>
  <c r="N23" i="41"/>
  <c r="M23" i="41"/>
  <c r="AB22" i="41"/>
  <c r="AA22" i="41"/>
  <c r="Y22" i="41"/>
  <c r="X22" i="41"/>
  <c r="W22" i="41"/>
  <c r="V22" i="41"/>
  <c r="U22" i="41"/>
  <c r="T22" i="41"/>
  <c r="S22" i="41"/>
  <c r="R22" i="41"/>
  <c r="Q22" i="41"/>
  <c r="P22" i="41"/>
  <c r="O22" i="41"/>
  <c r="N22" i="41"/>
  <c r="M22" i="41"/>
  <c r="M21" i="41"/>
  <c r="AB20" i="41"/>
  <c r="AA20" i="41"/>
  <c r="Y20" i="41"/>
  <c r="X20" i="41"/>
  <c r="W20" i="41"/>
  <c r="V20" i="41"/>
  <c r="U20" i="41"/>
  <c r="T20" i="41"/>
  <c r="S20" i="41"/>
  <c r="R20" i="41"/>
  <c r="Q20" i="41"/>
  <c r="P20" i="41"/>
  <c r="O20" i="41"/>
  <c r="N20" i="41"/>
  <c r="M20" i="41"/>
  <c r="AB19" i="41"/>
  <c r="AA19" i="41"/>
  <c r="Y19" i="41"/>
  <c r="X19" i="41"/>
  <c r="W19" i="41"/>
  <c r="V19" i="41"/>
  <c r="U19" i="41"/>
  <c r="T19" i="41"/>
  <c r="S19" i="41"/>
  <c r="R19" i="41"/>
  <c r="Q19" i="41"/>
  <c r="P19" i="41"/>
  <c r="O19" i="41"/>
  <c r="N19" i="41"/>
  <c r="M19" i="41"/>
  <c r="M18" i="41"/>
  <c r="M17" i="41"/>
  <c r="AB16" i="41"/>
  <c r="AA16" i="41"/>
  <c r="Y16" i="41"/>
  <c r="X16" i="41"/>
  <c r="W16" i="41"/>
  <c r="V16" i="41"/>
  <c r="U16" i="41"/>
  <c r="T16" i="41"/>
  <c r="S16" i="41"/>
  <c r="R16" i="41"/>
  <c r="Q16" i="41"/>
  <c r="P16" i="41"/>
  <c r="O16" i="41"/>
  <c r="N16" i="41"/>
  <c r="M16" i="41"/>
  <c r="AB15" i="41"/>
  <c r="AA15" i="41"/>
  <c r="Y15" i="41"/>
  <c r="X15" i="41"/>
  <c r="W15" i="41"/>
  <c r="V15" i="41"/>
  <c r="U15" i="41"/>
  <c r="T15" i="41"/>
  <c r="S15" i="41"/>
  <c r="R15" i="41"/>
  <c r="Q15" i="41"/>
  <c r="P15" i="41"/>
  <c r="O15" i="41"/>
  <c r="N15" i="41"/>
  <c r="M15" i="41"/>
  <c r="M56" i="40"/>
  <c r="M55" i="40"/>
  <c r="M54" i="40"/>
  <c r="M53" i="40"/>
  <c r="M52" i="40"/>
  <c r="M51" i="40"/>
  <c r="M50" i="40"/>
  <c r="M49" i="40"/>
  <c r="M48" i="40"/>
  <c r="M47" i="40"/>
  <c r="M46" i="40"/>
  <c r="M45" i="40"/>
  <c r="M44" i="40"/>
  <c r="M43" i="40"/>
  <c r="M42" i="40"/>
  <c r="AB41" i="40"/>
  <c r="AA41" i="40"/>
  <c r="Z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AB40" i="40"/>
  <c r="AA40" i="40"/>
  <c r="Z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AB39" i="40"/>
  <c r="AA39" i="40"/>
  <c r="Z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AB38" i="40"/>
  <c r="AA38" i="40"/>
  <c r="Z38" i="40"/>
  <c r="X38" i="40"/>
  <c r="W38" i="40"/>
  <c r="V38" i="40"/>
  <c r="U38" i="40"/>
  <c r="T38" i="40"/>
  <c r="S38" i="40"/>
  <c r="R38" i="40"/>
  <c r="Q38" i="40"/>
  <c r="P38" i="40"/>
  <c r="O38" i="40"/>
  <c r="N38" i="40"/>
  <c r="M38" i="40"/>
  <c r="AB37" i="40"/>
  <c r="AA37" i="40"/>
  <c r="Z37" i="40"/>
  <c r="X37" i="40"/>
  <c r="W37" i="40"/>
  <c r="V37" i="40"/>
  <c r="U37" i="40"/>
  <c r="T37" i="40"/>
  <c r="S37" i="40"/>
  <c r="R37" i="40"/>
  <c r="Q37" i="40"/>
  <c r="P37" i="40"/>
  <c r="O37" i="40"/>
  <c r="N37" i="40"/>
  <c r="M37" i="40"/>
  <c r="AB36" i="40"/>
  <c r="AA36" i="40"/>
  <c r="Z36" i="40"/>
  <c r="X36" i="40"/>
  <c r="W36" i="40"/>
  <c r="V36" i="40"/>
  <c r="U36" i="40"/>
  <c r="T36" i="40"/>
  <c r="S36" i="40"/>
  <c r="R36" i="40"/>
  <c r="Q36" i="40"/>
  <c r="P36" i="40"/>
  <c r="O36" i="40"/>
  <c r="N36" i="40"/>
  <c r="M36" i="40"/>
  <c r="AB35" i="40"/>
  <c r="AA35" i="40"/>
  <c r="Z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AB34" i="40"/>
  <c r="AA34" i="40"/>
  <c r="Z34" i="40"/>
  <c r="X34" i="40"/>
  <c r="W34" i="40"/>
  <c r="V34" i="40"/>
  <c r="U34" i="40"/>
  <c r="T34" i="40"/>
  <c r="S34" i="40"/>
  <c r="R34" i="40"/>
  <c r="Q34" i="40"/>
  <c r="P34" i="40"/>
  <c r="O34" i="40"/>
  <c r="N34" i="40"/>
  <c r="M34" i="40"/>
  <c r="AB33" i="40"/>
  <c r="AA33" i="40"/>
  <c r="Z33" i="40"/>
  <c r="X33" i="40"/>
  <c r="W33" i="40"/>
  <c r="V33" i="40"/>
  <c r="U33" i="40"/>
  <c r="T33" i="40"/>
  <c r="S33" i="40"/>
  <c r="R33" i="40"/>
  <c r="Q33" i="40"/>
  <c r="P33" i="40"/>
  <c r="O33" i="40"/>
  <c r="N33" i="40"/>
  <c r="M33" i="40"/>
  <c r="AB32" i="40"/>
  <c r="AA32" i="40"/>
  <c r="Z32" i="40"/>
  <c r="X32" i="40"/>
  <c r="W32" i="40"/>
  <c r="V32" i="40"/>
  <c r="U32" i="40"/>
  <c r="T32" i="40"/>
  <c r="S32" i="40"/>
  <c r="R32" i="40"/>
  <c r="Q32" i="40"/>
  <c r="P32" i="40"/>
  <c r="O32" i="40"/>
  <c r="N32" i="40"/>
  <c r="M32" i="40"/>
  <c r="AB31" i="40"/>
  <c r="AA31" i="40"/>
  <c r="Z31" i="40"/>
  <c r="X31" i="40"/>
  <c r="W31" i="40"/>
  <c r="V31" i="40"/>
  <c r="U31" i="40"/>
  <c r="T31" i="40"/>
  <c r="S31" i="40"/>
  <c r="R31" i="40"/>
  <c r="Q31" i="40"/>
  <c r="P31" i="40"/>
  <c r="O31" i="40"/>
  <c r="N31" i="40"/>
  <c r="M31" i="40"/>
  <c r="AB30" i="40"/>
  <c r="AA30" i="40"/>
  <c r="Z30" i="40"/>
  <c r="X30" i="40"/>
  <c r="W30" i="40"/>
  <c r="V30" i="40"/>
  <c r="U30" i="40"/>
  <c r="T30" i="40"/>
  <c r="S30" i="40"/>
  <c r="R30" i="40"/>
  <c r="Q30" i="40"/>
  <c r="P30" i="40"/>
  <c r="O30" i="40"/>
  <c r="N30" i="40"/>
  <c r="M30" i="40"/>
  <c r="AB29" i="40"/>
  <c r="AA29" i="40"/>
  <c r="Z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AB28" i="40"/>
  <c r="AA28" i="40"/>
  <c r="Z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AB27" i="40"/>
  <c r="AA27" i="40"/>
  <c r="Z27" i="40"/>
  <c r="X27" i="40"/>
  <c r="W27" i="40"/>
  <c r="V27" i="40"/>
  <c r="U27" i="40"/>
  <c r="T27" i="40"/>
  <c r="S27" i="40"/>
  <c r="R27" i="40"/>
  <c r="Q27" i="40"/>
  <c r="P27" i="40"/>
  <c r="O27" i="40"/>
  <c r="N27" i="40"/>
  <c r="M27" i="40"/>
  <c r="AB26" i="40"/>
  <c r="AA26" i="40"/>
  <c r="Z26" i="40"/>
  <c r="X26" i="40"/>
  <c r="W26" i="40"/>
  <c r="V26" i="40"/>
  <c r="U26" i="40"/>
  <c r="T26" i="40"/>
  <c r="S26" i="40"/>
  <c r="R26" i="40"/>
  <c r="Q26" i="40"/>
  <c r="P26" i="40"/>
  <c r="O26" i="40"/>
  <c r="N26" i="40"/>
  <c r="M26" i="40"/>
  <c r="M25" i="40"/>
  <c r="AB24" i="40"/>
  <c r="AA24" i="40"/>
  <c r="Z24" i="40"/>
  <c r="X24" i="40"/>
  <c r="W24" i="40"/>
  <c r="V24" i="40"/>
  <c r="U24" i="40"/>
  <c r="T24" i="40"/>
  <c r="S24" i="40"/>
  <c r="R24" i="40"/>
  <c r="Q24" i="40"/>
  <c r="P24" i="40"/>
  <c r="O24" i="40"/>
  <c r="N24" i="40"/>
  <c r="M24" i="40"/>
  <c r="AB23" i="40"/>
  <c r="AA23" i="40"/>
  <c r="Z23" i="40"/>
  <c r="X23" i="40"/>
  <c r="W23" i="40"/>
  <c r="V23" i="40"/>
  <c r="U23" i="40"/>
  <c r="T23" i="40"/>
  <c r="S23" i="40"/>
  <c r="R23" i="40"/>
  <c r="Q23" i="40"/>
  <c r="P23" i="40"/>
  <c r="O23" i="40"/>
  <c r="N23" i="40"/>
  <c r="M23" i="40"/>
  <c r="AB22" i="40"/>
  <c r="AA22" i="40"/>
  <c r="Z22" i="40"/>
  <c r="X22" i="40"/>
  <c r="W22" i="40"/>
  <c r="V22" i="40"/>
  <c r="U22" i="40"/>
  <c r="T22" i="40"/>
  <c r="S22" i="40"/>
  <c r="R22" i="40"/>
  <c r="Q22" i="40"/>
  <c r="P22" i="40"/>
  <c r="O22" i="40"/>
  <c r="N22" i="40"/>
  <c r="M22" i="40"/>
  <c r="M21" i="40"/>
  <c r="AB20" i="40"/>
  <c r="AA20" i="40"/>
  <c r="Z20" i="40"/>
  <c r="X20" i="40"/>
  <c r="W20" i="40"/>
  <c r="V20" i="40"/>
  <c r="U20" i="40"/>
  <c r="T20" i="40"/>
  <c r="S20" i="40"/>
  <c r="R20" i="40"/>
  <c r="Q20" i="40"/>
  <c r="P20" i="40"/>
  <c r="O20" i="40"/>
  <c r="N20" i="40"/>
  <c r="M20" i="40"/>
  <c r="AB19" i="40"/>
  <c r="AA19" i="40"/>
  <c r="Z19" i="40"/>
  <c r="X19" i="40"/>
  <c r="W19" i="40"/>
  <c r="V19" i="40"/>
  <c r="U19" i="40"/>
  <c r="T19" i="40"/>
  <c r="S19" i="40"/>
  <c r="R19" i="40"/>
  <c r="Q19" i="40"/>
  <c r="P19" i="40"/>
  <c r="O19" i="40"/>
  <c r="N19" i="40"/>
  <c r="M19" i="40"/>
  <c r="M18" i="40"/>
  <c r="M17" i="40"/>
  <c r="AB16" i="40"/>
  <c r="AA16" i="40"/>
  <c r="Z16" i="40"/>
  <c r="X16" i="40"/>
  <c r="W16" i="40"/>
  <c r="V16" i="40"/>
  <c r="U16" i="40"/>
  <c r="T16" i="40"/>
  <c r="S16" i="40"/>
  <c r="R16" i="40"/>
  <c r="Q16" i="40"/>
  <c r="P16" i="40"/>
  <c r="O16" i="40"/>
  <c r="N16" i="40"/>
  <c r="M16" i="40"/>
  <c r="AB15" i="40"/>
  <c r="AA15" i="40"/>
  <c r="Z15" i="40"/>
  <c r="X15" i="40"/>
  <c r="W15" i="40"/>
  <c r="V15" i="40"/>
  <c r="U15" i="40"/>
  <c r="T15" i="40"/>
  <c r="S15" i="40"/>
  <c r="R15" i="40"/>
  <c r="Q15" i="40"/>
  <c r="P15" i="40"/>
  <c r="O15" i="40"/>
  <c r="N15" i="40"/>
  <c r="M15" i="40"/>
  <c r="M56" i="39"/>
  <c r="M55" i="39"/>
  <c r="M54" i="39"/>
  <c r="M53" i="39"/>
  <c r="M52" i="39"/>
  <c r="M51" i="39"/>
  <c r="M50" i="39"/>
  <c r="M49" i="39"/>
  <c r="M48" i="39"/>
  <c r="M47" i="39"/>
  <c r="M46" i="39"/>
  <c r="M45" i="39"/>
  <c r="M44" i="39"/>
  <c r="M43" i="39"/>
  <c r="M42" i="39"/>
  <c r="AB41" i="39"/>
  <c r="AA41" i="39"/>
  <c r="Z41" i="39"/>
  <c r="Y41" i="39"/>
  <c r="W41" i="39"/>
  <c r="V41" i="39"/>
  <c r="U41" i="39"/>
  <c r="T41" i="39"/>
  <c r="S41" i="39"/>
  <c r="R41" i="39"/>
  <c r="Q41" i="39"/>
  <c r="P41" i="39"/>
  <c r="O41" i="39"/>
  <c r="N41" i="39"/>
  <c r="M41" i="39"/>
  <c r="AB40" i="39"/>
  <c r="AA40" i="39"/>
  <c r="Z40" i="39"/>
  <c r="Y40" i="39"/>
  <c r="W40" i="39"/>
  <c r="V40" i="39"/>
  <c r="U40" i="39"/>
  <c r="T40" i="39"/>
  <c r="S40" i="39"/>
  <c r="R40" i="39"/>
  <c r="Q40" i="39"/>
  <c r="P40" i="39"/>
  <c r="O40" i="39"/>
  <c r="N40" i="39"/>
  <c r="M40" i="39"/>
  <c r="AB39" i="39"/>
  <c r="AA39" i="39"/>
  <c r="Z39" i="39"/>
  <c r="Y39" i="39"/>
  <c r="W39" i="39"/>
  <c r="V39" i="39"/>
  <c r="U39" i="39"/>
  <c r="T39" i="39"/>
  <c r="S39" i="39"/>
  <c r="R39" i="39"/>
  <c r="Q39" i="39"/>
  <c r="P39" i="39"/>
  <c r="O39" i="39"/>
  <c r="N39" i="39"/>
  <c r="M39" i="39"/>
  <c r="AB38" i="39"/>
  <c r="AA38" i="39"/>
  <c r="Z38" i="39"/>
  <c r="Y38" i="39"/>
  <c r="W38" i="39"/>
  <c r="V38" i="39"/>
  <c r="U38" i="39"/>
  <c r="T38" i="39"/>
  <c r="S38" i="39"/>
  <c r="R38" i="39"/>
  <c r="Q38" i="39"/>
  <c r="P38" i="39"/>
  <c r="O38" i="39"/>
  <c r="N38" i="39"/>
  <c r="M38" i="39"/>
  <c r="AB37" i="39"/>
  <c r="AA37" i="39"/>
  <c r="Z37" i="39"/>
  <c r="Y37" i="39"/>
  <c r="W37" i="39"/>
  <c r="V37" i="39"/>
  <c r="U37" i="39"/>
  <c r="T37" i="39"/>
  <c r="S37" i="39"/>
  <c r="R37" i="39"/>
  <c r="Q37" i="39"/>
  <c r="P37" i="39"/>
  <c r="O37" i="39"/>
  <c r="N37" i="39"/>
  <c r="M37" i="39"/>
  <c r="AB36" i="39"/>
  <c r="AA36" i="39"/>
  <c r="Z36" i="39"/>
  <c r="Y36" i="39"/>
  <c r="W36" i="39"/>
  <c r="V36" i="39"/>
  <c r="U36" i="39"/>
  <c r="T36" i="39"/>
  <c r="S36" i="39"/>
  <c r="R36" i="39"/>
  <c r="Q36" i="39"/>
  <c r="P36" i="39"/>
  <c r="O36" i="39"/>
  <c r="N36" i="39"/>
  <c r="M36" i="39"/>
  <c r="AB35" i="39"/>
  <c r="AA35" i="39"/>
  <c r="Z35" i="39"/>
  <c r="Y35" i="39"/>
  <c r="W35" i="39"/>
  <c r="V35" i="39"/>
  <c r="U35" i="39"/>
  <c r="T35" i="39"/>
  <c r="S35" i="39"/>
  <c r="R35" i="39"/>
  <c r="Q35" i="39"/>
  <c r="P35" i="39"/>
  <c r="O35" i="39"/>
  <c r="N35" i="39"/>
  <c r="M35" i="39"/>
  <c r="AB34" i="39"/>
  <c r="AA34" i="39"/>
  <c r="Z34" i="39"/>
  <c r="Y34" i="39"/>
  <c r="W34" i="39"/>
  <c r="V34" i="39"/>
  <c r="U34" i="39"/>
  <c r="T34" i="39"/>
  <c r="S34" i="39"/>
  <c r="R34" i="39"/>
  <c r="Q34" i="39"/>
  <c r="P34" i="39"/>
  <c r="O34" i="39"/>
  <c r="N34" i="39"/>
  <c r="M34" i="39"/>
  <c r="AB33" i="39"/>
  <c r="AA33" i="39"/>
  <c r="Z33" i="39"/>
  <c r="Y33" i="39"/>
  <c r="W33" i="39"/>
  <c r="V33" i="39"/>
  <c r="U33" i="39"/>
  <c r="T33" i="39"/>
  <c r="S33" i="39"/>
  <c r="R33" i="39"/>
  <c r="Q33" i="39"/>
  <c r="P33" i="39"/>
  <c r="O33" i="39"/>
  <c r="N33" i="39"/>
  <c r="M33" i="39"/>
  <c r="AB32" i="39"/>
  <c r="AA32" i="39"/>
  <c r="Z32" i="39"/>
  <c r="Y32" i="39"/>
  <c r="W32" i="39"/>
  <c r="V32" i="39"/>
  <c r="U32" i="39"/>
  <c r="T32" i="39"/>
  <c r="S32" i="39"/>
  <c r="R32" i="39"/>
  <c r="Q32" i="39"/>
  <c r="P32" i="39"/>
  <c r="O32" i="39"/>
  <c r="N32" i="39"/>
  <c r="M32" i="39"/>
  <c r="AB31" i="39"/>
  <c r="AA31" i="39"/>
  <c r="Z31" i="39"/>
  <c r="Y31" i="39"/>
  <c r="W31" i="39"/>
  <c r="V31" i="39"/>
  <c r="U31" i="39"/>
  <c r="T31" i="39"/>
  <c r="S31" i="39"/>
  <c r="R31" i="39"/>
  <c r="Q31" i="39"/>
  <c r="P31" i="39"/>
  <c r="O31" i="39"/>
  <c r="N31" i="39"/>
  <c r="M31" i="39"/>
  <c r="AB30" i="39"/>
  <c r="AA30" i="39"/>
  <c r="Z30" i="39"/>
  <c r="Y30" i="39"/>
  <c r="W30" i="39"/>
  <c r="V30" i="39"/>
  <c r="U30" i="39"/>
  <c r="T30" i="39"/>
  <c r="S30" i="39"/>
  <c r="R30" i="39"/>
  <c r="Q30" i="39"/>
  <c r="P30" i="39"/>
  <c r="O30" i="39"/>
  <c r="N30" i="39"/>
  <c r="M30" i="39"/>
  <c r="AB29" i="39"/>
  <c r="AA29" i="39"/>
  <c r="Z29" i="39"/>
  <c r="Y29" i="39"/>
  <c r="W29" i="39"/>
  <c r="V29" i="39"/>
  <c r="U29" i="39"/>
  <c r="T29" i="39"/>
  <c r="S29" i="39"/>
  <c r="R29" i="39"/>
  <c r="Q29" i="39"/>
  <c r="P29" i="39"/>
  <c r="O29" i="39"/>
  <c r="N29" i="39"/>
  <c r="M29" i="39"/>
  <c r="AB28" i="39"/>
  <c r="AA28" i="39"/>
  <c r="Z28" i="39"/>
  <c r="Y28" i="39"/>
  <c r="W28" i="39"/>
  <c r="V28" i="39"/>
  <c r="U28" i="39"/>
  <c r="T28" i="39"/>
  <c r="S28" i="39"/>
  <c r="R28" i="39"/>
  <c r="Q28" i="39"/>
  <c r="P28" i="39"/>
  <c r="O28" i="39"/>
  <c r="N28" i="39"/>
  <c r="M28" i="39"/>
  <c r="AB27" i="39"/>
  <c r="AA27" i="39"/>
  <c r="Z27" i="39"/>
  <c r="Y27" i="39"/>
  <c r="W27" i="39"/>
  <c r="V27" i="39"/>
  <c r="U27" i="39"/>
  <c r="T27" i="39"/>
  <c r="S27" i="39"/>
  <c r="R27" i="39"/>
  <c r="Q27" i="39"/>
  <c r="P27" i="39"/>
  <c r="O27" i="39"/>
  <c r="N27" i="39"/>
  <c r="M27" i="39"/>
  <c r="AB26" i="39"/>
  <c r="AA26" i="39"/>
  <c r="Z26" i="39"/>
  <c r="Y26" i="39"/>
  <c r="W26" i="39"/>
  <c r="V26" i="39"/>
  <c r="U26" i="39"/>
  <c r="T26" i="39"/>
  <c r="S26" i="39"/>
  <c r="R26" i="39"/>
  <c r="Q26" i="39"/>
  <c r="P26" i="39"/>
  <c r="O26" i="39"/>
  <c r="N26" i="39"/>
  <c r="M26" i="39"/>
  <c r="M25" i="39"/>
  <c r="AB24" i="39"/>
  <c r="AA24" i="39"/>
  <c r="Z24" i="39"/>
  <c r="Y24" i="39"/>
  <c r="W24" i="39"/>
  <c r="V24" i="39"/>
  <c r="U24" i="39"/>
  <c r="T24" i="39"/>
  <c r="S24" i="39"/>
  <c r="R24" i="39"/>
  <c r="Q24" i="39"/>
  <c r="P24" i="39"/>
  <c r="O24" i="39"/>
  <c r="N24" i="39"/>
  <c r="M24" i="39"/>
  <c r="AB23" i="39"/>
  <c r="AA23" i="39"/>
  <c r="Z23" i="39"/>
  <c r="Y23" i="39"/>
  <c r="W23" i="39"/>
  <c r="V23" i="39"/>
  <c r="U23" i="39"/>
  <c r="T23" i="39"/>
  <c r="S23" i="39"/>
  <c r="R23" i="39"/>
  <c r="Q23" i="39"/>
  <c r="P23" i="39"/>
  <c r="O23" i="39"/>
  <c r="N23" i="39"/>
  <c r="M23" i="39"/>
  <c r="AB22" i="39"/>
  <c r="AA22" i="39"/>
  <c r="Z22" i="39"/>
  <c r="Y22" i="39"/>
  <c r="W22" i="39"/>
  <c r="V22" i="39"/>
  <c r="U22" i="39"/>
  <c r="T22" i="39"/>
  <c r="S22" i="39"/>
  <c r="R22" i="39"/>
  <c r="Q22" i="39"/>
  <c r="P22" i="39"/>
  <c r="O22" i="39"/>
  <c r="N22" i="39"/>
  <c r="M22" i="39"/>
  <c r="M21" i="39"/>
  <c r="AB20" i="39"/>
  <c r="AA20" i="39"/>
  <c r="Z20" i="39"/>
  <c r="Y20" i="39"/>
  <c r="W20" i="39"/>
  <c r="V20" i="39"/>
  <c r="U20" i="39"/>
  <c r="T20" i="39"/>
  <c r="S20" i="39"/>
  <c r="R20" i="39"/>
  <c r="Q20" i="39"/>
  <c r="P20" i="39"/>
  <c r="O20" i="39"/>
  <c r="N20" i="39"/>
  <c r="M20" i="39"/>
  <c r="AB19" i="39"/>
  <c r="AA19" i="39"/>
  <c r="Z19" i="39"/>
  <c r="Y19" i="39"/>
  <c r="W19" i="39"/>
  <c r="V19" i="39"/>
  <c r="U19" i="39"/>
  <c r="T19" i="39"/>
  <c r="S19" i="39"/>
  <c r="R19" i="39"/>
  <c r="Q19" i="39"/>
  <c r="P19" i="39"/>
  <c r="O19" i="39"/>
  <c r="N19" i="39"/>
  <c r="M19" i="39"/>
  <c r="M18" i="39"/>
  <c r="M17" i="39"/>
  <c r="AB16" i="39"/>
  <c r="AA16" i="39"/>
  <c r="Z16" i="39"/>
  <c r="Y16" i="39"/>
  <c r="W16" i="39"/>
  <c r="V16" i="39"/>
  <c r="U16" i="39"/>
  <c r="T16" i="39"/>
  <c r="S16" i="39"/>
  <c r="R16" i="39"/>
  <c r="Q16" i="39"/>
  <c r="P16" i="39"/>
  <c r="O16" i="39"/>
  <c r="N16" i="39"/>
  <c r="M16" i="39"/>
  <c r="AB15" i="39"/>
  <c r="AA15" i="39"/>
  <c r="Z15" i="39"/>
  <c r="Y15" i="39"/>
  <c r="W15" i="39"/>
  <c r="V15" i="39"/>
  <c r="U15" i="39"/>
  <c r="T15" i="39"/>
  <c r="S15" i="39"/>
  <c r="R15" i="39"/>
  <c r="Q15" i="39"/>
  <c r="P15" i="39"/>
  <c r="O15" i="39"/>
  <c r="N15" i="39"/>
  <c r="M15" i="39"/>
  <c r="M56" i="38"/>
  <c r="M55" i="38"/>
  <c r="M54" i="38"/>
  <c r="M53" i="38"/>
  <c r="M52" i="38"/>
  <c r="M51" i="38"/>
  <c r="M50" i="38"/>
  <c r="M49" i="38"/>
  <c r="M48" i="38"/>
  <c r="M47" i="38"/>
  <c r="M46" i="38"/>
  <c r="M45" i="38"/>
  <c r="M44" i="38"/>
  <c r="M43" i="38"/>
  <c r="M42" i="38"/>
  <c r="AB41" i="38"/>
  <c r="AA41" i="38"/>
  <c r="Z41" i="38"/>
  <c r="Y41" i="38"/>
  <c r="X41" i="38"/>
  <c r="V41" i="38"/>
  <c r="U41" i="38"/>
  <c r="T41" i="38"/>
  <c r="S41" i="38"/>
  <c r="R41" i="38"/>
  <c r="Q41" i="38"/>
  <c r="P41" i="38"/>
  <c r="O41" i="38"/>
  <c r="N41" i="38"/>
  <c r="M41" i="38"/>
  <c r="AB40" i="38"/>
  <c r="AA40" i="38"/>
  <c r="Z40" i="38"/>
  <c r="Y40" i="38"/>
  <c r="X40" i="38"/>
  <c r="V40" i="38"/>
  <c r="U40" i="38"/>
  <c r="T40" i="38"/>
  <c r="S40" i="38"/>
  <c r="R40" i="38"/>
  <c r="Q40" i="38"/>
  <c r="P40" i="38"/>
  <c r="O40" i="38"/>
  <c r="N40" i="38"/>
  <c r="M40" i="38"/>
  <c r="AB39" i="38"/>
  <c r="AA39" i="38"/>
  <c r="Z39" i="38"/>
  <c r="Y39" i="38"/>
  <c r="X39" i="38"/>
  <c r="V39" i="38"/>
  <c r="U39" i="38"/>
  <c r="T39" i="38"/>
  <c r="S39" i="38"/>
  <c r="R39" i="38"/>
  <c r="Q39" i="38"/>
  <c r="P39" i="38"/>
  <c r="O39" i="38"/>
  <c r="N39" i="38"/>
  <c r="M39" i="38"/>
  <c r="AB38" i="38"/>
  <c r="AA38" i="38"/>
  <c r="Z38" i="38"/>
  <c r="Y38" i="38"/>
  <c r="X38" i="38"/>
  <c r="V38" i="38"/>
  <c r="U38" i="38"/>
  <c r="T38" i="38"/>
  <c r="S38" i="38"/>
  <c r="R38" i="38"/>
  <c r="Q38" i="38"/>
  <c r="P38" i="38"/>
  <c r="O38" i="38"/>
  <c r="N38" i="38"/>
  <c r="M38" i="38"/>
  <c r="AB37" i="38"/>
  <c r="AA37" i="38"/>
  <c r="Z37" i="38"/>
  <c r="Y37" i="38"/>
  <c r="X37" i="38"/>
  <c r="V37" i="38"/>
  <c r="U37" i="38"/>
  <c r="T37" i="38"/>
  <c r="S37" i="38"/>
  <c r="R37" i="38"/>
  <c r="Q37" i="38"/>
  <c r="P37" i="38"/>
  <c r="O37" i="38"/>
  <c r="N37" i="38"/>
  <c r="M37" i="38"/>
  <c r="AB36" i="38"/>
  <c r="AA36" i="38"/>
  <c r="Z36" i="38"/>
  <c r="Y36" i="38"/>
  <c r="X36" i="38"/>
  <c r="V36" i="38"/>
  <c r="U36" i="38"/>
  <c r="T36" i="38"/>
  <c r="S36" i="38"/>
  <c r="R36" i="38"/>
  <c r="Q36" i="38"/>
  <c r="P36" i="38"/>
  <c r="O36" i="38"/>
  <c r="N36" i="38"/>
  <c r="M36" i="38"/>
  <c r="AB35" i="38"/>
  <c r="AA35" i="38"/>
  <c r="Z35" i="38"/>
  <c r="Y35" i="38"/>
  <c r="X35" i="38"/>
  <c r="V35" i="38"/>
  <c r="U35" i="38"/>
  <c r="T35" i="38"/>
  <c r="S35" i="38"/>
  <c r="R35" i="38"/>
  <c r="Q35" i="38"/>
  <c r="P35" i="38"/>
  <c r="O35" i="38"/>
  <c r="N35" i="38"/>
  <c r="M35" i="38"/>
  <c r="AB34" i="38"/>
  <c r="AA34" i="38"/>
  <c r="Z34" i="38"/>
  <c r="Y34" i="38"/>
  <c r="X34" i="38"/>
  <c r="V34" i="38"/>
  <c r="U34" i="38"/>
  <c r="T34" i="38"/>
  <c r="S34" i="38"/>
  <c r="R34" i="38"/>
  <c r="Q34" i="38"/>
  <c r="P34" i="38"/>
  <c r="O34" i="38"/>
  <c r="N34" i="38"/>
  <c r="M34" i="38"/>
  <c r="AB33" i="38"/>
  <c r="AA33" i="38"/>
  <c r="Z33" i="38"/>
  <c r="Y33" i="38"/>
  <c r="X33" i="38"/>
  <c r="V33" i="38"/>
  <c r="U33" i="38"/>
  <c r="T33" i="38"/>
  <c r="S33" i="38"/>
  <c r="R33" i="38"/>
  <c r="Q33" i="38"/>
  <c r="P33" i="38"/>
  <c r="O33" i="38"/>
  <c r="N33" i="38"/>
  <c r="M33" i="38"/>
  <c r="AB32" i="38"/>
  <c r="AA32" i="38"/>
  <c r="Z32" i="38"/>
  <c r="Y32" i="38"/>
  <c r="X32" i="38"/>
  <c r="V32" i="38"/>
  <c r="U32" i="38"/>
  <c r="T32" i="38"/>
  <c r="S32" i="38"/>
  <c r="R32" i="38"/>
  <c r="Q32" i="38"/>
  <c r="P32" i="38"/>
  <c r="O32" i="38"/>
  <c r="N32" i="38"/>
  <c r="M32" i="38"/>
  <c r="AB31" i="38"/>
  <c r="AA31" i="38"/>
  <c r="Z31" i="38"/>
  <c r="Y31" i="38"/>
  <c r="X31" i="38"/>
  <c r="V31" i="38"/>
  <c r="U31" i="38"/>
  <c r="T31" i="38"/>
  <c r="S31" i="38"/>
  <c r="R31" i="38"/>
  <c r="Q31" i="38"/>
  <c r="P31" i="38"/>
  <c r="O31" i="38"/>
  <c r="N31" i="38"/>
  <c r="M31" i="38"/>
  <c r="AB30" i="38"/>
  <c r="AA30" i="38"/>
  <c r="Z30" i="38"/>
  <c r="Y30" i="38"/>
  <c r="X30" i="38"/>
  <c r="V30" i="38"/>
  <c r="U30" i="38"/>
  <c r="T30" i="38"/>
  <c r="S30" i="38"/>
  <c r="R30" i="38"/>
  <c r="Q30" i="38"/>
  <c r="P30" i="38"/>
  <c r="O30" i="38"/>
  <c r="N30" i="38"/>
  <c r="M30" i="38"/>
  <c r="AB29" i="38"/>
  <c r="AA29" i="38"/>
  <c r="Z29" i="38"/>
  <c r="Y29" i="38"/>
  <c r="X29" i="38"/>
  <c r="V29" i="38"/>
  <c r="U29" i="38"/>
  <c r="T29" i="38"/>
  <c r="S29" i="38"/>
  <c r="R29" i="38"/>
  <c r="Q29" i="38"/>
  <c r="P29" i="38"/>
  <c r="O29" i="38"/>
  <c r="N29" i="38"/>
  <c r="M29" i="38"/>
  <c r="AB28" i="38"/>
  <c r="AA28" i="38"/>
  <c r="Z28" i="38"/>
  <c r="Y28" i="38"/>
  <c r="X28" i="38"/>
  <c r="V28" i="38"/>
  <c r="U28" i="38"/>
  <c r="T28" i="38"/>
  <c r="S28" i="38"/>
  <c r="R28" i="38"/>
  <c r="Q28" i="38"/>
  <c r="P28" i="38"/>
  <c r="O28" i="38"/>
  <c r="N28" i="38"/>
  <c r="M28" i="38"/>
  <c r="AB27" i="38"/>
  <c r="AA27" i="38"/>
  <c r="Z27" i="38"/>
  <c r="Y27" i="38"/>
  <c r="X27" i="38"/>
  <c r="V27" i="38"/>
  <c r="U27" i="38"/>
  <c r="T27" i="38"/>
  <c r="S27" i="38"/>
  <c r="R27" i="38"/>
  <c r="Q27" i="38"/>
  <c r="P27" i="38"/>
  <c r="O27" i="38"/>
  <c r="N27" i="38"/>
  <c r="M27" i="38"/>
  <c r="AB26" i="38"/>
  <c r="AA26" i="38"/>
  <c r="Z26" i="38"/>
  <c r="Y26" i="38"/>
  <c r="X26" i="38"/>
  <c r="V26" i="38"/>
  <c r="U26" i="38"/>
  <c r="T26" i="38"/>
  <c r="S26" i="38"/>
  <c r="R26" i="38"/>
  <c r="Q26" i="38"/>
  <c r="P26" i="38"/>
  <c r="O26" i="38"/>
  <c r="N26" i="38"/>
  <c r="M26" i="38"/>
  <c r="M25" i="38"/>
  <c r="AB24" i="38"/>
  <c r="AA24" i="38"/>
  <c r="Z24" i="38"/>
  <c r="Y24" i="38"/>
  <c r="X24" i="38"/>
  <c r="V24" i="38"/>
  <c r="U24" i="38"/>
  <c r="T24" i="38"/>
  <c r="S24" i="38"/>
  <c r="R24" i="38"/>
  <c r="Q24" i="38"/>
  <c r="P24" i="38"/>
  <c r="O24" i="38"/>
  <c r="N24" i="38"/>
  <c r="M24" i="38"/>
  <c r="AB23" i="38"/>
  <c r="AA23" i="38"/>
  <c r="Z23" i="38"/>
  <c r="Y23" i="38"/>
  <c r="X23" i="38"/>
  <c r="V23" i="38"/>
  <c r="U23" i="38"/>
  <c r="T23" i="38"/>
  <c r="S23" i="38"/>
  <c r="R23" i="38"/>
  <c r="Q23" i="38"/>
  <c r="P23" i="38"/>
  <c r="O23" i="38"/>
  <c r="N23" i="38"/>
  <c r="M23" i="38"/>
  <c r="AB22" i="38"/>
  <c r="AA22" i="38"/>
  <c r="Z22" i="38"/>
  <c r="Y22" i="38"/>
  <c r="X22" i="38"/>
  <c r="V22" i="38"/>
  <c r="U22" i="38"/>
  <c r="T22" i="38"/>
  <c r="S22" i="38"/>
  <c r="R22" i="38"/>
  <c r="Q22" i="38"/>
  <c r="P22" i="38"/>
  <c r="O22" i="38"/>
  <c r="N22" i="38"/>
  <c r="M22" i="38"/>
  <c r="M21" i="38"/>
  <c r="AB20" i="38"/>
  <c r="AA20" i="38"/>
  <c r="Z20" i="38"/>
  <c r="Y20" i="38"/>
  <c r="X20" i="38"/>
  <c r="V20" i="38"/>
  <c r="U20" i="38"/>
  <c r="T20" i="38"/>
  <c r="S20" i="38"/>
  <c r="R20" i="38"/>
  <c r="Q20" i="38"/>
  <c r="P20" i="38"/>
  <c r="O20" i="38"/>
  <c r="N20" i="38"/>
  <c r="M20" i="38"/>
  <c r="AB19" i="38"/>
  <c r="AA19" i="38"/>
  <c r="Z19" i="38"/>
  <c r="Y19" i="38"/>
  <c r="X19" i="38"/>
  <c r="V19" i="38"/>
  <c r="U19" i="38"/>
  <c r="T19" i="38"/>
  <c r="S19" i="38"/>
  <c r="R19" i="38"/>
  <c r="Q19" i="38"/>
  <c r="P19" i="38"/>
  <c r="O19" i="38"/>
  <c r="N19" i="38"/>
  <c r="M19" i="38"/>
  <c r="M18" i="38"/>
  <c r="M17" i="38"/>
  <c r="AB16" i="38"/>
  <c r="AA16" i="38"/>
  <c r="Z16" i="38"/>
  <c r="Y16" i="38"/>
  <c r="X16" i="38"/>
  <c r="V16" i="38"/>
  <c r="U16" i="38"/>
  <c r="T16" i="38"/>
  <c r="S16" i="38"/>
  <c r="R16" i="38"/>
  <c r="Q16" i="38"/>
  <c r="P16" i="38"/>
  <c r="O16" i="38"/>
  <c r="N16" i="38"/>
  <c r="M16" i="38"/>
  <c r="AB15" i="38"/>
  <c r="AA15" i="38"/>
  <c r="Z15" i="38"/>
  <c r="Y15" i="38"/>
  <c r="X15" i="38"/>
  <c r="V15" i="38"/>
  <c r="U15" i="38"/>
  <c r="T15" i="38"/>
  <c r="S15" i="38"/>
  <c r="R15" i="38"/>
  <c r="Q15" i="38"/>
  <c r="P15" i="38"/>
  <c r="O15" i="38"/>
  <c r="N15" i="38"/>
  <c r="M15" i="38"/>
  <c r="M56" i="37"/>
  <c r="M55" i="37"/>
  <c r="M54" i="37"/>
  <c r="M53" i="37"/>
  <c r="M52" i="37"/>
  <c r="M51" i="37"/>
  <c r="M50" i="37"/>
  <c r="M49" i="37"/>
  <c r="M48" i="37"/>
  <c r="M47" i="37"/>
  <c r="M46" i="37"/>
  <c r="M45" i="37"/>
  <c r="M44" i="37"/>
  <c r="M43" i="37"/>
  <c r="M42" i="37"/>
  <c r="AB41" i="37"/>
  <c r="AA41" i="37"/>
  <c r="Z41" i="37"/>
  <c r="Y41" i="37"/>
  <c r="X41" i="37"/>
  <c r="W41" i="37"/>
  <c r="U41" i="37"/>
  <c r="T41" i="37"/>
  <c r="S41" i="37"/>
  <c r="R41" i="37"/>
  <c r="Q41" i="37"/>
  <c r="P41" i="37"/>
  <c r="O41" i="37"/>
  <c r="N41" i="37"/>
  <c r="M41" i="37"/>
  <c r="AB40" i="37"/>
  <c r="AA40" i="37"/>
  <c r="Z40" i="37"/>
  <c r="Y40" i="37"/>
  <c r="X40" i="37"/>
  <c r="W40" i="37"/>
  <c r="U40" i="37"/>
  <c r="T40" i="37"/>
  <c r="S40" i="37"/>
  <c r="R40" i="37"/>
  <c r="Q40" i="37"/>
  <c r="P40" i="37"/>
  <c r="O40" i="37"/>
  <c r="N40" i="37"/>
  <c r="M40" i="37"/>
  <c r="AB39" i="37"/>
  <c r="AA39" i="37"/>
  <c r="Z39" i="37"/>
  <c r="Y39" i="37"/>
  <c r="X39" i="37"/>
  <c r="W39" i="37"/>
  <c r="U39" i="37"/>
  <c r="T39" i="37"/>
  <c r="S39" i="37"/>
  <c r="R39" i="37"/>
  <c r="Q39" i="37"/>
  <c r="P39" i="37"/>
  <c r="O39" i="37"/>
  <c r="N39" i="37"/>
  <c r="M39" i="37"/>
  <c r="AB38" i="37"/>
  <c r="AA38" i="37"/>
  <c r="Z38" i="37"/>
  <c r="Y38" i="37"/>
  <c r="X38" i="37"/>
  <c r="W38" i="37"/>
  <c r="U38" i="37"/>
  <c r="T38" i="37"/>
  <c r="S38" i="37"/>
  <c r="R38" i="37"/>
  <c r="Q38" i="37"/>
  <c r="P38" i="37"/>
  <c r="O38" i="37"/>
  <c r="N38" i="37"/>
  <c r="M38" i="37"/>
  <c r="AB37" i="37"/>
  <c r="AA37" i="37"/>
  <c r="Z37" i="37"/>
  <c r="Y37" i="37"/>
  <c r="X37" i="37"/>
  <c r="W37" i="37"/>
  <c r="U37" i="37"/>
  <c r="T37" i="37"/>
  <c r="S37" i="37"/>
  <c r="R37" i="37"/>
  <c r="Q37" i="37"/>
  <c r="P37" i="37"/>
  <c r="O37" i="37"/>
  <c r="N37" i="37"/>
  <c r="M37" i="37"/>
  <c r="AB36" i="37"/>
  <c r="AA36" i="37"/>
  <c r="Z36" i="37"/>
  <c r="Y36" i="37"/>
  <c r="X36" i="37"/>
  <c r="W36" i="37"/>
  <c r="U36" i="37"/>
  <c r="T36" i="37"/>
  <c r="S36" i="37"/>
  <c r="R36" i="37"/>
  <c r="Q36" i="37"/>
  <c r="P36" i="37"/>
  <c r="O36" i="37"/>
  <c r="N36" i="37"/>
  <c r="M36" i="37"/>
  <c r="AB35" i="37"/>
  <c r="AA35" i="37"/>
  <c r="Z35" i="37"/>
  <c r="Y35" i="37"/>
  <c r="X35" i="37"/>
  <c r="W35" i="37"/>
  <c r="U35" i="37"/>
  <c r="T35" i="37"/>
  <c r="S35" i="37"/>
  <c r="R35" i="37"/>
  <c r="Q35" i="37"/>
  <c r="P35" i="37"/>
  <c r="O35" i="37"/>
  <c r="N35" i="37"/>
  <c r="M35" i="37"/>
  <c r="AB34" i="37"/>
  <c r="AA34" i="37"/>
  <c r="Z34" i="37"/>
  <c r="Y34" i="37"/>
  <c r="X34" i="37"/>
  <c r="W34" i="37"/>
  <c r="U34" i="37"/>
  <c r="T34" i="37"/>
  <c r="S34" i="37"/>
  <c r="R34" i="37"/>
  <c r="Q34" i="37"/>
  <c r="P34" i="37"/>
  <c r="O34" i="37"/>
  <c r="N34" i="37"/>
  <c r="M34" i="37"/>
  <c r="AB33" i="37"/>
  <c r="AA33" i="37"/>
  <c r="Z33" i="37"/>
  <c r="Y33" i="37"/>
  <c r="X33" i="37"/>
  <c r="W33" i="37"/>
  <c r="U33" i="37"/>
  <c r="T33" i="37"/>
  <c r="S33" i="37"/>
  <c r="R33" i="37"/>
  <c r="Q33" i="37"/>
  <c r="P33" i="37"/>
  <c r="O33" i="37"/>
  <c r="N33" i="37"/>
  <c r="M33" i="37"/>
  <c r="AB32" i="37"/>
  <c r="AA32" i="37"/>
  <c r="Z32" i="37"/>
  <c r="Y32" i="37"/>
  <c r="X32" i="37"/>
  <c r="W32" i="37"/>
  <c r="U32" i="37"/>
  <c r="T32" i="37"/>
  <c r="S32" i="37"/>
  <c r="R32" i="37"/>
  <c r="Q32" i="37"/>
  <c r="P32" i="37"/>
  <c r="O32" i="37"/>
  <c r="N32" i="37"/>
  <c r="M32" i="37"/>
  <c r="AB31" i="37"/>
  <c r="AA31" i="37"/>
  <c r="Z31" i="37"/>
  <c r="Y31" i="37"/>
  <c r="X31" i="37"/>
  <c r="W31" i="37"/>
  <c r="U31" i="37"/>
  <c r="T31" i="37"/>
  <c r="S31" i="37"/>
  <c r="R31" i="37"/>
  <c r="Q31" i="37"/>
  <c r="P31" i="37"/>
  <c r="O31" i="37"/>
  <c r="N31" i="37"/>
  <c r="M31" i="37"/>
  <c r="AB30" i="37"/>
  <c r="AA30" i="37"/>
  <c r="Z30" i="37"/>
  <c r="Y30" i="37"/>
  <c r="X30" i="37"/>
  <c r="W30" i="37"/>
  <c r="U30" i="37"/>
  <c r="T30" i="37"/>
  <c r="S30" i="37"/>
  <c r="R30" i="37"/>
  <c r="Q30" i="37"/>
  <c r="P30" i="37"/>
  <c r="O30" i="37"/>
  <c r="N30" i="37"/>
  <c r="M30" i="37"/>
  <c r="AB29" i="37"/>
  <c r="AA29" i="37"/>
  <c r="Z29" i="37"/>
  <c r="Y29" i="37"/>
  <c r="X29" i="37"/>
  <c r="W29" i="37"/>
  <c r="U29" i="37"/>
  <c r="T29" i="37"/>
  <c r="S29" i="37"/>
  <c r="R29" i="37"/>
  <c r="Q29" i="37"/>
  <c r="P29" i="37"/>
  <c r="O29" i="37"/>
  <c r="N29" i="37"/>
  <c r="M29" i="37"/>
  <c r="AB28" i="37"/>
  <c r="AA28" i="37"/>
  <c r="Z28" i="37"/>
  <c r="Y28" i="37"/>
  <c r="X28" i="37"/>
  <c r="W28" i="37"/>
  <c r="U28" i="37"/>
  <c r="T28" i="37"/>
  <c r="S28" i="37"/>
  <c r="R28" i="37"/>
  <c r="Q28" i="37"/>
  <c r="P28" i="37"/>
  <c r="O28" i="37"/>
  <c r="N28" i="37"/>
  <c r="M28" i="37"/>
  <c r="AB27" i="37"/>
  <c r="AA27" i="37"/>
  <c r="Z27" i="37"/>
  <c r="Y27" i="37"/>
  <c r="X27" i="37"/>
  <c r="W27" i="37"/>
  <c r="U27" i="37"/>
  <c r="T27" i="37"/>
  <c r="S27" i="37"/>
  <c r="R27" i="37"/>
  <c r="Q27" i="37"/>
  <c r="P27" i="37"/>
  <c r="O27" i="37"/>
  <c r="N27" i="37"/>
  <c r="M27" i="37"/>
  <c r="AB26" i="37"/>
  <c r="AA26" i="37"/>
  <c r="Z26" i="37"/>
  <c r="Y26" i="37"/>
  <c r="X26" i="37"/>
  <c r="W26" i="37"/>
  <c r="U26" i="37"/>
  <c r="T26" i="37"/>
  <c r="S26" i="37"/>
  <c r="R26" i="37"/>
  <c r="Q26" i="37"/>
  <c r="P26" i="37"/>
  <c r="O26" i="37"/>
  <c r="N26" i="37"/>
  <c r="M26" i="37"/>
  <c r="M25" i="37"/>
  <c r="AB24" i="37"/>
  <c r="AA24" i="37"/>
  <c r="Z24" i="37"/>
  <c r="Y24" i="37"/>
  <c r="X24" i="37"/>
  <c r="W24" i="37"/>
  <c r="U24" i="37"/>
  <c r="T24" i="37"/>
  <c r="S24" i="37"/>
  <c r="R24" i="37"/>
  <c r="Q24" i="37"/>
  <c r="P24" i="37"/>
  <c r="O24" i="37"/>
  <c r="N24" i="37"/>
  <c r="M24" i="37"/>
  <c r="AB23" i="37"/>
  <c r="AA23" i="37"/>
  <c r="Z23" i="37"/>
  <c r="Y23" i="37"/>
  <c r="X23" i="37"/>
  <c r="W23" i="37"/>
  <c r="U23" i="37"/>
  <c r="T23" i="37"/>
  <c r="S23" i="37"/>
  <c r="R23" i="37"/>
  <c r="Q23" i="37"/>
  <c r="P23" i="37"/>
  <c r="O23" i="37"/>
  <c r="N23" i="37"/>
  <c r="M23" i="37"/>
  <c r="AB22" i="37"/>
  <c r="AA22" i="37"/>
  <c r="Z22" i="37"/>
  <c r="Y22" i="37"/>
  <c r="X22" i="37"/>
  <c r="W22" i="37"/>
  <c r="U22" i="37"/>
  <c r="T22" i="37"/>
  <c r="S22" i="37"/>
  <c r="R22" i="37"/>
  <c r="Q22" i="37"/>
  <c r="P22" i="37"/>
  <c r="O22" i="37"/>
  <c r="N22" i="37"/>
  <c r="M22" i="37"/>
  <c r="M21" i="37"/>
  <c r="AB20" i="37"/>
  <c r="AA20" i="37"/>
  <c r="Z20" i="37"/>
  <c r="Y20" i="37"/>
  <c r="X20" i="37"/>
  <c r="W20" i="37"/>
  <c r="U20" i="37"/>
  <c r="T20" i="37"/>
  <c r="S20" i="37"/>
  <c r="R20" i="37"/>
  <c r="Q20" i="37"/>
  <c r="P20" i="37"/>
  <c r="O20" i="37"/>
  <c r="N20" i="37"/>
  <c r="M20" i="37"/>
  <c r="AB19" i="37"/>
  <c r="AA19" i="37"/>
  <c r="Z19" i="37"/>
  <c r="Y19" i="37"/>
  <c r="X19" i="37"/>
  <c r="W19" i="37"/>
  <c r="U19" i="37"/>
  <c r="T19" i="37"/>
  <c r="S19" i="37"/>
  <c r="R19" i="37"/>
  <c r="Q19" i="37"/>
  <c r="P19" i="37"/>
  <c r="O19" i="37"/>
  <c r="N19" i="37"/>
  <c r="M19" i="37"/>
  <c r="M18" i="37"/>
  <c r="M17" i="37"/>
  <c r="AB16" i="37"/>
  <c r="AA16" i="37"/>
  <c r="Z16" i="37"/>
  <c r="Y16" i="37"/>
  <c r="X16" i="37"/>
  <c r="W16" i="37"/>
  <c r="U16" i="37"/>
  <c r="T16" i="37"/>
  <c r="S16" i="37"/>
  <c r="R16" i="37"/>
  <c r="Q16" i="37"/>
  <c r="P16" i="37"/>
  <c r="O16" i="37"/>
  <c r="N16" i="37"/>
  <c r="M16" i="37"/>
  <c r="AB15" i="37"/>
  <c r="AA15" i="37"/>
  <c r="Z15" i="37"/>
  <c r="Y15" i="37"/>
  <c r="X15" i="37"/>
  <c r="W15" i="37"/>
  <c r="U15" i="37"/>
  <c r="T15" i="37"/>
  <c r="S15" i="37"/>
  <c r="R15" i="37"/>
  <c r="Q15" i="37"/>
  <c r="P15" i="37"/>
  <c r="O15" i="37"/>
  <c r="N15" i="37"/>
  <c r="M15" i="37"/>
  <c r="M56" i="36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AB41" i="36"/>
  <c r="AA41" i="36"/>
  <c r="Z41" i="36"/>
  <c r="Y41" i="36"/>
  <c r="X41" i="36"/>
  <c r="W41" i="36"/>
  <c r="V41" i="36"/>
  <c r="T41" i="36"/>
  <c r="S41" i="36"/>
  <c r="R41" i="36"/>
  <c r="Q41" i="36"/>
  <c r="P41" i="36"/>
  <c r="O41" i="36"/>
  <c r="N41" i="36"/>
  <c r="M41" i="36"/>
  <c r="AB40" i="36"/>
  <c r="AA40" i="36"/>
  <c r="Z40" i="36"/>
  <c r="Y40" i="36"/>
  <c r="X40" i="36"/>
  <c r="W40" i="36"/>
  <c r="V40" i="36"/>
  <c r="T40" i="36"/>
  <c r="S40" i="36"/>
  <c r="R40" i="36"/>
  <c r="Q40" i="36"/>
  <c r="P40" i="36"/>
  <c r="O40" i="36"/>
  <c r="N40" i="36"/>
  <c r="M40" i="36"/>
  <c r="AB39" i="36"/>
  <c r="AA39" i="36"/>
  <c r="Z39" i="36"/>
  <c r="Y39" i="36"/>
  <c r="X39" i="36"/>
  <c r="W39" i="36"/>
  <c r="V39" i="36"/>
  <c r="T39" i="36"/>
  <c r="S39" i="36"/>
  <c r="R39" i="36"/>
  <c r="Q39" i="36"/>
  <c r="P39" i="36"/>
  <c r="O39" i="36"/>
  <c r="N39" i="36"/>
  <c r="M39" i="36"/>
  <c r="AB38" i="36"/>
  <c r="AA38" i="36"/>
  <c r="Z38" i="36"/>
  <c r="Y38" i="36"/>
  <c r="X38" i="36"/>
  <c r="W38" i="36"/>
  <c r="V38" i="36"/>
  <c r="T38" i="36"/>
  <c r="S38" i="36"/>
  <c r="R38" i="36"/>
  <c r="Q38" i="36"/>
  <c r="P38" i="36"/>
  <c r="O38" i="36"/>
  <c r="N38" i="36"/>
  <c r="M38" i="36"/>
  <c r="AB37" i="36"/>
  <c r="AA37" i="36"/>
  <c r="Z37" i="36"/>
  <c r="Y37" i="36"/>
  <c r="X37" i="36"/>
  <c r="W37" i="36"/>
  <c r="V37" i="36"/>
  <c r="T37" i="36"/>
  <c r="S37" i="36"/>
  <c r="R37" i="36"/>
  <c r="Q37" i="36"/>
  <c r="P37" i="36"/>
  <c r="O37" i="36"/>
  <c r="N37" i="36"/>
  <c r="M37" i="36"/>
  <c r="AB36" i="36"/>
  <c r="AA36" i="36"/>
  <c r="Z36" i="36"/>
  <c r="Y36" i="36"/>
  <c r="X36" i="36"/>
  <c r="W36" i="36"/>
  <c r="V36" i="36"/>
  <c r="T36" i="36"/>
  <c r="S36" i="36"/>
  <c r="R36" i="36"/>
  <c r="Q36" i="36"/>
  <c r="P36" i="36"/>
  <c r="O36" i="36"/>
  <c r="N36" i="36"/>
  <c r="M36" i="36"/>
  <c r="AB35" i="36"/>
  <c r="AA35" i="36"/>
  <c r="Z35" i="36"/>
  <c r="Y35" i="36"/>
  <c r="X35" i="36"/>
  <c r="W35" i="36"/>
  <c r="V35" i="36"/>
  <c r="T35" i="36"/>
  <c r="S35" i="36"/>
  <c r="R35" i="36"/>
  <c r="Q35" i="36"/>
  <c r="P35" i="36"/>
  <c r="O35" i="36"/>
  <c r="N35" i="36"/>
  <c r="M35" i="36"/>
  <c r="AB34" i="36"/>
  <c r="AA34" i="36"/>
  <c r="Z34" i="36"/>
  <c r="Y34" i="36"/>
  <c r="X34" i="36"/>
  <c r="W34" i="36"/>
  <c r="V34" i="36"/>
  <c r="T34" i="36"/>
  <c r="S34" i="36"/>
  <c r="R34" i="36"/>
  <c r="Q34" i="36"/>
  <c r="P34" i="36"/>
  <c r="O34" i="36"/>
  <c r="N34" i="36"/>
  <c r="M34" i="36"/>
  <c r="AB33" i="36"/>
  <c r="AA33" i="36"/>
  <c r="Z33" i="36"/>
  <c r="Y33" i="36"/>
  <c r="X33" i="36"/>
  <c r="W33" i="36"/>
  <c r="V33" i="36"/>
  <c r="T33" i="36"/>
  <c r="S33" i="36"/>
  <c r="R33" i="36"/>
  <c r="Q33" i="36"/>
  <c r="P33" i="36"/>
  <c r="O33" i="36"/>
  <c r="N33" i="36"/>
  <c r="M33" i="36"/>
  <c r="AB32" i="36"/>
  <c r="AA32" i="36"/>
  <c r="Z32" i="36"/>
  <c r="Y32" i="36"/>
  <c r="X32" i="36"/>
  <c r="W32" i="36"/>
  <c r="V32" i="36"/>
  <c r="T32" i="36"/>
  <c r="S32" i="36"/>
  <c r="R32" i="36"/>
  <c r="Q32" i="36"/>
  <c r="P32" i="36"/>
  <c r="O32" i="36"/>
  <c r="N32" i="36"/>
  <c r="M32" i="36"/>
  <c r="AB31" i="36"/>
  <c r="AA31" i="36"/>
  <c r="Z31" i="36"/>
  <c r="Y31" i="36"/>
  <c r="X31" i="36"/>
  <c r="W31" i="36"/>
  <c r="V31" i="36"/>
  <c r="T31" i="36"/>
  <c r="S31" i="36"/>
  <c r="R31" i="36"/>
  <c r="Q31" i="36"/>
  <c r="P31" i="36"/>
  <c r="O31" i="36"/>
  <c r="N31" i="36"/>
  <c r="M31" i="36"/>
  <c r="AB30" i="36"/>
  <c r="AA30" i="36"/>
  <c r="Z30" i="36"/>
  <c r="Y30" i="36"/>
  <c r="X30" i="36"/>
  <c r="W30" i="36"/>
  <c r="V30" i="36"/>
  <c r="T30" i="36"/>
  <c r="S30" i="36"/>
  <c r="R30" i="36"/>
  <c r="Q30" i="36"/>
  <c r="P30" i="36"/>
  <c r="O30" i="36"/>
  <c r="N30" i="36"/>
  <c r="M30" i="36"/>
  <c r="AB29" i="36"/>
  <c r="AA29" i="36"/>
  <c r="Z29" i="36"/>
  <c r="Y29" i="36"/>
  <c r="X29" i="36"/>
  <c r="W29" i="36"/>
  <c r="V29" i="36"/>
  <c r="T29" i="36"/>
  <c r="S29" i="36"/>
  <c r="R29" i="36"/>
  <c r="Q29" i="36"/>
  <c r="P29" i="36"/>
  <c r="O29" i="36"/>
  <c r="N29" i="36"/>
  <c r="M29" i="36"/>
  <c r="AB28" i="36"/>
  <c r="AA28" i="36"/>
  <c r="Z28" i="36"/>
  <c r="Y28" i="36"/>
  <c r="X28" i="36"/>
  <c r="W28" i="36"/>
  <c r="V28" i="36"/>
  <c r="T28" i="36"/>
  <c r="S28" i="36"/>
  <c r="R28" i="36"/>
  <c r="Q28" i="36"/>
  <c r="P28" i="36"/>
  <c r="O28" i="36"/>
  <c r="N28" i="36"/>
  <c r="M28" i="36"/>
  <c r="AB27" i="36"/>
  <c r="AA27" i="36"/>
  <c r="Z27" i="36"/>
  <c r="Y27" i="36"/>
  <c r="X27" i="36"/>
  <c r="W27" i="36"/>
  <c r="V27" i="36"/>
  <c r="T27" i="36"/>
  <c r="S27" i="36"/>
  <c r="R27" i="36"/>
  <c r="Q27" i="36"/>
  <c r="P27" i="36"/>
  <c r="O27" i="36"/>
  <c r="N27" i="36"/>
  <c r="M27" i="36"/>
  <c r="AB26" i="36"/>
  <c r="AA26" i="36"/>
  <c r="Z26" i="36"/>
  <c r="Y26" i="36"/>
  <c r="X26" i="36"/>
  <c r="W26" i="36"/>
  <c r="V26" i="36"/>
  <c r="T26" i="36"/>
  <c r="S26" i="36"/>
  <c r="R26" i="36"/>
  <c r="Q26" i="36"/>
  <c r="P26" i="36"/>
  <c r="O26" i="36"/>
  <c r="N26" i="36"/>
  <c r="M26" i="36"/>
  <c r="M25" i="36"/>
  <c r="AB24" i="36"/>
  <c r="AA24" i="36"/>
  <c r="Z24" i="36"/>
  <c r="Y24" i="36"/>
  <c r="X24" i="36"/>
  <c r="W24" i="36"/>
  <c r="V24" i="36"/>
  <c r="T24" i="36"/>
  <c r="S24" i="36"/>
  <c r="R24" i="36"/>
  <c r="Q24" i="36"/>
  <c r="P24" i="36"/>
  <c r="O24" i="36"/>
  <c r="N24" i="36"/>
  <c r="M24" i="36"/>
  <c r="AB23" i="36"/>
  <c r="AA23" i="36"/>
  <c r="Z23" i="36"/>
  <c r="Y23" i="36"/>
  <c r="X23" i="36"/>
  <c r="W23" i="36"/>
  <c r="V23" i="36"/>
  <c r="T23" i="36"/>
  <c r="S23" i="36"/>
  <c r="R23" i="36"/>
  <c r="Q23" i="36"/>
  <c r="P23" i="36"/>
  <c r="O23" i="36"/>
  <c r="N23" i="36"/>
  <c r="M23" i="36"/>
  <c r="AB22" i="36"/>
  <c r="AA22" i="36"/>
  <c r="Z22" i="36"/>
  <c r="Y22" i="36"/>
  <c r="X22" i="36"/>
  <c r="W22" i="36"/>
  <c r="V22" i="36"/>
  <c r="T22" i="36"/>
  <c r="S22" i="36"/>
  <c r="R22" i="36"/>
  <c r="Q22" i="36"/>
  <c r="P22" i="36"/>
  <c r="O22" i="36"/>
  <c r="N22" i="36"/>
  <c r="M22" i="36"/>
  <c r="M21" i="36"/>
  <c r="AB20" i="36"/>
  <c r="AA20" i="36"/>
  <c r="Z20" i="36"/>
  <c r="Y20" i="36"/>
  <c r="X20" i="36"/>
  <c r="W20" i="36"/>
  <c r="V20" i="36"/>
  <c r="T20" i="36"/>
  <c r="S20" i="36"/>
  <c r="R20" i="36"/>
  <c r="Q20" i="36"/>
  <c r="P20" i="36"/>
  <c r="O20" i="36"/>
  <c r="N20" i="36"/>
  <c r="M20" i="36"/>
  <c r="AB19" i="36"/>
  <c r="AA19" i="36"/>
  <c r="Z19" i="36"/>
  <c r="Y19" i="36"/>
  <c r="X19" i="36"/>
  <c r="W19" i="36"/>
  <c r="V19" i="36"/>
  <c r="T19" i="36"/>
  <c r="S19" i="36"/>
  <c r="R19" i="36"/>
  <c r="Q19" i="36"/>
  <c r="P19" i="36"/>
  <c r="O19" i="36"/>
  <c r="N19" i="36"/>
  <c r="M19" i="36"/>
  <c r="M18" i="36"/>
  <c r="M17" i="36"/>
  <c r="AB16" i="36"/>
  <c r="AA16" i="36"/>
  <c r="Z16" i="36"/>
  <c r="Y16" i="36"/>
  <c r="X16" i="36"/>
  <c r="W16" i="36"/>
  <c r="V16" i="36"/>
  <c r="T16" i="36"/>
  <c r="S16" i="36"/>
  <c r="R16" i="36"/>
  <c r="Q16" i="36"/>
  <c r="P16" i="36"/>
  <c r="O16" i="36"/>
  <c r="N16" i="36"/>
  <c r="M16" i="36"/>
  <c r="AB15" i="36"/>
  <c r="AA15" i="36"/>
  <c r="Z15" i="36"/>
  <c r="Y15" i="36"/>
  <c r="X15" i="36"/>
  <c r="W15" i="36"/>
  <c r="V15" i="36"/>
  <c r="T15" i="36"/>
  <c r="S15" i="36"/>
  <c r="R15" i="36"/>
  <c r="Q15" i="36"/>
  <c r="P15" i="36"/>
  <c r="O15" i="36"/>
  <c r="N15" i="36"/>
  <c r="M15" i="36"/>
  <c r="M56" i="35"/>
  <c r="M55" i="35"/>
  <c r="M54" i="35"/>
  <c r="M53" i="35"/>
  <c r="M52" i="35"/>
  <c r="M51" i="35"/>
  <c r="M50" i="35"/>
  <c r="M49" i="35"/>
  <c r="M48" i="35"/>
  <c r="M47" i="35"/>
  <c r="M46" i="35"/>
  <c r="M45" i="35"/>
  <c r="M44" i="35"/>
  <c r="M43" i="35"/>
  <c r="M42" i="35"/>
  <c r="AB41" i="35"/>
  <c r="AA41" i="35"/>
  <c r="Z41" i="35"/>
  <c r="Y41" i="35"/>
  <c r="X41" i="35"/>
  <c r="W41" i="35"/>
  <c r="V41" i="35"/>
  <c r="U41" i="35"/>
  <c r="S41" i="35"/>
  <c r="R41" i="35"/>
  <c r="Q41" i="35"/>
  <c r="P41" i="35"/>
  <c r="O41" i="35"/>
  <c r="N41" i="35"/>
  <c r="M41" i="35"/>
  <c r="AB40" i="35"/>
  <c r="AA40" i="35"/>
  <c r="Z40" i="35"/>
  <c r="Y40" i="35"/>
  <c r="X40" i="35"/>
  <c r="W40" i="35"/>
  <c r="V40" i="35"/>
  <c r="U40" i="35"/>
  <c r="S40" i="35"/>
  <c r="R40" i="35"/>
  <c r="Q40" i="35"/>
  <c r="P40" i="35"/>
  <c r="O40" i="35"/>
  <c r="N40" i="35"/>
  <c r="M40" i="35"/>
  <c r="AB39" i="35"/>
  <c r="AA39" i="35"/>
  <c r="Z39" i="35"/>
  <c r="Y39" i="35"/>
  <c r="X39" i="35"/>
  <c r="W39" i="35"/>
  <c r="V39" i="35"/>
  <c r="U39" i="35"/>
  <c r="S39" i="35"/>
  <c r="R39" i="35"/>
  <c r="Q39" i="35"/>
  <c r="P39" i="35"/>
  <c r="O39" i="35"/>
  <c r="N39" i="35"/>
  <c r="M39" i="35"/>
  <c r="AB38" i="35"/>
  <c r="AA38" i="35"/>
  <c r="Z38" i="35"/>
  <c r="Y38" i="35"/>
  <c r="X38" i="35"/>
  <c r="W38" i="35"/>
  <c r="V38" i="35"/>
  <c r="U38" i="35"/>
  <c r="S38" i="35"/>
  <c r="R38" i="35"/>
  <c r="Q38" i="35"/>
  <c r="P38" i="35"/>
  <c r="O38" i="35"/>
  <c r="N38" i="35"/>
  <c r="M38" i="35"/>
  <c r="AB37" i="35"/>
  <c r="AA37" i="35"/>
  <c r="Z37" i="35"/>
  <c r="Y37" i="35"/>
  <c r="X37" i="35"/>
  <c r="W37" i="35"/>
  <c r="V37" i="35"/>
  <c r="U37" i="35"/>
  <c r="S37" i="35"/>
  <c r="R37" i="35"/>
  <c r="Q37" i="35"/>
  <c r="P37" i="35"/>
  <c r="O37" i="35"/>
  <c r="N37" i="35"/>
  <c r="M37" i="35"/>
  <c r="AB36" i="35"/>
  <c r="AA36" i="35"/>
  <c r="Z36" i="35"/>
  <c r="Y36" i="35"/>
  <c r="X36" i="35"/>
  <c r="W36" i="35"/>
  <c r="V36" i="35"/>
  <c r="U36" i="35"/>
  <c r="S36" i="35"/>
  <c r="R36" i="35"/>
  <c r="Q36" i="35"/>
  <c r="P36" i="35"/>
  <c r="O36" i="35"/>
  <c r="N36" i="35"/>
  <c r="M36" i="35"/>
  <c r="AB35" i="35"/>
  <c r="AA35" i="35"/>
  <c r="Z35" i="35"/>
  <c r="Y35" i="35"/>
  <c r="X35" i="35"/>
  <c r="W35" i="35"/>
  <c r="V35" i="35"/>
  <c r="U35" i="35"/>
  <c r="S35" i="35"/>
  <c r="R35" i="35"/>
  <c r="Q35" i="35"/>
  <c r="P35" i="35"/>
  <c r="O35" i="35"/>
  <c r="N35" i="35"/>
  <c r="M35" i="35"/>
  <c r="AB34" i="35"/>
  <c r="AA34" i="35"/>
  <c r="Z34" i="35"/>
  <c r="Y34" i="35"/>
  <c r="X34" i="35"/>
  <c r="W34" i="35"/>
  <c r="V34" i="35"/>
  <c r="U34" i="35"/>
  <c r="S34" i="35"/>
  <c r="R34" i="35"/>
  <c r="Q34" i="35"/>
  <c r="P34" i="35"/>
  <c r="O34" i="35"/>
  <c r="N34" i="35"/>
  <c r="M34" i="35"/>
  <c r="AB33" i="35"/>
  <c r="AA33" i="35"/>
  <c r="Z33" i="35"/>
  <c r="Y33" i="35"/>
  <c r="X33" i="35"/>
  <c r="W33" i="35"/>
  <c r="V33" i="35"/>
  <c r="U33" i="35"/>
  <c r="S33" i="35"/>
  <c r="R33" i="35"/>
  <c r="Q33" i="35"/>
  <c r="P33" i="35"/>
  <c r="O33" i="35"/>
  <c r="N33" i="35"/>
  <c r="M33" i="35"/>
  <c r="AB32" i="35"/>
  <c r="AA32" i="35"/>
  <c r="Z32" i="35"/>
  <c r="Y32" i="35"/>
  <c r="X32" i="35"/>
  <c r="W32" i="35"/>
  <c r="V32" i="35"/>
  <c r="U32" i="35"/>
  <c r="S32" i="35"/>
  <c r="R32" i="35"/>
  <c r="Q32" i="35"/>
  <c r="P32" i="35"/>
  <c r="O32" i="35"/>
  <c r="N32" i="35"/>
  <c r="M32" i="35"/>
  <c r="AB31" i="35"/>
  <c r="AA31" i="35"/>
  <c r="Z31" i="35"/>
  <c r="Y31" i="35"/>
  <c r="X31" i="35"/>
  <c r="W31" i="35"/>
  <c r="V31" i="35"/>
  <c r="U31" i="35"/>
  <c r="S31" i="35"/>
  <c r="R31" i="35"/>
  <c r="Q31" i="35"/>
  <c r="P31" i="35"/>
  <c r="O31" i="35"/>
  <c r="N31" i="35"/>
  <c r="M31" i="35"/>
  <c r="AB30" i="35"/>
  <c r="AA30" i="35"/>
  <c r="Z30" i="35"/>
  <c r="Y30" i="35"/>
  <c r="X30" i="35"/>
  <c r="W30" i="35"/>
  <c r="V30" i="35"/>
  <c r="U30" i="35"/>
  <c r="S30" i="35"/>
  <c r="R30" i="35"/>
  <c r="Q30" i="35"/>
  <c r="P30" i="35"/>
  <c r="O30" i="35"/>
  <c r="N30" i="35"/>
  <c r="M30" i="35"/>
  <c r="AB29" i="35"/>
  <c r="AA29" i="35"/>
  <c r="Z29" i="35"/>
  <c r="Y29" i="35"/>
  <c r="X29" i="35"/>
  <c r="W29" i="35"/>
  <c r="V29" i="35"/>
  <c r="U29" i="35"/>
  <c r="S29" i="35"/>
  <c r="R29" i="35"/>
  <c r="Q29" i="35"/>
  <c r="P29" i="35"/>
  <c r="O29" i="35"/>
  <c r="N29" i="35"/>
  <c r="M29" i="35"/>
  <c r="AB28" i="35"/>
  <c r="AA28" i="35"/>
  <c r="Z28" i="35"/>
  <c r="Y28" i="35"/>
  <c r="X28" i="35"/>
  <c r="W28" i="35"/>
  <c r="V28" i="35"/>
  <c r="U28" i="35"/>
  <c r="S28" i="35"/>
  <c r="R28" i="35"/>
  <c r="Q28" i="35"/>
  <c r="P28" i="35"/>
  <c r="O28" i="35"/>
  <c r="N28" i="35"/>
  <c r="M28" i="35"/>
  <c r="AB27" i="35"/>
  <c r="AA27" i="35"/>
  <c r="Z27" i="35"/>
  <c r="Y27" i="35"/>
  <c r="X27" i="35"/>
  <c r="W27" i="35"/>
  <c r="V27" i="35"/>
  <c r="U27" i="35"/>
  <c r="S27" i="35"/>
  <c r="R27" i="35"/>
  <c r="Q27" i="35"/>
  <c r="P27" i="35"/>
  <c r="O27" i="35"/>
  <c r="N27" i="35"/>
  <c r="M27" i="35"/>
  <c r="AB26" i="35"/>
  <c r="AA26" i="35"/>
  <c r="Z26" i="35"/>
  <c r="Y26" i="35"/>
  <c r="X26" i="35"/>
  <c r="W26" i="35"/>
  <c r="V26" i="35"/>
  <c r="U26" i="35"/>
  <c r="S26" i="35"/>
  <c r="R26" i="35"/>
  <c r="Q26" i="35"/>
  <c r="P26" i="35"/>
  <c r="O26" i="35"/>
  <c r="N26" i="35"/>
  <c r="M26" i="35"/>
  <c r="M25" i="35"/>
  <c r="AB24" i="35"/>
  <c r="AA24" i="35"/>
  <c r="Z24" i="35"/>
  <c r="Y24" i="35"/>
  <c r="X24" i="35"/>
  <c r="W24" i="35"/>
  <c r="V24" i="35"/>
  <c r="U24" i="35"/>
  <c r="S24" i="35"/>
  <c r="R24" i="35"/>
  <c r="Q24" i="35"/>
  <c r="P24" i="35"/>
  <c r="O24" i="35"/>
  <c r="N24" i="35"/>
  <c r="M24" i="35"/>
  <c r="AB23" i="35"/>
  <c r="AA23" i="35"/>
  <c r="Z23" i="35"/>
  <c r="Y23" i="35"/>
  <c r="X23" i="35"/>
  <c r="W23" i="35"/>
  <c r="V23" i="35"/>
  <c r="U23" i="35"/>
  <c r="S23" i="35"/>
  <c r="R23" i="35"/>
  <c r="Q23" i="35"/>
  <c r="P23" i="35"/>
  <c r="O23" i="35"/>
  <c r="N23" i="35"/>
  <c r="M23" i="35"/>
  <c r="AB22" i="35"/>
  <c r="AA22" i="35"/>
  <c r="Z22" i="35"/>
  <c r="Y22" i="35"/>
  <c r="X22" i="35"/>
  <c r="W22" i="35"/>
  <c r="V22" i="35"/>
  <c r="U22" i="35"/>
  <c r="S22" i="35"/>
  <c r="R22" i="35"/>
  <c r="Q22" i="35"/>
  <c r="P22" i="35"/>
  <c r="O22" i="35"/>
  <c r="N22" i="35"/>
  <c r="M22" i="35"/>
  <c r="M21" i="35"/>
  <c r="AB20" i="35"/>
  <c r="AA20" i="35"/>
  <c r="Z20" i="35"/>
  <c r="Y20" i="35"/>
  <c r="X20" i="35"/>
  <c r="W20" i="35"/>
  <c r="V20" i="35"/>
  <c r="U20" i="35"/>
  <c r="S20" i="35"/>
  <c r="R20" i="35"/>
  <c r="Q20" i="35"/>
  <c r="P20" i="35"/>
  <c r="O20" i="35"/>
  <c r="N20" i="35"/>
  <c r="M20" i="35"/>
  <c r="AB19" i="35"/>
  <c r="AA19" i="35"/>
  <c r="Z19" i="35"/>
  <c r="Y19" i="35"/>
  <c r="X19" i="35"/>
  <c r="W19" i="35"/>
  <c r="V19" i="35"/>
  <c r="U19" i="35"/>
  <c r="S19" i="35"/>
  <c r="R19" i="35"/>
  <c r="Q19" i="35"/>
  <c r="P19" i="35"/>
  <c r="O19" i="35"/>
  <c r="N19" i="35"/>
  <c r="M19" i="35"/>
  <c r="M18" i="35"/>
  <c r="M17" i="35"/>
  <c r="AB16" i="35"/>
  <c r="AA16" i="35"/>
  <c r="Z16" i="35"/>
  <c r="Y16" i="35"/>
  <c r="X16" i="35"/>
  <c r="W16" i="35"/>
  <c r="V16" i="35"/>
  <c r="U16" i="35"/>
  <c r="S16" i="35"/>
  <c r="R16" i="35"/>
  <c r="Q16" i="35"/>
  <c r="P16" i="35"/>
  <c r="O16" i="35"/>
  <c r="N16" i="35"/>
  <c r="M16" i="35"/>
  <c r="AB15" i="35"/>
  <c r="AA15" i="35"/>
  <c r="Z15" i="35"/>
  <c r="Y15" i="35"/>
  <c r="X15" i="35"/>
  <c r="W15" i="35"/>
  <c r="V15" i="35"/>
  <c r="U15" i="35"/>
  <c r="S15" i="35"/>
  <c r="R15" i="35"/>
  <c r="Q15" i="35"/>
  <c r="P15" i="35"/>
  <c r="O15" i="35"/>
  <c r="N15" i="35"/>
  <c r="M15" i="35"/>
  <c r="M56" i="34"/>
  <c r="M55" i="34"/>
  <c r="M54" i="34"/>
  <c r="M53" i="34"/>
  <c r="M52" i="34"/>
  <c r="M51" i="34"/>
  <c r="M50" i="34"/>
  <c r="M49" i="34"/>
  <c r="M48" i="34"/>
  <c r="M47" i="34"/>
  <c r="M46" i="34"/>
  <c r="M45" i="34"/>
  <c r="M44" i="34"/>
  <c r="M43" i="34"/>
  <c r="M42" i="34"/>
  <c r="AB41" i="34"/>
  <c r="AA41" i="34"/>
  <c r="Z41" i="34"/>
  <c r="Y41" i="34"/>
  <c r="X41" i="34"/>
  <c r="W41" i="34"/>
  <c r="V41" i="34"/>
  <c r="U41" i="34"/>
  <c r="T41" i="34"/>
  <c r="R41" i="34"/>
  <c r="Q41" i="34"/>
  <c r="P41" i="34"/>
  <c r="O41" i="34"/>
  <c r="N41" i="34"/>
  <c r="M41" i="34"/>
  <c r="AB40" i="34"/>
  <c r="AA40" i="34"/>
  <c r="Z40" i="34"/>
  <c r="Y40" i="34"/>
  <c r="X40" i="34"/>
  <c r="W40" i="34"/>
  <c r="V40" i="34"/>
  <c r="U40" i="34"/>
  <c r="T40" i="34"/>
  <c r="R40" i="34"/>
  <c r="Q40" i="34"/>
  <c r="P40" i="34"/>
  <c r="O40" i="34"/>
  <c r="N40" i="34"/>
  <c r="M40" i="34"/>
  <c r="AB39" i="34"/>
  <c r="AA39" i="34"/>
  <c r="Z39" i="34"/>
  <c r="Y39" i="34"/>
  <c r="X39" i="34"/>
  <c r="W39" i="34"/>
  <c r="V39" i="34"/>
  <c r="U39" i="34"/>
  <c r="T39" i="34"/>
  <c r="R39" i="34"/>
  <c r="Q39" i="34"/>
  <c r="P39" i="34"/>
  <c r="O39" i="34"/>
  <c r="N39" i="34"/>
  <c r="M39" i="34"/>
  <c r="AB38" i="34"/>
  <c r="AA38" i="34"/>
  <c r="Z38" i="34"/>
  <c r="Y38" i="34"/>
  <c r="X38" i="34"/>
  <c r="W38" i="34"/>
  <c r="V38" i="34"/>
  <c r="U38" i="34"/>
  <c r="T38" i="34"/>
  <c r="R38" i="34"/>
  <c r="Q38" i="34"/>
  <c r="P38" i="34"/>
  <c r="O38" i="34"/>
  <c r="N38" i="34"/>
  <c r="M38" i="34"/>
  <c r="AB37" i="34"/>
  <c r="AA37" i="34"/>
  <c r="Z37" i="34"/>
  <c r="Y37" i="34"/>
  <c r="X37" i="34"/>
  <c r="W37" i="34"/>
  <c r="V37" i="34"/>
  <c r="U37" i="34"/>
  <c r="T37" i="34"/>
  <c r="R37" i="34"/>
  <c r="Q37" i="34"/>
  <c r="P37" i="34"/>
  <c r="O37" i="34"/>
  <c r="N37" i="34"/>
  <c r="M37" i="34"/>
  <c r="AB36" i="34"/>
  <c r="AA36" i="34"/>
  <c r="Z36" i="34"/>
  <c r="Y36" i="34"/>
  <c r="X36" i="34"/>
  <c r="W36" i="34"/>
  <c r="V36" i="34"/>
  <c r="U36" i="34"/>
  <c r="T36" i="34"/>
  <c r="R36" i="34"/>
  <c r="Q36" i="34"/>
  <c r="P36" i="34"/>
  <c r="O36" i="34"/>
  <c r="N36" i="34"/>
  <c r="M36" i="34"/>
  <c r="AB35" i="34"/>
  <c r="AA35" i="34"/>
  <c r="Z35" i="34"/>
  <c r="Y35" i="34"/>
  <c r="X35" i="34"/>
  <c r="W35" i="34"/>
  <c r="V35" i="34"/>
  <c r="U35" i="34"/>
  <c r="T35" i="34"/>
  <c r="R35" i="34"/>
  <c r="Q35" i="34"/>
  <c r="P35" i="34"/>
  <c r="O35" i="34"/>
  <c r="N35" i="34"/>
  <c r="M35" i="34"/>
  <c r="AB34" i="34"/>
  <c r="AA34" i="34"/>
  <c r="Z34" i="34"/>
  <c r="Y34" i="34"/>
  <c r="X34" i="34"/>
  <c r="W34" i="34"/>
  <c r="V34" i="34"/>
  <c r="U34" i="34"/>
  <c r="T34" i="34"/>
  <c r="R34" i="34"/>
  <c r="Q34" i="34"/>
  <c r="P34" i="34"/>
  <c r="O34" i="34"/>
  <c r="N34" i="34"/>
  <c r="M34" i="34"/>
  <c r="AB33" i="34"/>
  <c r="AA33" i="34"/>
  <c r="Z33" i="34"/>
  <c r="Y33" i="34"/>
  <c r="X33" i="34"/>
  <c r="W33" i="34"/>
  <c r="V33" i="34"/>
  <c r="U33" i="34"/>
  <c r="T33" i="34"/>
  <c r="R33" i="34"/>
  <c r="Q33" i="34"/>
  <c r="P33" i="34"/>
  <c r="O33" i="34"/>
  <c r="N33" i="34"/>
  <c r="M33" i="34"/>
  <c r="AB32" i="34"/>
  <c r="AA32" i="34"/>
  <c r="Z32" i="34"/>
  <c r="Y32" i="34"/>
  <c r="X32" i="34"/>
  <c r="W32" i="34"/>
  <c r="V32" i="34"/>
  <c r="U32" i="34"/>
  <c r="T32" i="34"/>
  <c r="R32" i="34"/>
  <c r="Q32" i="34"/>
  <c r="P32" i="34"/>
  <c r="O32" i="34"/>
  <c r="N32" i="34"/>
  <c r="M32" i="34"/>
  <c r="AB31" i="34"/>
  <c r="AA31" i="34"/>
  <c r="Z31" i="34"/>
  <c r="Y31" i="34"/>
  <c r="X31" i="34"/>
  <c r="W31" i="34"/>
  <c r="V31" i="34"/>
  <c r="U31" i="34"/>
  <c r="T31" i="34"/>
  <c r="R31" i="34"/>
  <c r="Q31" i="34"/>
  <c r="P31" i="34"/>
  <c r="O31" i="34"/>
  <c r="N31" i="34"/>
  <c r="M31" i="34"/>
  <c r="AB30" i="34"/>
  <c r="AA30" i="34"/>
  <c r="Z30" i="34"/>
  <c r="Y30" i="34"/>
  <c r="X30" i="34"/>
  <c r="W30" i="34"/>
  <c r="V30" i="34"/>
  <c r="U30" i="34"/>
  <c r="T30" i="34"/>
  <c r="R30" i="34"/>
  <c r="Q30" i="34"/>
  <c r="P30" i="34"/>
  <c r="O30" i="34"/>
  <c r="N30" i="34"/>
  <c r="M30" i="34"/>
  <c r="AB29" i="34"/>
  <c r="AA29" i="34"/>
  <c r="Z29" i="34"/>
  <c r="Y29" i="34"/>
  <c r="X29" i="34"/>
  <c r="W29" i="34"/>
  <c r="V29" i="34"/>
  <c r="U29" i="34"/>
  <c r="T29" i="34"/>
  <c r="R29" i="34"/>
  <c r="Q29" i="34"/>
  <c r="P29" i="34"/>
  <c r="O29" i="34"/>
  <c r="N29" i="34"/>
  <c r="M29" i="34"/>
  <c r="AB28" i="34"/>
  <c r="AA28" i="34"/>
  <c r="Z28" i="34"/>
  <c r="Y28" i="34"/>
  <c r="X28" i="34"/>
  <c r="W28" i="34"/>
  <c r="V28" i="34"/>
  <c r="U28" i="34"/>
  <c r="T28" i="34"/>
  <c r="R28" i="34"/>
  <c r="Q28" i="34"/>
  <c r="P28" i="34"/>
  <c r="O28" i="34"/>
  <c r="N28" i="34"/>
  <c r="M28" i="34"/>
  <c r="AB27" i="34"/>
  <c r="AA27" i="34"/>
  <c r="Z27" i="34"/>
  <c r="Y27" i="34"/>
  <c r="X27" i="34"/>
  <c r="W27" i="34"/>
  <c r="V27" i="34"/>
  <c r="U27" i="34"/>
  <c r="T27" i="34"/>
  <c r="R27" i="34"/>
  <c r="Q27" i="34"/>
  <c r="P27" i="34"/>
  <c r="O27" i="34"/>
  <c r="N27" i="34"/>
  <c r="M27" i="34"/>
  <c r="AB26" i="34"/>
  <c r="AA26" i="34"/>
  <c r="Z26" i="34"/>
  <c r="Y26" i="34"/>
  <c r="X26" i="34"/>
  <c r="W26" i="34"/>
  <c r="V26" i="34"/>
  <c r="U26" i="34"/>
  <c r="T26" i="34"/>
  <c r="R26" i="34"/>
  <c r="Q26" i="34"/>
  <c r="P26" i="34"/>
  <c r="O26" i="34"/>
  <c r="N26" i="34"/>
  <c r="M26" i="34"/>
  <c r="M25" i="34"/>
  <c r="AB24" i="34"/>
  <c r="AA24" i="34"/>
  <c r="Z24" i="34"/>
  <c r="Y24" i="34"/>
  <c r="X24" i="34"/>
  <c r="W24" i="34"/>
  <c r="V24" i="34"/>
  <c r="U24" i="34"/>
  <c r="T24" i="34"/>
  <c r="R24" i="34"/>
  <c r="Q24" i="34"/>
  <c r="P24" i="34"/>
  <c r="O24" i="34"/>
  <c r="N24" i="34"/>
  <c r="M24" i="34"/>
  <c r="AB23" i="34"/>
  <c r="AA23" i="34"/>
  <c r="Z23" i="34"/>
  <c r="Y23" i="34"/>
  <c r="X23" i="34"/>
  <c r="W23" i="34"/>
  <c r="V23" i="34"/>
  <c r="U23" i="34"/>
  <c r="T23" i="34"/>
  <c r="R23" i="34"/>
  <c r="Q23" i="34"/>
  <c r="P23" i="34"/>
  <c r="O23" i="34"/>
  <c r="N23" i="34"/>
  <c r="M23" i="34"/>
  <c r="AB22" i="34"/>
  <c r="AA22" i="34"/>
  <c r="Z22" i="34"/>
  <c r="Y22" i="34"/>
  <c r="X22" i="34"/>
  <c r="W22" i="34"/>
  <c r="V22" i="34"/>
  <c r="U22" i="34"/>
  <c r="T22" i="34"/>
  <c r="R22" i="34"/>
  <c r="Q22" i="34"/>
  <c r="P22" i="34"/>
  <c r="O22" i="34"/>
  <c r="N22" i="34"/>
  <c r="M22" i="34"/>
  <c r="M21" i="34"/>
  <c r="AB20" i="34"/>
  <c r="AA20" i="34"/>
  <c r="Z20" i="34"/>
  <c r="Y20" i="34"/>
  <c r="X20" i="34"/>
  <c r="W20" i="34"/>
  <c r="V20" i="34"/>
  <c r="U20" i="34"/>
  <c r="T20" i="34"/>
  <c r="R20" i="34"/>
  <c r="Q20" i="34"/>
  <c r="P20" i="34"/>
  <c r="O20" i="34"/>
  <c r="N20" i="34"/>
  <c r="M20" i="34"/>
  <c r="AB19" i="34"/>
  <c r="AA19" i="34"/>
  <c r="Z19" i="34"/>
  <c r="Y19" i="34"/>
  <c r="X19" i="34"/>
  <c r="W19" i="34"/>
  <c r="V19" i="34"/>
  <c r="U19" i="34"/>
  <c r="T19" i="34"/>
  <c r="R19" i="34"/>
  <c r="Q19" i="34"/>
  <c r="P19" i="34"/>
  <c r="O19" i="34"/>
  <c r="N19" i="34"/>
  <c r="M19" i="34"/>
  <c r="M18" i="34"/>
  <c r="M17" i="34"/>
  <c r="AB16" i="34"/>
  <c r="AA16" i="34"/>
  <c r="Z16" i="34"/>
  <c r="Y16" i="34"/>
  <c r="X16" i="34"/>
  <c r="W16" i="34"/>
  <c r="V16" i="34"/>
  <c r="U16" i="34"/>
  <c r="T16" i="34"/>
  <c r="R16" i="34"/>
  <c r="Q16" i="34"/>
  <c r="P16" i="34"/>
  <c r="O16" i="34"/>
  <c r="N16" i="34"/>
  <c r="M16" i="34"/>
  <c r="AB15" i="34"/>
  <c r="AA15" i="34"/>
  <c r="Z15" i="34"/>
  <c r="Y15" i="34"/>
  <c r="X15" i="34"/>
  <c r="W15" i="34"/>
  <c r="V15" i="34"/>
  <c r="U15" i="34"/>
  <c r="T15" i="34"/>
  <c r="R15" i="34"/>
  <c r="Q15" i="34"/>
  <c r="P15" i="34"/>
  <c r="O15" i="34"/>
  <c r="N15" i="34"/>
  <c r="M15" i="34"/>
  <c r="M56" i="33"/>
  <c r="M55" i="33"/>
  <c r="M54" i="33"/>
  <c r="M53" i="33"/>
  <c r="M52" i="33"/>
  <c r="M51" i="33"/>
  <c r="M50" i="33"/>
  <c r="M49" i="33"/>
  <c r="M48" i="33"/>
  <c r="M47" i="33"/>
  <c r="M46" i="33"/>
  <c r="M45" i="33"/>
  <c r="M44" i="33"/>
  <c r="M43" i="33"/>
  <c r="M42" i="33"/>
  <c r="AB41" i="33"/>
  <c r="AA41" i="33"/>
  <c r="Z41" i="33"/>
  <c r="Y41" i="33"/>
  <c r="X41" i="33"/>
  <c r="W41" i="33"/>
  <c r="V41" i="33"/>
  <c r="U41" i="33"/>
  <c r="T41" i="33"/>
  <c r="S41" i="33"/>
  <c r="Q41" i="33"/>
  <c r="P41" i="33"/>
  <c r="O41" i="33"/>
  <c r="N41" i="33"/>
  <c r="M41" i="33"/>
  <c r="AB40" i="33"/>
  <c r="AA40" i="33"/>
  <c r="Z40" i="33"/>
  <c r="Y40" i="33"/>
  <c r="X40" i="33"/>
  <c r="W40" i="33"/>
  <c r="V40" i="33"/>
  <c r="U40" i="33"/>
  <c r="T40" i="33"/>
  <c r="S40" i="33"/>
  <c r="Q40" i="33"/>
  <c r="P40" i="33"/>
  <c r="O40" i="33"/>
  <c r="N40" i="33"/>
  <c r="M40" i="33"/>
  <c r="AB39" i="33"/>
  <c r="AA39" i="33"/>
  <c r="Z39" i="33"/>
  <c r="Y39" i="33"/>
  <c r="X39" i="33"/>
  <c r="W39" i="33"/>
  <c r="V39" i="33"/>
  <c r="U39" i="33"/>
  <c r="T39" i="33"/>
  <c r="S39" i="33"/>
  <c r="Q39" i="33"/>
  <c r="P39" i="33"/>
  <c r="O39" i="33"/>
  <c r="N39" i="33"/>
  <c r="M39" i="33"/>
  <c r="AB38" i="33"/>
  <c r="AA38" i="33"/>
  <c r="Z38" i="33"/>
  <c r="Y38" i="33"/>
  <c r="X38" i="33"/>
  <c r="W38" i="33"/>
  <c r="V38" i="33"/>
  <c r="U38" i="33"/>
  <c r="T38" i="33"/>
  <c r="S38" i="33"/>
  <c r="Q38" i="33"/>
  <c r="P38" i="33"/>
  <c r="O38" i="33"/>
  <c r="N38" i="33"/>
  <c r="M38" i="33"/>
  <c r="AB37" i="33"/>
  <c r="AA37" i="33"/>
  <c r="Z37" i="33"/>
  <c r="Y37" i="33"/>
  <c r="X37" i="33"/>
  <c r="W37" i="33"/>
  <c r="V37" i="33"/>
  <c r="U37" i="33"/>
  <c r="T37" i="33"/>
  <c r="S37" i="33"/>
  <c r="Q37" i="33"/>
  <c r="P37" i="33"/>
  <c r="O37" i="33"/>
  <c r="N37" i="33"/>
  <c r="M37" i="33"/>
  <c r="AB36" i="33"/>
  <c r="AA36" i="33"/>
  <c r="Z36" i="33"/>
  <c r="Y36" i="33"/>
  <c r="X36" i="33"/>
  <c r="W36" i="33"/>
  <c r="V36" i="33"/>
  <c r="U36" i="33"/>
  <c r="T36" i="33"/>
  <c r="S36" i="33"/>
  <c r="Q36" i="33"/>
  <c r="P36" i="33"/>
  <c r="O36" i="33"/>
  <c r="N36" i="33"/>
  <c r="M36" i="33"/>
  <c r="AB35" i="33"/>
  <c r="AA35" i="33"/>
  <c r="Z35" i="33"/>
  <c r="Y35" i="33"/>
  <c r="X35" i="33"/>
  <c r="W35" i="33"/>
  <c r="V35" i="33"/>
  <c r="U35" i="33"/>
  <c r="T35" i="33"/>
  <c r="S35" i="33"/>
  <c r="Q35" i="33"/>
  <c r="P35" i="33"/>
  <c r="O35" i="33"/>
  <c r="N35" i="33"/>
  <c r="M35" i="33"/>
  <c r="AB34" i="33"/>
  <c r="AA34" i="33"/>
  <c r="Z34" i="33"/>
  <c r="Y34" i="33"/>
  <c r="X34" i="33"/>
  <c r="W34" i="33"/>
  <c r="V34" i="33"/>
  <c r="U34" i="33"/>
  <c r="T34" i="33"/>
  <c r="S34" i="33"/>
  <c r="Q34" i="33"/>
  <c r="P34" i="33"/>
  <c r="O34" i="33"/>
  <c r="N34" i="33"/>
  <c r="M34" i="33"/>
  <c r="AB33" i="33"/>
  <c r="AA33" i="33"/>
  <c r="Z33" i="33"/>
  <c r="Y33" i="33"/>
  <c r="X33" i="33"/>
  <c r="W33" i="33"/>
  <c r="V33" i="33"/>
  <c r="U33" i="33"/>
  <c r="T33" i="33"/>
  <c r="S33" i="33"/>
  <c r="Q33" i="33"/>
  <c r="P33" i="33"/>
  <c r="O33" i="33"/>
  <c r="N33" i="33"/>
  <c r="M33" i="33"/>
  <c r="AB32" i="33"/>
  <c r="AA32" i="33"/>
  <c r="Z32" i="33"/>
  <c r="Y32" i="33"/>
  <c r="X32" i="33"/>
  <c r="W32" i="33"/>
  <c r="V32" i="33"/>
  <c r="U32" i="33"/>
  <c r="T32" i="33"/>
  <c r="S32" i="33"/>
  <c r="Q32" i="33"/>
  <c r="P32" i="33"/>
  <c r="O32" i="33"/>
  <c r="N32" i="33"/>
  <c r="M32" i="33"/>
  <c r="AB31" i="33"/>
  <c r="AA31" i="33"/>
  <c r="Z31" i="33"/>
  <c r="Y31" i="33"/>
  <c r="X31" i="33"/>
  <c r="W31" i="33"/>
  <c r="V31" i="33"/>
  <c r="U31" i="33"/>
  <c r="T31" i="33"/>
  <c r="S31" i="33"/>
  <c r="Q31" i="33"/>
  <c r="P31" i="33"/>
  <c r="O31" i="33"/>
  <c r="N31" i="33"/>
  <c r="M31" i="33"/>
  <c r="AB30" i="33"/>
  <c r="AA30" i="33"/>
  <c r="Z30" i="33"/>
  <c r="Y30" i="33"/>
  <c r="X30" i="33"/>
  <c r="W30" i="33"/>
  <c r="V30" i="33"/>
  <c r="U30" i="33"/>
  <c r="T30" i="33"/>
  <c r="S30" i="33"/>
  <c r="Q30" i="33"/>
  <c r="P30" i="33"/>
  <c r="O30" i="33"/>
  <c r="N30" i="33"/>
  <c r="M30" i="33"/>
  <c r="AB29" i="33"/>
  <c r="AA29" i="33"/>
  <c r="Z29" i="33"/>
  <c r="Y29" i="33"/>
  <c r="X29" i="33"/>
  <c r="W29" i="33"/>
  <c r="V29" i="33"/>
  <c r="U29" i="33"/>
  <c r="T29" i="33"/>
  <c r="S29" i="33"/>
  <c r="Q29" i="33"/>
  <c r="P29" i="33"/>
  <c r="O29" i="33"/>
  <c r="N29" i="33"/>
  <c r="M29" i="33"/>
  <c r="AB28" i="33"/>
  <c r="AA28" i="33"/>
  <c r="Z28" i="33"/>
  <c r="Y28" i="33"/>
  <c r="X28" i="33"/>
  <c r="W28" i="33"/>
  <c r="V28" i="33"/>
  <c r="U28" i="33"/>
  <c r="T28" i="33"/>
  <c r="S28" i="33"/>
  <c r="Q28" i="33"/>
  <c r="P28" i="33"/>
  <c r="O28" i="33"/>
  <c r="N28" i="33"/>
  <c r="M28" i="33"/>
  <c r="AB27" i="33"/>
  <c r="AA27" i="33"/>
  <c r="Z27" i="33"/>
  <c r="Y27" i="33"/>
  <c r="X27" i="33"/>
  <c r="W27" i="33"/>
  <c r="V27" i="33"/>
  <c r="U27" i="33"/>
  <c r="T27" i="33"/>
  <c r="S27" i="33"/>
  <c r="Q27" i="33"/>
  <c r="P27" i="33"/>
  <c r="O27" i="33"/>
  <c r="N27" i="33"/>
  <c r="M27" i="33"/>
  <c r="AB26" i="33"/>
  <c r="AA26" i="33"/>
  <c r="Z26" i="33"/>
  <c r="Y26" i="33"/>
  <c r="X26" i="33"/>
  <c r="W26" i="33"/>
  <c r="V26" i="33"/>
  <c r="U26" i="33"/>
  <c r="T26" i="33"/>
  <c r="S26" i="33"/>
  <c r="Q26" i="33"/>
  <c r="P26" i="33"/>
  <c r="O26" i="33"/>
  <c r="N26" i="33"/>
  <c r="M26" i="33"/>
  <c r="M25" i="33"/>
  <c r="AB24" i="33"/>
  <c r="AA24" i="33"/>
  <c r="Z24" i="33"/>
  <c r="Y24" i="33"/>
  <c r="X24" i="33"/>
  <c r="W24" i="33"/>
  <c r="V24" i="33"/>
  <c r="U24" i="33"/>
  <c r="T24" i="33"/>
  <c r="S24" i="33"/>
  <c r="Q24" i="33"/>
  <c r="P24" i="33"/>
  <c r="O24" i="33"/>
  <c r="N24" i="33"/>
  <c r="M24" i="33"/>
  <c r="AB23" i="33"/>
  <c r="AA23" i="33"/>
  <c r="Z23" i="33"/>
  <c r="Y23" i="33"/>
  <c r="X23" i="33"/>
  <c r="W23" i="33"/>
  <c r="V23" i="33"/>
  <c r="U23" i="33"/>
  <c r="T23" i="33"/>
  <c r="S23" i="33"/>
  <c r="Q23" i="33"/>
  <c r="P23" i="33"/>
  <c r="O23" i="33"/>
  <c r="N23" i="33"/>
  <c r="M23" i="33"/>
  <c r="AB22" i="33"/>
  <c r="AA22" i="33"/>
  <c r="Z22" i="33"/>
  <c r="Y22" i="33"/>
  <c r="X22" i="33"/>
  <c r="W22" i="33"/>
  <c r="V22" i="33"/>
  <c r="U22" i="33"/>
  <c r="T22" i="33"/>
  <c r="S22" i="33"/>
  <c r="Q22" i="33"/>
  <c r="P22" i="33"/>
  <c r="O22" i="33"/>
  <c r="N22" i="33"/>
  <c r="M22" i="33"/>
  <c r="M21" i="33"/>
  <c r="AB20" i="33"/>
  <c r="AA20" i="33"/>
  <c r="Z20" i="33"/>
  <c r="Y20" i="33"/>
  <c r="X20" i="33"/>
  <c r="W20" i="33"/>
  <c r="V20" i="33"/>
  <c r="U20" i="33"/>
  <c r="T20" i="33"/>
  <c r="S20" i="33"/>
  <c r="Q20" i="33"/>
  <c r="P20" i="33"/>
  <c r="O20" i="33"/>
  <c r="N20" i="33"/>
  <c r="M20" i="33"/>
  <c r="AB19" i="33"/>
  <c r="AA19" i="33"/>
  <c r="Z19" i="33"/>
  <c r="Y19" i="33"/>
  <c r="X19" i="33"/>
  <c r="W19" i="33"/>
  <c r="V19" i="33"/>
  <c r="U19" i="33"/>
  <c r="T19" i="33"/>
  <c r="S19" i="33"/>
  <c r="Q19" i="33"/>
  <c r="P19" i="33"/>
  <c r="O19" i="33"/>
  <c r="N19" i="33"/>
  <c r="M19" i="33"/>
  <c r="M18" i="33"/>
  <c r="M17" i="33"/>
  <c r="AB16" i="33"/>
  <c r="AA16" i="33"/>
  <c r="Z16" i="33"/>
  <c r="Y16" i="33"/>
  <c r="X16" i="33"/>
  <c r="W16" i="33"/>
  <c r="V16" i="33"/>
  <c r="U16" i="33"/>
  <c r="T16" i="33"/>
  <c r="S16" i="33"/>
  <c r="Q16" i="33"/>
  <c r="P16" i="33"/>
  <c r="O16" i="33"/>
  <c r="N16" i="33"/>
  <c r="M16" i="33"/>
  <c r="AB15" i="33"/>
  <c r="AA15" i="33"/>
  <c r="Z15" i="33"/>
  <c r="Y15" i="33"/>
  <c r="X15" i="33"/>
  <c r="W15" i="33"/>
  <c r="V15" i="33"/>
  <c r="U15" i="33"/>
  <c r="T15" i="33"/>
  <c r="S15" i="33"/>
  <c r="Q15" i="33"/>
  <c r="P15" i="33"/>
  <c r="O15" i="33"/>
  <c r="N15" i="33"/>
  <c r="M15" i="33"/>
  <c r="M56" i="32"/>
  <c r="M55" i="32"/>
  <c r="M54" i="32"/>
  <c r="M53" i="32"/>
  <c r="M52" i="32"/>
  <c r="M51" i="32"/>
  <c r="M50" i="32"/>
  <c r="M49" i="32"/>
  <c r="M48" i="32"/>
  <c r="M47" i="32"/>
  <c r="M46" i="32"/>
  <c r="M45" i="32"/>
  <c r="M44" i="32"/>
  <c r="M43" i="32"/>
  <c r="M42" i="32"/>
  <c r="AB41" i="32"/>
  <c r="AA41" i="32"/>
  <c r="Z41" i="32"/>
  <c r="Y41" i="32"/>
  <c r="X41" i="32"/>
  <c r="W41" i="32"/>
  <c r="V41" i="32"/>
  <c r="U41" i="32"/>
  <c r="T41" i="32"/>
  <c r="S41" i="32"/>
  <c r="R41" i="32"/>
  <c r="P41" i="32"/>
  <c r="O41" i="32"/>
  <c r="N41" i="32"/>
  <c r="M41" i="32"/>
  <c r="AB40" i="32"/>
  <c r="AA40" i="32"/>
  <c r="Z40" i="32"/>
  <c r="Y40" i="32"/>
  <c r="X40" i="32"/>
  <c r="W40" i="32"/>
  <c r="V40" i="32"/>
  <c r="U40" i="32"/>
  <c r="T40" i="32"/>
  <c r="S40" i="32"/>
  <c r="R40" i="32"/>
  <c r="P40" i="32"/>
  <c r="O40" i="32"/>
  <c r="N40" i="32"/>
  <c r="M40" i="32"/>
  <c r="AB39" i="32"/>
  <c r="AA39" i="32"/>
  <c r="Z39" i="32"/>
  <c r="Y39" i="32"/>
  <c r="X39" i="32"/>
  <c r="W39" i="32"/>
  <c r="V39" i="32"/>
  <c r="U39" i="32"/>
  <c r="T39" i="32"/>
  <c r="S39" i="32"/>
  <c r="R39" i="32"/>
  <c r="P39" i="32"/>
  <c r="O39" i="32"/>
  <c r="N39" i="32"/>
  <c r="M39" i="32"/>
  <c r="AB38" i="32"/>
  <c r="AA38" i="32"/>
  <c r="Z38" i="32"/>
  <c r="Y38" i="32"/>
  <c r="X38" i="32"/>
  <c r="W38" i="32"/>
  <c r="V38" i="32"/>
  <c r="U38" i="32"/>
  <c r="T38" i="32"/>
  <c r="S38" i="32"/>
  <c r="R38" i="32"/>
  <c r="P38" i="32"/>
  <c r="O38" i="32"/>
  <c r="N38" i="32"/>
  <c r="M38" i="32"/>
  <c r="AB37" i="32"/>
  <c r="AA37" i="32"/>
  <c r="Z37" i="32"/>
  <c r="Y37" i="32"/>
  <c r="X37" i="32"/>
  <c r="W37" i="32"/>
  <c r="V37" i="32"/>
  <c r="U37" i="32"/>
  <c r="T37" i="32"/>
  <c r="S37" i="32"/>
  <c r="R37" i="32"/>
  <c r="P37" i="32"/>
  <c r="O37" i="32"/>
  <c r="N37" i="32"/>
  <c r="M37" i="32"/>
  <c r="AB36" i="32"/>
  <c r="AA36" i="32"/>
  <c r="Z36" i="32"/>
  <c r="Y36" i="32"/>
  <c r="X36" i="32"/>
  <c r="W36" i="32"/>
  <c r="V36" i="32"/>
  <c r="U36" i="32"/>
  <c r="T36" i="32"/>
  <c r="S36" i="32"/>
  <c r="R36" i="32"/>
  <c r="P36" i="32"/>
  <c r="O36" i="32"/>
  <c r="N36" i="32"/>
  <c r="M36" i="32"/>
  <c r="AB35" i="32"/>
  <c r="AA35" i="32"/>
  <c r="Z35" i="32"/>
  <c r="Y35" i="32"/>
  <c r="X35" i="32"/>
  <c r="W35" i="32"/>
  <c r="V35" i="32"/>
  <c r="U35" i="32"/>
  <c r="T35" i="32"/>
  <c r="S35" i="32"/>
  <c r="R35" i="32"/>
  <c r="P35" i="32"/>
  <c r="O35" i="32"/>
  <c r="N35" i="32"/>
  <c r="M35" i="32"/>
  <c r="AB34" i="32"/>
  <c r="AA34" i="32"/>
  <c r="Z34" i="32"/>
  <c r="Y34" i="32"/>
  <c r="X34" i="32"/>
  <c r="W34" i="32"/>
  <c r="V34" i="32"/>
  <c r="U34" i="32"/>
  <c r="T34" i="32"/>
  <c r="S34" i="32"/>
  <c r="R34" i="32"/>
  <c r="P34" i="32"/>
  <c r="O34" i="32"/>
  <c r="N34" i="32"/>
  <c r="M34" i="32"/>
  <c r="AB33" i="32"/>
  <c r="AA33" i="32"/>
  <c r="Z33" i="32"/>
  <c r="Y33" i="32"/>
  <c r="X33" i="32"/>
  <c r="W33" i="32"/>
  <c r="V33" i="32"/>
  <c r="U33" i="32"/>
  <c r="T33" i="32"/>
  <c r="S33" i="32"/>
  <c r="R33" i="32"/>
  <c r="P33" i="32"/>
  <c r="O33" i="32"/>
  <c r="N33" i="32"/>
  <c r="M33" i="32"/>
  <c r="AB32" i="32"/>
  <c r="AA32" i="32"/>
  <c r="Z32" i="32"/>
  <c r="Y32" i="32"/>
  <c r="X32" i="32"/>
  <c r="W32" i="32"/>
  <c r="V32" i="32"/>
  <c r="U32" i="32"/>
  <c r="T32" i="32"/>
  <c r="S32" i="32"/>
  <c r="R32" i="32"/>
  <c r="P32" i="32"/>
  <c r="O32" i="32"/>
  <c r="N32" i="32"/>
  <c r="M32" i="32"/>
  <c r="AB31" i="32"/>
  <c r="AA31" i="32"/>
  <c r="Z31" i="32"/>
  <c r="Y31" i="32"/>
  <c r="X31" i="32"/>
  <c r="W31" i="32"/>
  <c r="V31" i="32"/>
  <c r="U31" i="32"/>
  <c r="T31" i="32"/>
  <c r="S31" i="32"/>
  <c r="R31" i="32"/>
  <c r="P31" i="32"/>
  <c r="O31" i="32"/>
  <c r="N31" i="32"/>
  <c r="M31" i="32"/>
  <c r="AB30" i="32"/>
  <c r="AA30" i="32"/>
  <c r="Z30" i="32"/>
  <c r="Y30" i="32"/>
  <c r="X30" i="32"/>
  <c r="W30" i="32"/>
  <c r="V30" i="32"/>
  <c r="U30" i="32"/>
  <c r="T30" i="32"/>
  <c r="S30" i="32"/>
  <c r="R30" i="32"/>
  <c r="P30" i="32"/>
  <c r="O30" i="32"/>
  <c r="N30" i="32"/>
  <c r="M30" i="32"/>
  <c r="AB29" i="32"/>
  <c r="AA29" i="32"/>
  <c r="Z29" i="32"/>
  <c r="Y29" i="32"/>
  <c r="X29" i="32"/>
  <c r="W29" i="32"/>
  <c r="V29" i="32"/>
  <c r="U29" i="32"/>
  <c r="T29" i="32"/>
  <c r="S29" i="32"/>
  <c r="R29" i="32"/>
  <c r="P29" i="32"/>
  <c r="O29" i="32"/>
  <c r="N29" i="32"/>
  <c r="M29" i="32"/>
  <c r="AB28" i="32"/>
  <c r="AA28" i="32"/>
  <c r="Z28" i="32"/>
  <c r="Y28" i="32"/>
  <c r="X28" i="32"/>
  <c r="W28" i="32"/>
  <c r="V28" i="32"/>
  <c r="U28" i="32"/>
  <c r="T28" i="32"/>
  <c r="S28" i="32"/>
  <c r="R28" i="32"/>
  <c r="P28" i="32"/>
  <c r="O28" i="32"/>
  <c r="N28" i="32"/>
  <c r="M28" i="32"/>
  <c r="AB27" i="32"/>
  <c r="AA27" i="32"/>
  <c r="Z27" i="32"/>
  <c r="Y27" i="32"/>
  <c r="X27" i="32"/>
  <c r="W27" i="32"/>
  <c r="V27" i="32"/>
  <c r="U27" i="32"/>
  <c r="T27" i="32"/>
  <c r="S27" i="32"/>
  <c r="R27" i="32"/>
  <c r="P27" i="32"/>
  <c r="O27" i="32"/>
  <c r="N27" i="32"/>
  <c r="M27" i="32"/>
  <c r="AB26" i="32"/>
  <c r="AA26" i="32"/>
  <c r="Z26" i="32"/>
  <c r="Y26" i="32"/>
  <c r="X26" i="32"/>
  <c r="W26" i="32"/>
  <c r="V26" i="32"/>
  <c r="U26" i="32"/>
  <c r="T26" i="32"/>
  <c r="S26" i="32"/>
  <c r="R26" i="32"/>
  <c r="P26" i="32"/>
  <c r="O26" i="32"/>
  <c r="N26" i="32"/>
  <c r="M26" i="32"/>
  <c r="M25" i="32"/>
  <c r="AB24" i="32"/>
  <c r="AA24" i="32"/>
  <c r="Z24" i="32"/>
  <c r="Y24" i="32"/>
  <c r="X24" i="32"/>
  <c r="W24" i="32"/>
  <c r="V24" i="32"/>
  <c r="U24" i="32"/>
  <c r="T24" i="32"/>
  <c r="S24" i="32"/>
  <c r="R24" i="32"/>
  <c r="P24" i="32"/>
  <c r="O24" i="32"/>
  <c r="N24" i="32"/>
  <c r="M24" i="32"/>
  <c r="AB23" i="32"/>
  <c r="AA23" i="32"/>
  <c r="Z23" i="32"/>
  <c r="Y23" i="32"/>
  <c r="X23" i="32"/>
  <c r="W23" i="32"/>
  <c r="V23" i="32"/>
  <c r="U23" i="32"/>
  <c r="T23" i="32"/>
  <c r="S23" i="32"/>
  <c r="R23" i="32"/>
  <c r="P23" i="32"/>
  <c r="O23" i="32"/>
  <c r="N23" i="32"/>
  <c r="M23" i="32"/>
  <c r="AB22" i="32"/>
  <c r="AA22" i="32"/>
  <c r="Z22" i="32"/>
  <c r="Y22" i="32"/>
  <c r="X22" i="32"/>
  <c r="W22" i="32"/>
  <c r="V22" i="32"/>
  <c r="U22" i="32"/>
  <c r="T22" i="32"/>
  <c r="S22" i="32"/>
  <c r="R22" i="32"/>
  <c r="P22" i="32"/>
  <c r="O22" i="32"/>
  <c r="N22" i="32"/>
  <c r="M22" i="32"/>
  <c r="M21" i="32"/>
  <c r="AB20" i="32"/>
  <c r="AA20" i="32"/>
  <c r="Z20" i="32"/>
  <c r="Y20" i="32"/>
  <c r="X20" i="32"/>
  <c r="W20" i="32"/>
  <c r="V20" i="32"/>
  <c r="U20" i="32"/>
  <c r="T20" i="32"/>
  <c r="S20" i="32"/>
  <c r="R20" i="32"/>
  <c r="P20" i="32"/>
  <c r="O20" i="32"/>
  <c r="N20" i="32"/>
  <c r="M20" i="32"/>
  <c r="AB19" i="32"/>
  <c r="AA19" i="32"/>
  <c r="Z19" i="32"/>
  <c r="Y19" i="32"/>
  <c r="X19" i="32"/>
  <c r="W19" i="32"/>
  <c r="V19" i="32"/>
  <c r="U19" i="32"/>
  <c r="T19" i="32"/>
  <c r="S19" i="32"/>
  <c r="R19" i="32"/>
  <c r="P19" i="32"/>
  <c r="O19" i="32"/>
  <c r="N19" i="32"/>
  <c r="M19" i="32"/>
  <c r="M18" i="32"/>
  <c r="M17" i="32"/>
  <c r="AB16" i="32"/>
  <c r="AA16" i="32"/>
  <c r="Z16" i="32"/>
  <c r="Y16" i="32"/>
  <c r="X16" i="32"/>
  <c r="W16" i="32"/>
  <c r="V16" i="32"/>
  <c r="U16" i="32"/>
  <c r="T16" i="32"/>
  <c r="S16" i="32"/>
  <c r="R16" i="32"/>
  <c r="P16" i="32"/>
  <c r="O16" i="32"/>
  <c r="N16" i="32"/>
  <c r="M16" i="32"/>
  <c r="AB15" i="32"/>
  <c r="AA15" i="32"/>
  <c r="Z15" i="32"/>
  <c r="Y15" i="32"/>
  <c r="X15" i="32"/>
  <c r="W15" i="32"/>
  <c r="V15" i="32"/>
  <c r="U15" i="32"/>
  <c r="T15" i="32"/>
  <c r="S15" i="32"/>
  <c r="R15" i="32"/>
  <c r="P15" i="32"/>
  <c r="O15" i="32"/>
  <c r="N15" i="32"/>
  <c r="M15" i="32"/>
  <c r="M56" i="31"/>
  <c r="M55" i="31"/>
  <c r="M54" i="31"/>
  <c r="M53" i="31"/>
  <c r="M52" i="31"/>
  <c r="M51" i="31"/>
  <c r="M50" i="31"/>
  <c r="M49" i="31"/>
  <c r="M48" i="31"/>
  <c r="M47" i="31"/>
  <c r="M46" i="31"/>
  <c r="M45" i="31"/>
  <c r="M44" i="31"/>
  <c r="M43" i="31"/>
  <c r="M42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O41" i="31"/>
  <c r="N41" i="31"/>
  <c r="M41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O40" i="31"/>
  <c r="N40" i="31"/>
  <c r="M40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O39" i="31"/>
  <c r="N39" i="31"/>
  <c r="M39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O38" i="31"/>
  <c r="N38" i="31"/>
  <c r="M38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O37" i="31"/>
  <c r="N37" i="31"/>
  <c r="M37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O36" i="31"/>
  <c r="N36" i="31"/>
  <c r="M36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O35" i="31"/>
  <c r="N35" i="31"/>
  <c r="M35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O34" i="31"/>
  <c r="N34" i="31"/>
  <c r="M34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O33" i="31"/>
  <c r="N33" i="31"/>
  <c r="M33" i="31"/>
  <c r="AB32" i="31"/>
  <c r="AA32" i="31"/>
  <c r="Z32" i="31"/>
  <c r="Y32" i="31"/>
  <c r="X32" i="31"/>
  <c r="W32" i="31"/>
  <c r="V32" i="31"/>
  <c r="U32" i="31"/>
  <c r="T32" i="31"/>
  <c r="S32" i="31"/>
  <c r="R32" i="31"/>
  <c r="Q32" i="31"/>
  <c r="O32" i="31"/>
  <c r="N32" i="31"/>
  <c r="M32" i="31"/>
  <c r="AB31" i="31"/>
  <c r="AA31" i="31"/>
  <c r="Z31" i="31"/>
  <c r="Y31" i="31"/>
  <c r="X31" i="31"/>
  <c r="W31" i="31"/>
  <c r="V31" i="31"/>
  <c r="U31" i="31"/>
  <c r="T31" i="31"/>
  <c r="S31" i="31"/>
  <c r="R31" i="31"/>
  <c r="Q31" i="31"/>
  <c r="O31" i="31"/>
  <c r="N31" i="31"/>
  <c r="M31" i="31"/>
  <c r="AB30" i="31"/>
  <c r="AA30" i="31"/>
  <c r="Z30" i="31"/>
  <c r="Y30" i="31"/>
  <c r="X30" i="31"/>
  <c r="W30" i="31"/>
  <c r="V30" i="31"/>
  <c r="U30" i="31"/>
  <c r="T30" i="31"/>
  <c r="S30" i="31"/>
  <c r="R30" i="31"/>
  <c r="Q30" i="31"/>
  <c r="O30" i="31"/>
  <c r="N30" i="31"/>
  <c r="M30" i="31"/>
  <c r="AB29" i="31"/>
  <c r="AA29" i="31"/>
  <c r="Z29" i="31"/>
  <c r="Y29" i="31"/>
  <c r="X29" i="31"/>
  <c r="W29" i="31"/>
  <c r="V29" i="31"/>
  <c r="U29" i="31"/>
  <c r="T29" i="31"/>
  <c r="S29" i="31"/>
  <c r="R29" i="31"/>
  <c r="Q29" i="31"/>
  <c r="O29" i="31"/>
  <c r="N29" i="31"/>
  <c r="M29" i="31"/>
  <c r="AB28" i="31"/>
  <c r="AA28" i="31"/>
  <c r="Z28" i="31"/>
  <c r="Y28" i="31"/>
  <c r="X28" i="31"/>
  <c r="W28" i="31"/>
  <c r="V28" i="31"/>
  <c r="U28" i="31"/>
  <c r="T28" i="31"/>
  <c r="S28" i="31"/>
  <c r="R28" i="31"/>
  <c r="Q28" i="31"/>
  <c r="O28" i="31"/>
  <c r="N28" i="31"/>
  <c r="M28" i="31"/>
  <c r="AB27" i="31"/>
  <c r="AA27" i="31"/>
  <c r="Z27" i="31"/>
  <c r="Y27" i="31"/>
  <c r="X27" i="31"/>
  <c r="W27" i="31"/>
  <c r="V27" i="31"/>
  <c r="U27" i="31"/>
  <c r="T27" i="31"/>
  <c r="S27" i="31"/>
  <c r="R27" i="31"/>
  <c r="Q27" i="31"/>
  <c r="O27" i="31"/>
  <c r="N27" i="31"/>
  <c r="M27" i="31"/>
  <c r="AB26" i="31"/>
  <c r="AA26" i="31"/>
  <c r="Z26" i="31"/>
  <c r="Y26" i="31"/>
  <c r="X26" i="31"/>
  <c r="W26" i="31"/>
  <c r="V26" i="31"/>
  <c r="U26" i="31"/>
  <c r="T26" i="31"/>
  <c r="S26" i="31"/>
  <c r="R26" i="31"/>
  <c r="Q26" i="31"/>
  <c r="O26" i="31"/>
  <c r="N26" i="31"/>
  <c r="M26" i="31"/>
  <c r="M25" i="31"/>
  <c r="AB24" i="31"/>
  <c r="AA24" i="31"/>
  <c r="Z24" i="31"/>
  <c r="Y24" i="31"/>
  <c r="X24" i="31"/>
  <c r="W24" i="31"/>
  <c r="V24" i="31"/>
  <c r="U24" i="31"/>
  <c r="T24" i="31"/>
  <c r="S24" i="31"/>
  <c r="R24" i="31"/>
  <c r="Q24" i="31"/>
  <c r="O24" i="31"/>
  <c r="N24" i="31"/>
  <c r="M24" i="31"/>
  <c r="AB23" i="31"/>
  <c r="AA23" i="31"/>
  <c r="Z23" i="31"/>
  <c r="Y23" i="31"/>
  <c r="X23" i="31"/>
  <c r="W23" i="31"/>
  <c r="V23" i="31"/>
  <c r="U23" i="31"/>
  <c r="T23" i="31"/>
  <c r="S23" i="31"/>
  <c r="R23" i="31"/>
  <c r="Q23" i="31"/>
  <c r="O23" i="31"/>
  <c r="N23" i="31"/>
  <c r="M23" i="31"/>
  <c r="AB22" i="31"/>
  <c r="AA22" i="31"/>
  <c r="Z22" i="31"/>
  <c r="Y22" i="31"/>
  <c r="X22" i="31"/>
  <c r="W22" i="31"/>
  <c r="V22" i="31"/>
  <c r="U22" i="31"/>
  <c r="T22" i="31"/>
  <c r="S22" i="31"/>
  <c r="R22" i="31"/>
  <c r="Q22" i="31"/>
  <c r="O22" i="31"/>
  <c r="N22" i="31"/>
  <c r="M22" i="31"/>
  <c r="M21" i="31"/>
  <c r="AB20" i="31"/>
  <c r="AA20" i="31"/>
  <c r="Z20" i="31"/>
  <c r="Y20" i="31"/>
  <c r="X20" i="31"/>
  <c r="W20" i="31"/>
  <c r="V20" i="31"/>
  <c r="U20" i="31"/>
  <c r="T20" i="31"/>
  <c r="S20" i="31"/>
  <c r="R20" i="31"/>
  <c r="Q20" i="31"/>
  <c r="O20" i="31"/>
  <c r="N20" i="31"/>
  <c r="M20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O19" i="31"/>
  <c r="N19" i="31"/>
  <c r="M19" i="31"/>
  <c r="M18" i="31"/>
  <c r="M17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O16" i="31"/>
  <c r="N16" i="31"/>
  <c r="M16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O15" i="31"/>
  <c r="N15" i="31"/>
  <c r="M15" i="31"/>
  <c r="M56" i="30"/>
  <c r="M55" i="30"/>
  <c r="M54" i="30"/>
  <c r="M53" i="30"/>
  <c r="M52" i="30"/>
  <c r="M51" i="30"/>
  <c r="M50" i="30"/>
  <c r="M49" i="30"/>
  <c r="M48" i="30"/>
  <c r="M47" i="30"/>
  <c r="M46" i="30"/>
  <c r="M45" i="30"/>
  <c r="M44" i="30"/>
  <c r="M43" i="30"/>
  <c r="M42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P41" i="30"/>
  <c r="N41" i="30"/>
  <c r="M41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P40" i="30"/>
  <c r="N40" i="30"/>
  <c r="M40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P39" i="30"/>
  <c r="N39" i="30"/>
  <c r="M39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N38" i="30"/>
  <c r="M38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P37" i="30"/>
  <c r="N37" i="30"/>
  <c r="M37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P36" i="30"/>
  <c r="N36" i="30"/>
  <c r="M36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N35" i="30"/>
  <c r="M35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P34" i="30"/>
  <c r="N34" i="30"/>
  <c r="M34" i="30"/>
  <c r="AB33" i="30"/>
  <c r="AA33" i="30"/>
  <c r="Z33" i="30"/>
  <c r="Y33" i="30"/>
  <c r="X33" i="30"/>
  <c r="W33" i="30"/>
  <c r="V33" i="30"/>
  <c r="U33" i="30"/>
  <c r="T33" i="30"/>
  <c r="S33" i="30"/>
  <c r="R33" i="30"/>
  <c r="Q33" i="30"/>
  <c r="P33" i="30"/>
  <c r="N33" i="30"/>
  <c r="M33" i="30"/>
  <c r="AB32" i="30"/>
  <c r="AA32" i="30"/>
  <c r="Z32" i="30"/>
  <c r="Y32" i="30"/>
  <c r="X32" i="30"/>
  <c r="W32" i="30"/>
  <c r="V32" i="30"/>
  <c r="U32" i="30"/>
  <c r="T32" i="30"/>
  <c r="S32" i="30"/>
  <c r="R32" i="30"/>
  <c r="Q32" i="30"/>
  <c r="P32" i="30"/>
  <c r="N32" i="30"/>
  <c r="M32" i="30"/>
  <c r="AB31" i="30"/>
  <c r="AA31" i="30"/>
  <c r="Z31" i="30"/>
  <c r="Y31" i="30"/>
  <c r="X31" i="30"/>
  <c r="W31" i="30"/>
  <c r="V31" i="30"/>
  <c r="U31" i="30"/>
  <c r="T31" i="30"/>
  <c r="S31" i="30"/>
  <c r="R31" i="30"/>
  <c r="Q31" i="30"/>
  <c r="P31" i="30"/>
  <c r="N31" i="30"/>
  <c r="M31" i="30"/>
  <c r="AB30" i="30"/>
  <c r="AA30" i="30"/>
  <c r="Z30" i="30"/>
  <c r="Y30" i="30"/>
  <c r="X30" i="30"/>
  <c r="W30" i="30"/>
  <c r="V30" i="30"/>
  <c r="U30" i="30"/>
  <c r="T30" i="30"/>
  <c r="S30" i="30"/>
  <c r="R30" i="30"/>
  <c r="Q30" i="30"/>
  <c r="P30" i="30"/>
  <c r="N30" i="30"/>
  <c r="M30" i="30"/>
  <c r="AB29" i="30"/>
  <c r="AA29" i="30"/>
  <c r="Z29" i="30"/>
  <c r="Y29" i="30"/>
  <c r="X29" i="30"/>
  <c r="W29" i="30"/>
  <c r="V29" i="30"/>
  <c r="U29" i="30"/>
  <c r="T29" i="30"/>
  <c r="S29" i="30"/>
  <c r="R29" i="30"/>
  <c r="Q29" i="30"/>
  <c r="P29" i="30"/>
  <c r="N29" i="30"/>
  <c r="M29" i="30"/>
  <c r="AB28" i="30"/>
  <c r="AA28" i="30"/>
  <c r="Z28" i="30"/>
  <c r="Y28" i="30"/>
  <c r="X28" i="30"/>
  <c r="W28" i="30"/>
  <c r="V28" i="30"/>
  <c r="U28" i="30"/>
  <c r="T28" i="30"/>
  <c r="S28" i="30"/>
  <c r="R28" i="30"/>
  <c r="Q28" i="30"/>
  <c r="P28" i="30"/>
  <c r="N28" i="30"/>
  <c r="M28" i="30"/>
  <c r="AB27" i="30"/>
  <c r="AA27" i="30"/>
  <c r="Z27" i="30"/>
  <c r="Y27" i="30"/>
  <c r="X27" i="30"/>
  <c r="W27" i="30"/>
  <c r="V27" i="30"/>
  <c r="U27" i="30"/>
  <c r="T27" i="30"/>
  <c r="S27" i="30"/>
  <c r="R27" i="30"/>
  <c r="Q27" i="30"/>
  <c r="P27" i="30"/>
  <c r="N27" i="30"/>
  <c r="M27" i="30"/>
  <c r="AB26" i="30"/>
  <c r="AA26" i="30"/>
  <c r="Z26" i="30"/>
  <c r="Y26" i="30"/>
  <c r="X26" i="30"/>
  <c r="W26" i="30"/>
  <c r="V26" i="30"/>
  <c r="U26" i="30"/>
  <c r="T26" i="30"/>
  <c r="S26" i="30"/>
  <c r="R26" i="30"/>
  <c r="Q26" i="30"/>
  <c r="P26" i="30"/>
  <c r="N26" i="30"/>
  <c r="M26" i="30"/>
  <c r="M25" i="30"/>
  <c r="AB24" i="30"/>
  <c r="AA24" i="30"/>
  <c r="Z24" i="30"/>
  <c r="Y24" i="30"/>
  <c r="X24" i="30"/>
  <c r="W24" i="30"/>
  <c r="V24" i="30"/>
  <c r="U24" i="30"/>
  <c r="T24" i="30"/>
  <c r="S24" i="30"/>
  <c r="R24" i="30"/>
  <c r="Q24" i="30"/>
  <c r="P24" i="30"/>
  <c r="N24" i="30"/>
  <c r="M24" i="30"/>
  <c r="AB23" i="30"/>
  <c r="AA23" i="30"/>
  <c r="Z23" i="30"/>
  <c r="Y23" i="30"/>
  <c r="X23" i="30"/>
  <c r="W23" i="30"/>
  <c r="V23" i="30"/>
  <c r="U23" i="30"/>
  <c r="T23" i="30"/>
  <c r="S23" i="30"/>
  <c r="R23" i="30"/>
  <c r="Q23" i="30"/>
  <c r="P23" i="30"/>
  <c r="N23" i="30"/>
  <c r="M23" i="30"/>
  <c r="AB22" i="30"/>
  <c r="AA22" i="30"/>
  <c r="Z22" i="30"/>
  <c r="Y22" i="30"/>
  <c r="X22" i="30"/>
  <c r="W22" i="30"/>
  <c r="V22" i="30"/>
  <c r="U22" i="30"/>
  <c r="T22" i="30"/>
  <c r="S22" i="30"/>
  <c r="R22" i="30"/>
  <c r="Q22" i="30"/>
  <c r="P22" i="30"/>
  <c r="N22" i="30"/>
  <c r="M22" i="30"/>
  <c r="M21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P20" i="30"/>
  <c r="N20" i="30"/>
  <c r="M20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P19" i="30"/>
  <c r="N19" i="30"/>
  <c r="M19" i="30"/>
  <c r="M18" i="30"/>
  <c r="M17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N16" i="30"/>
  <c r="M16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P15" i="30"/>
  <c r="N15" i="30"/>
  <c r="M15" i="30"/>
  <c r="M56" i="29"/>
  <c r="M55" i="29"/>
  <c r="M54" i="29"/>
  <c r="M53" i="29"/>
  <c r="M52" i="29"/>
  <c r="M51" i="29"/>
  <c r="M50" i="29"/>
  <c r="M49" i="29"/>
  <c r="M48" i="29"/>
  <c r="M47" i="29"/>
  <c r="M46" i="29"/>
  <c r="M45" i="29"/>
  <c r="M44" i="29"/>
  <c r="M43" i="29"/>
  <c r="M42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M41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M40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M39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M38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M37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M36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M35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M34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M33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M32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M31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M30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M29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M28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M27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M26" i="29"/>
  <c r="M25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M24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M23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M22" i="29"/>
  <c r="M21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M20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M19" i="29"/>
  <c r="M18" i="29"/>
  <c r="M17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M16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M15" i="29"/>
  <c r="AA14" i="42"/>
  <c r="AA13" i="42"/>
  <c r="AA10" i="42"/>
  <c r="X9" i="45"/>
  <c r="AA9" i="42"/>
  <c r="X8" i="45"/>
  <c r="AA8" i="42"/>
  <c r="Z13" i="41"/>
  <c r="Z10" i="41"/>
  <c r="W9" i="45"/>
  <c r="Z9" i="41"/>
  <c r="W8" i="45"/>
  <c r="Z8" i="41"/>
  <c r="Y13" i="40"/>
  <c r="Y10" i="40"/>
  <c r="V9" i="45"/>
  <c r="Y9" i="40"/>
  <c r="V8" i="45"/>
  <c r="Y8" i="40"/>
  <c r="X13" i="39"/>
  <c r="X10" i="39"/>
  <c r="U9" i="45"/>
  <c r="X9" i="39"/>
  <c r="U8" i="45"/>
  <c r="X8" i="39"/>
  <c r="W13" i="38"/>
  <c r="W10" i="38"/>
  <c r="T9" i="45"/>
  <c r="W9" i="38"/>
  <c r="T8" i="45"/>
  <c r="W8" i="38"/>
  <c r="V13" i="37"/>
  <c r="V10" i="37"/>
  <c r="S9" i="45"/>
  <c r="V9" i="37"/>
  <c r="S8" i="45"/>
  <c r="V8" i="37"/>
  <c r="U13" i="36"/>
  <c r="U10" i="36"/>
  <c r="R9" i="45"/>
  <c r="U9" i="36"/>
  <c r="R8" i="45"/>
  <c r="U8" i="36"/>
  <c r="T13" i="35"/>
  <c r="T10" i="35"/>
  <c r="Q9" i="45"/>
  <c r="T9" i="35"/>
  <c r="Q8" i="45"/>
  <c r="T8" i="35"/>
  <c r="S13" i="34"/>
  <c r="S10" i="34"/>
  <c r="P9" i="45"/>
  <c r="S9" i="34"/>
  <c r="P8" i="45"/>
  <c r="S8" i="34"/>
  <c r="R13" i="33"/>
  <c r="R10" i="33"/>
  <c r="O9" i="45"/>
  <c r="R9" i="33"/>
  <c r="O8" i="45"/>
  <c r="R8" i="33"/>
  <c r="Q13" i="32"/>
  <c r="Q10" i="32"/>
  <c r="N9" i="45"/>
  <c r="Q9" i="32"/>
  <c r="N8" i="45"/>
  <c r="Q8" i="32"/>
  <c r="P13" i="31"/>
  <c r="P10" i="31"/>
  <c r="M9" i="45"/>
  <c r="P9" i="31"/>
  <c r="M8" i="45"/>
  <c r="P8" i="31"/>
  <c r="O13" i="30"/>
  <c r="O10" i="30"/>
  <c r="L9" i="45"/>
  <c r="O9" i="30"/>
  <c r="L8" i="45"/>
  <c r="O8" i="30"/>
  <c r="N13" i="29"/>
  <c r="N10" i="29"/>
  <c r="K9" i="45"/>
  <c r="N9" i="29"/>
  <c r="K8" i="45"/>
  <c r="N8" i="29"/>
  <c r="O8" i="29"/>
  <c r="P8" i="29"/>
  <c r="Q8" i="29"/>
  <c r="R8" i="29"/>
  <c r="S8" i="29"/>
  <c r="T8" i="29"/>
  <c r="U8" i="29"/>
  <c r="V8" i="29"/>
  <c r="W8" i="29"/>
  <c r="X8" i="29"/>
  <c r="Y8" i="29"/>
  <c r="Z8" i="29"/>
  <c r="AA8" i="29"/>
  <c r="O9" i="29"/>
  <c r="P9" i="29"/>
  <c r="Q9" i="29"/>
  <c r="R9" i="29"/>
  <c r="S9" i="29"/>
  <c r="T9" i="29"/>
  <c r="U9" i="29"/>
  <c r="V9" i="29"/>
  <c r="W9" i="29"/>
  <c r="X9" i="29"/>
  <c r="Y9" i="29"/>
  <c r="Z9" i="29"/>
  <c r="AA9" i="29"/>
  <c r="O13" i="29"/>
  <c r="P13" i="29"/>
  <c r="Q13" i="29"/>
  <c r="R13" i="29"/>
  <c r="S13" i="29"/>
  <c r="T13" i="29"/>
  <c r="U13" i="29"/>
  <c r="V13" i="29"/>
  <c r="W13" i="29"/>
  <c r="X13" i="29"/>
  <c r="Y13" i="29"/>
  <c r="Z13" i="29"/>
  <c r="AA13" i="29"/>
  <c r="K8" i="44"/>
  <c r="F8" i="44"/>
  <c r="E8" i="44"/>
  <c r="K8" i="42"/>
  <c r="F8" i="42"/>
  <c r="E8" i="42"/>
  <c r="K8" i="41"/>
  <c r="F8" i="41"/>
  <c r="E8" i="41"/>
  <c r="K8" i="40"/>
  <c r="F8" i="40"/>
  <c r="E8" i="40"/>
  <c r="K8" i="39"/>
  <c r="F8" i="39"/>
  <c r="E8" i="39"/>
  <c r="K8" i="38"/>
  <c r="F8" i="38"/>
  <c r="E8" i="38"/>
  <c r="K8" i="37"/>
  <c r="F8" i="37"/>
  <c r="E8" i="37"/>
  <c r="K8" i="36"/>
  <c r="F8" i="36"/>
  <c r="E8" i="36"/>
  <c r="K8" i="35"/>
  <c r="F8" i="35"/>
  <c r="E8" i="35"/>
  <c r="K8" i="34"/>
  <c r="F8" i="34"/>
  <c r="E8" i="34"/>
  <c r="K8" i="33"/>
  <c r="F8" i="33"/>
  <c r="E8" i="33"/>
  <c r="K8" i="32"/>
  <c r="F8" i="32"/>
  <c r="E8" i="32"/>
  <c r="K8" i="31"/>
  <c r="F8" i="31"/>
  <c r="E8" i="31"/>
  <c r="K8" i="30"/>
  <c r="F8" i="30"/>
  <c r="E8" i="30"/>
  <c r="K8" i="29"/>
  <c r="F8" i="29"/>
  <c r="E8" i="29"/>
  <c r="AA14" i="44"/>
  <c r="Z14" i="44"/>
  <c r="Y14" i="44"/>
  <c r="X14" i="44"/>
  <c r="W14" i="44"/>
  <c r="V14" i="44"/>
  <c r="U14" i="44"/>
  <c r="T14" i="44"/>
  <c r="S14" i="44"/>
  <c r="R14" i="44"/>
  <c r="Q14" i="44"/>
  <c r="P14" i="44"/>
  <c r="O14" i="44"/>
  <c r="N14" i="44"/>
  <c r="J14" i="45"/>
  <c r="M14" i="44"/>
  <c r="AA13" i="44"/>
  <c r="Z13" i="44"/>
  <c r="Y13" i="44"/>
  <c r="X13" i="44"/>
  <c r="W13" i="44"/>
  <c r="V13" i="44"/>
  <c r="U13" i="44"/>
  <c r="T13" i="44"/>
  <c r="S13" i="44"/>
  <c r="R13" i="44"/>
  <c r="Q13" i="44"/>
  <c r="P13" i="44"/>
  <c r="O13" i="44"/>
  <c r="N13" i="44"/>
  <c r="M13" i="44"/>
  <c r="M10" i="44"/>
  <c r="AA9" i="44"/>
  <c r="Z9" i="44"/>
  <c r="Y9" i="44"/>
  <c r="X9" i="44"/>
  <c r="W9" i="44"/>
  <c r="V9" i="44"/>
  <c r="U9" i="44"/>
  <c r="T9" i="44"/>
  <c r="S9" i="44"/>
  <c r="R9" i="44"/>
  <c r="Q9" i="44"/>
  <c r="P9" i="44"/>
  <c r="O9" i="44"/>
  <c r="N9" i="44"/>
  <c r="J9" i="45"/>
  <c r="M9" i="44"/>
  <c r="AA8" i="44"/>
  <c r="Z8" i="44"/>
  <c r="Y8" i="44"/>
  <c r="X8" i="44"/>
  <c r="W8" i="44"/>
  <c r="V8" i="44"/>
  <c r="U8" i="44"/>
  <c r="T8" i="44"/>
  <c r="S8" i="44"/>
  <c r="R8" i="44"/>
  <c r="Q8" i="44"/>
  <c r="P8" i="44"/>
  <c r="O8" i="44"/>
  <c r="N8" i="44"/>
  <c r="J8" i="45"/>
  <c r="M8" i="44"/>
  <c r="D8" i="44"/>
  <c r="C8" i="44"/>
  <c r="B8" i="44"/>
  <c r="Z14" i="42"/>
  <c r="Y14" i="42"/>
  <c r="X14" i="42"/>
  <c r="W14" i="42"/>
  <c r="V14" i="42"/>
  <c r="U14" i="42"/>
  <c r="T14" i="42"/>
  <c r="S14" i="42"/>
  <c r="R14" i="42"/>
  <c r="Q14" i="42"/>
  <c r="P14" i="42"/>
  <c r="O14" i="42"/>
  <c r="N14" i="42"/>
  <c r="M14" i="42"/>
  <c r="Z13" i="42"/>
  <c r="Y13" i="42"/>
  <c r="X13" i="42"/>
  <c r="W13" i="42"/>
  <c r="V13" i="42"/>
  <c r="U13" i="42"/>
  <c r="T13" i="42"/>
  <c r="S13" i="42"/>
  <c r="R13" i="42"/>
  <c r="Q13" i="42"/>
  <c r="P13" i="42"/>
  <c r="O13" i="42"/>
  <c r="N13" i="42"/>
  <c r="M13" i="42"/>
  <c r="M10" i="42"/>
  <c r="Z9" i="42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Z8" i="42"/>
  <c r="Y8" i="42"/>
  <c r="X8" i="42"/>
  <c r="W8" i="42"/>
  <c r="V8" i="42"/>
  <c r="U8" i="42"/>
  <c r="T8" i="42"/>
  <c r="S8" i="42"/>
  <c r="R8" i="42"/>
  <c r="Q8" i="42"/>
  <c r="P8" i="42"/>
  <c r="O8" i="42"/>
  <c r="N8" i="42"/>
  <c r="M8" i="42"/>
  <c r="D8" i="42"/>
  <c r="C8" i="42"/>
  <c r="B8" i="42"/>
  <c r="AA14" i="41"/>
  <c r="Z14" i="41"/>
  <c r="Y14" i="41"/>
  <c r="X14" i="41"/>
  <c r="W14" i="41"/>
  <c r="V14" i="41"/>
  <c r="U14" i="41"/>
  <c r="T14" i="41"/>
  <c r="S14" i="41"/>
  <c r="R14" i="41"/>
  <c r="Q14" i="41"/>
  <c r="P14" i="41"/>
  <c r="O14" i="41"/>
  <c r="N14" i="41"/>
  <c r="M14" i="41"/>
  <c r="AA13" i="41"/>
  <c r="Y13" i="41"/>
  <c r="X13" i="41"/>
  <c r="W13" i="41"/>
  <c r="V13" i="41"/>
  <c r="U13" i="41"/>
  <c r="T13" i="41"/>
  <c r="S13" i="41"/>
  <c r="R13" i="41"/>
  <c r="Q13" i="41"/>
  <c r="P13" i="41"/>
  <c r="O13" i="41"/>
  <c r="N13" i="41"/>
  <c r="M13" i="41"/>
  <c r="M10" i="41"/>
  <c r="AA9" i="41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AA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D8" i="41"/>
  <c r="C8" i="41"/>
  <c r="B8" i="41"/>
  <c r="AA14" i="40"/>
  <c r="Z14" i="40"/>
  <c r="Y14" i="40"/>
  <c r="X14" i="40"/>
  <c r="W14" i="40"/>
  <c r="V14" i="40"/>
  <c r="U14" i="40"/>
  <c r="T14" i="40"/>
  <c r="S14" i="40"/>
  <c r="R14" i="40"/>
  <c r="Q14" i="40"/>
  <c r="P14" i="40"/>
  <c r="O14" i="40"/>
  <c r="N14" i="40"/>
  <c r="M14" i="40"/>
  <c r="AA13" i="40"/>
  <c r="Z13" i="40"/>
  <c r="X13" i="40"/>
  <c r="W13" i="40"/>
  <c r="V13" i="40"/>
  <c r="U13" i="40"/>
  <c r="T13" i="40"/>
  <c r="S13" i="40"/>
  <c r="R13" i="40"/>
  <c r="Q13" i="40"/>
  <c r="P13" i="40"/>
  <c r="O13" i="40"/>
  <c r="N13" i="40"/>
  <c r="M13" i="40"/>
  <c r="M10" i="40"/>
  <c r="AA9" i="40"/>
  <c r="Z9" i="40"/>
  <c r="X9" i="40"/>
  <c r="W9" i="40"/>
  <c r="V9" i="40"/>
  <c r="U9" i="40"/>
  <c r="T9" i="40"/>
  <c r="S9" i="40"/>
  <c r="R9" i="40"/>
  <c r="Q9" i="40"/>
  <c r="P9" i="40"/>
  <c r="O9" i="40"/>
  <c r="N9" i="40"/>
  <c r="M9" i="40"/>
  <c r="AA8" i="40"/>
  <c r="Z8" i="40"/>
  <c r="X8" i="40"/>
  <c r="W8" i="40"/>
  <c r="V8" i="40"/>
  <c r="U8" i="40"/>
  <c r="T8" i="40"/>
  <c r="S8" i="40"/>
  <c r="R8" i="40"/>
  <c r="Q8" i="40"/>
  <c r="P8" i="40"/>
  <c r="O8" i="40"/>
  <c r="N8" i="40"/>
  <c r="M8" i="40"/>
  <c r="D8" i="40"/>
  <c r="C8" i="40"/>
  <c r="B8" i="40"/>
  <c r="AA14" i="39"/>
  <c r="Z14" i="39"/>
  <c r="Y14" i="39"/>
  <c r="X14" i="39"/>
  <c r="W14" i="39"/>
  <c r="V14" i="39"/>
  <c r="U14" i="39"/>
  <c r="T14" i="39"/>
  <c r="S14" i="39"/>
  <c r="R14" i="39"/>
  <c r="Q14" i="39"/>
  <c r="P14" i="39"/>
  <c r="O14" i="39"/>
  <c r="N14" i="39"/>
  <c r="M14" i="39"/>
  <c r="AA13" i="39"/>
  <c r="Z13" i="39"/>
  <c r="Y13" i="39"/>
  <c r="W13" i="39"/>
  <c r="V13" i="39"/>
  <c r="U13" i="39"/>
  <c r="T13" i="39"/>
  <c r="S13" i="39"/>
  <c r="R13" i="39"/>
  <c r="Q13" i="39"/>
  <c r="P13" i="39"/>
  <c r="O13" i="39"/>
  <c r="N13" i="39"/>
  <c r="M13" i="39"/>
  <c r="M10" i="39"/>
  <c r="AA9" i="39"/>
  <c r="Z9" i="39"/>
  <c r="Y9" i="39"/>
  <c r="W9" i="39"/>
  <c r="V9" i="39"/>
  <c r="U9" i="39"/>
  <c r="T9" i="39"/>
  <c r="S9" i="39"/>
  <c r="R9" i="39"/>
  <c r="Q9" i="39"/>
  <c r="P9" i="39"/>
  <c r="O9" i="39"/>
  <c r="N9" i="39"/>
  <c r="M9" i="39"/>
  <c r="AA8" i="39"/>
  <c r="Z8" i="39"/>
  <c r="Y8" i="39"/>
  <c r="W8" i="39"/>
  <c r="V8" i="39"/>
  <c r="U8" i="39"/>
  <c r="T8" i="39"/>
  <c r="S8" i="39"/>
  <c r="R8" i="39"/>
  <c r="Q8" i="39"/>
  <c r="P8" i="39"/>
  <c r="O8" i="39"/>
  <c r="N8" i="39"/>
  <c r="M8" i="39"/>
  <c r="D8" i="39"/>
  <c r="C8" i="39"/>
  <c r="B8" i="39"/>
  <c r="AA14" i="38"/>
  <c r="Z14" i="38"/>
  <c r="Y14" i="38"/>
  <c r="X14" i="38"/>
  <c r="W14" i="38"/>
  <c r="V14" i="38"/>
  <c r="U14" i="38"/>
  <c r="T14" i="38"/>
  <c r="S14" i="38"/>
  <c r="R14" i="38"/>
  <c r="Q14" i="38"/>
  <c r="P14" i="38"/>
  <c r="O14" i="38"/>
  <c r="N14" i="38"/>
  <c r="M14" i="38"/>
  <c r="AA13" i="38"/>
  <c r="Z13" i="38"/>
  <c r="Y13" i="38"/>
  <c r="X13" i="38"/>
  <c r="V13" i="38"/>
  <c r="U13" i="38"/>
  <c r="T13" i="38"/>
  <c r="S13" i="38"/>
  <c r="R13" i="38"/>
  <c r="Q13" i="38"/>
  <c r="P13" i="38"/>
  <c r="O13" i="38"/>
  <c r="N13" i="38"/>
  <c r="M13" i="38"/>
  <c r="M10" i="38"/>
  <c r="AA9" i="38"/>
  <c r="Z9" i="38"/>
  <c r="Y9" i="38"/>
  <c r="X9" i="38"/>
  <c r="V9" i="38"/>
  <c r="U9" i="38"/>
  <c r="T9" i="38"/>
  <c r="S9" i="38"/>
  <c r="R9" i="38"/>
  <c r="Q9" i="38"/>
  <c r="P9" i="38"/>
  <c r="O9" i="38"/>
  <c r="N9" i="38"/>
  <c r="M9" i="38"/>
  <c r="AA8" i="38"/>
  <c r="Z8" i="38"/>
  <c r="Y8" i="38"/>
  <c r="X8" i="38"/>
  <c r="V8" i="38"/>
  <c r="U8" i="38"/>
  <c r="T8" i="38"/>
  <c r="S8" i="38"/>
  <c r="R8" i="38"/>
  <c r="Q8" i="38"/>
  <c r="P8" i="38"/>
  <c r="O8" i="38"/>
  <c r="N8" i="38"/>
  <c r="M8" i="38"/>
  <c r="D8" i="38"/>
  <c r="C8" i="38"/>
  <c r="B8" i="38"/>
  <c r="AA14" i="37"/>
  <c r="Z14" i="37"/>
  <c r="Y14" i="37"/>
  <c r="X14" i="37"/>
  <c r="W14" i="37"/>
  <c r="V14" i="37"/>
  <c r="U14" i="37"/>
  <c r="T14" i="37"/>
  <c r="S14" i="37"/>
  <c r="R14" i="37"/>
  <c r="Q14" i="37"/>
  <c r="P14" i="37"/>
  <c r="O14" i="37"/>
  <c r="N14" i="37"/>
  <c r="M14" i="37"/>
  <c r="AA13" i="37"/>
  <c r="Z13" i="37"/>
  <c r="Y13" i="37"/>
  <c r="X13" i="37"/>
  <c r="W13" i="37"/>
  <c r="U13" i="37"/>
  <c r="T13" i="37"/>
  <c r="S13" i="37"/>
  <c r="R13" i="37"/>
  <c r="Q13" i="37"/>
  <c r="P13" i="37"/>
  <c r="O13" i="37"/>
  <c r="N13" i="37"/>
  <c r="M13" i="37"/>
  <c r="M10" i="37"/>
  <c r="AA9" i="37"/>
  <c r="Z9" i="37"/>
  <c r="Y9" i="37"/>
  <c r="X9" i="37"/>
  <c r="W9" i="37"/>
  <c r="U9" i="37"/>
  <c r="T9" i="37"/>
  <c r="S9" i="37"/>
  <c r="R9" i="37"/>
  <c r="Q9" i="37"/>
  <c r="P9" i="37"/>
  <c r="O9" i="37"/>
  <c r="N9" i="37"/>
  <c r="M9" i="37"/>
  <c r="AA8" i="37"/>
  <c r="Z8" i="37"/>
  <c r="Y8" i="37"/>
  <c r="X8" i="37"/>
  <c r="W8" i="37"/>
  <c r="U8" i="37"/>
  <c r="T8" i="37"/>
  <c r="S8" i="37"/>
  <c r="R8" i="37"/>
  <c r="Q8" i="37"/>
  <c r="P8" i="37"/>
  <c r="O8" i="37"/>
  <c r="N8" i="37"/>
  <c r="M8" i="37"/>
  <c r="D8" i="37"/>
  <c r="C8" i="37"/>
  <c r="B8" i="37"/>
  <c r="AA14" i="36"/>
  <c r="Z14" i="36"/>
  <c r="Y14" i="36"/>
  <c r="X14" i="36"/>
  <c r="W14" i="36"/>
  <c r="V14" i="36"/>
  <c r="U14" i="36"/>
  <c r="T14" i="36"/>
  <c r="S14" i="36"/>
  <c r="R14" i="36"/>
  <c r="Q14" i="36"/>
  <c r="P14" i="36"/>
  <c r="O14" i="36"/>
  <c r="N14" i="36"/>
  <c r="M14" i="36"/>
  <c r="AA13" i="36"/>
  <c r="Z13" i="36"/>
  <c r="Y13" i="36"/>
  <c r="X13" i="36"/>
  <c r="W13" i="36"/>
  <c r="V13" i="36"/>
  <c r="T13" i="36"/>
  <c r="S13" i="36"/>
  <c r="R13" i="36"/>
  <c r="Q13" i="36"/>
  <c r="P13" i="36"/>
  <c r="O13" i="36"/>
  <c r="N13" i="36"/>
  <c r="M13" i="36"/>
  <c r="M10" i="36"/>
  <c r="AA9" i="36"/>
  <c r="Z9" i="36"/>
  <c r="Y9" i="36"/>
  <c r="X9" i="36"/>
  <c r="W9" i="36"/>
  <c r="V9" i="36"/>
  <c r="T9" i="36"/>
  <c r="S9" i="36"/>
  <c r="R9" i="36"/>
  <c r="Q9" i="36"/>
  <c r="P9" i="36"/>
  <c r="O9" i="36"/>
  <c r="N9" i="36"/>
  <c r="M9" i="36"/>
  <c r="AA8" i="36"/>
  <c r="Z8" i="36"/>
  <c r="Y8" i="36"/>
  <c r="X8" i="36"/>
  <c r="W8" i="36"/>
  <c r="V8" i="36"/>
  <c r="T8" i="36"/>
  <c r="S8" i="36"/>
  <c r="R8" i="36"/>
  <c r="Q8" i="36"/>
  <c r="P8" i="36"/>
  <c r="O8" i="36"/>
  <c r="N8" i="36"/>
  <c r="M8" i="36"/>
  <c r="D8" i="36"/>
  <c r="C8" i="36"/>
  <c r="B8" i="36"/>
  <c r="AA14" i="35"/>
  <c r="Z14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AA13" i="35"/>
  <c r="Z13" i="35"/>
  <c r="Y13" i="35"/>
  <c r="X13" i="35"/>
  <c r="W13" i="35"/>
  <c r="V13" i="35"/>
  <c r="U13" i="35"/>
  <c r="S13" i="35"/>
  <c r="R13" i="35"/>
  <c r="Q13" i="35"/>
  <c r="P13" i="35"/>
  <c r="O13" i="35"/>
  <c r="N13" i="35"/>
  <c r="M13" i="35"/>
  <c r="M10" i="35"/>
  <c r="AA9" i="35"/>
  <c r="Z9" i="35"/>
  <c r="Y9" i="35"/>
  <c r="X9" i="35"/>
  <c r="W9" i="35"/>
  <c r="V9" i="35"/>
  <c r="U9" i="35"/>
  <c r="S9" i="35"/>
  <c r="R9" i="35"/>
  <c r="Q9" i="35"/>
  <c r="P9" i="35"/>
  <c r="O9" i="35"/>
  <c r="N9" i="35"/>
  <c r="M9" i="35"/>
  <c r="AA8" i="35"/>
  <c r="Z8" i="35"/>
  <c r="Y8" i="35"/>
  <c r="X8" i="35"/>
  <c r="W8" i="35"/>
  <c r="V8" i="35"/>
  <c r="U8" i="35"/>
  <c r="S8" i="35"/>
  <c r="R8" i="35"/>
  <c r="Q8" i="35"/>
  <c r="P8" i="35"/>
  <c r="O8" i="35"/>
  <c r="N8" i="35"/>
  <c r="M8" i="35"/>
  <c r="D8" i="35"/>
  <c r="C8" i="35"/>
  <c r="B8" i="35"/>
  <c r="AA14" i="34"/>
  <c r="Z14" i="34"/>
  <c r="Y14" i="34"/>
  <c r="X14" i="34"/>
  <c r="W14" i="34"/>
  <c r="V14" i="34"/>
  <c r="U14" i="34"/>
  <c r="T14" i="34"/>
  <c r="S14" i="34"/>
  <c r="R14" i="34"/>
  <c r="Q14" i="34"/>
  <c r="P14" i="34"/>
  <c r="O14" i="34"/>
  <c r="N14" i="34"/>
  <c r="M14" i="34"/>
  <c r="AA13" i="34"/>
  <c r="Z13" i="34"/>
  <c r="Y13" i="34"/>
  <c r="X13" i="34"/>
  <c r="W13" i="34"/>
  <c r="V13" i="34"/>
  <c r="U13" i="34"/>
  <c r="T13" i="34"/>
  <c r="R13" i="34"/>
  <c r="Q13" i="34"/>
  <c r="P13" i="34"/>
  <c r="O13" i="34"/>
  <c r="N13" i="34"/>
  <c r="M13" i="34"/>
  <c r="M10" i="34"/>
  <c r="AA9" i="34"/>
  <c r="Z9" i="34"/>
  <c r="Y9" i="34"/>
  <c r="X9" i="34"/>
  <c r="W9" i="34"/>
  <c r="V9" i="34"/>
  <c r="U9" i="34"/>
  <c r="T9" i="34"/>
  <c r="R9" i="34"/>
  <c r="Q9" i="34"/>
  <c r="P9" i="34"/>
  <c r="O9" i="34"/>
  <c r="N9" i="34"/>
  <c r="M9" i="34"/>
  <c r="AA8" i="34"/>
  <c r="Z8" i="34"/>
  <c r="Y8" i="34"/>
  <c r="X8" i="34"/>
  <c r="W8" i="34"/>
  <c r="V8" i="34"/>
  <c r="U8" i="34"/>
  <c r="T8" i="34"/>
  <c r="R8" i="34"/>
  <c r="Q8" i="34"/>
  <c r="P8" i="34"/>
  <c r="O8" i="34"/>
  <c r="N8" i="34"/>
  <c r="M8" i="34"/>
  <c r="D8" i="34"/>
  <c r="C8" i="34"/>
  <c r="B8" i="34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AA13" i="33"/>
  <c r="Z13" i="33"/>
  <c r="Y13" i="33"/>
  <c r="X13" i="33"/>
  <c r="W13" i="33"/>
  <c r="V13" i="33"/>
  <c r="U13" i="33"/>
  <c r="T13" i="33"/>
  <c r="S13" i="33"/>
  <c r="Q13" i="33"/>
  <c r="P13" i="33"/>
  <c r="O13" i="33"/>
  <c r="N13" i="33"/>
  <c r="M13" i="33"/>
  <c r="M10" i="33"/>
  <c r="AA9" i="33"/>
  <c r="Z9" i="33"/>
  <c r="Y9" i="33"/>
  <c r="X9" i="33"/>
  <c r="W9" i="33"/>
  <c r="V9" i="33"/>
  <c r="U9" i="33"/>
  <c r="T9" i="33"/>
  <c r="S9" i="33"/>
  <c r="Q9" i="33"/>
  <c r="P9" i="33"/>
  <c r="O9" i="33"/>
  <c r="N9" i="33"/>
  <c r="M9" i="33"/>
  <c r="AA8" i="33"/>
  <c r="Z8" i="33"/>
  <c r="Y8" i="33"/>
  <c r="X8" i="33"/>
  <c r="W8" i="33"/>
  <c r="V8" i="33"/>
  <c r="U8" i="33"/>
  <c r="T8" i="33"/>
  <c r="S8" i="33"/>
  <c r="Q8" i="33"/>
  <c r="P8" i="33"/>
  <c r="O8" i="33"/>
  <c r="N8" i="33"/>
  <c r="M8" i="33"/>
  <c r="D8" i="33"/>
  <c r="C8" i="33"/>
  <c r="B8" i="33"/>
  <c r="AA14" i="32"/>
  <c r="Z14" i="32"/>
  <c r="Y14" i="32"/>
  <c r="X14" i="32"/>
  <c r="W14" i="32"/>
  <c r="V14" i="32"/>
  <c r="U14" i="32"/>
  <c r="T14" i="32"/>
  <c r="S14" i="32"/>
  <c r="R14" i="32"/>
  <c r="Q14" i="32"/>
  <c r="P14" i="32"/>
  <c r="O14" i="32"/>
  <c r="N14" i="32"/>
  <c r="M14" i="32"/>
  <c r="AA13" i="32"/>
  <c r="Z13" i="32"/>
  <c r="Y13" i="32"/>
  <c r="X13" i="32"/>
  <c r="W13" i="32"/>
  <c r="V13" i="32"/>
  <c r="U13" i="32"/>
  <c r="T13" i="32"/>
  <c r="S13" i="32"/>
  <c r="R13" i="32"/>
  <c r="P13" i="32"/>
  <c r="O13" i="32"/>
  <c r="N13" i="32"/>
  <c r="M13" i="32"/>
  <c r="M10" i="32"/>
  <c r="AA9" i="32"/>
  <c r="Z9" i="32"/>
  <c r="Y9" i="32"/>
  <c r="X9" i="32"/>
  <c r="W9" i="32"/>
  <c r="V9" i="32"/>
  <c r="U9" i="32"/>
  <c r="T9" i="32"/>
  <c r="S9" i="32"/>
  <c r="R9" i="32"/>
  <c r="P9" i="32"/>
  <c r="O9" i="32"/>
  <c r="N9" i="32"/>
  <c r="M9" i="32"/>
  <c r="AA8" i="32"/>
  <c r="Z8" i="32"/>
  <c r="Y8" i="32"/>
  <c r="X8" i="32"/>
  <c r="W8" i="32"/>
  <c r="V8" i="32"/>
  <c r="U8" i="32"/>
  <c r="T8" i="32"/>
  <c r="S8" i="32"/>
  <c r="R8" i="32"/>
  <c r="P8" i="32"/>
  <c r="O8" i="32"/>
  <c r="N8" i="32"/>
  <c r="M8" i="32"/>
  <c r="D8" i="32"/>
  <c r="C8" i="32"/>
  <c r="B8" i="32"/>
  <c r="AA14" i="31"/>
  <c r="Z14" i="31"/>
  <c r="Y14" i="31"/>
  <c r="X14" i="31"/>
  <c r="W14" i="31"/>
  <c r="V14" i="31"/>
  <c r="U14" i="31"/>
  <c r="T14" i="31"/>
  <c r="S14" i="31"/>
  <c r="R14" i="31"/>
  <c r="Q14" i="31"/>
  <c r="P14" i="31"/>
  <c r="O14" i="31"/>
  <c r="N14" i="31"/>
  <c r="M14" i="31"/>
  <c r="AA13" i="31"/>
  <c r="Z13" i="31"/>
  <c r="Y13" i="31"/>
  <c r="X13" i="31"/>
  <c r="W13" i="31"/>
  <c r="V13" i="31"/>
  <c r="U13" i="31"/>
  <c r="T13" i="31"/>
  <c r="S13" i="31"/>
  <c r="R13" i="31"/>
  <c r="Q13" i="31"/>
  <c r="O13" i="31"/>
  <c r="N13" i="31"/>
  <c r="M13" i="31"/>
  <c r="M10" i="31"/>
  <c r="AA9" i="31"/>
  <c r="Z9" i="31"/>
  <c r="Y9" i="31"/>
  <c r="X9" i="31"/>
  <c r="W9" i="31"/>
  <c r="V9" i="31"/>
  <c r="U9" i="31"/>
  <c r="T9" i="31"/>
  <c r="S9" i="31"/>
  <c r="R9" i="31"/>
  <c r="Q9" i="31"/>
  <c r="O9" i="31"/>
  <c r="N9" i="31"/>
  <c r="M9" i="31"/>
  <c r="AA8" i="31"/>
  <c r="Z8" i="31"/>
  <c r="Y8" i="31"/>
  <c r="X8" i="31"/>
  <c r="W8" i="31"/>
  <c r="V8" i="31"/>
  <c r="U8" i="31"/>
  <c r="T8" i="31"/>
  <c r="S8" i="31"/>
  <c r="R8" i="31"/>
  <c r="Q8" i="31"/>
  <c r="O8" i="31"/>
  <c r="N8" i="31"/>
  <c r="M8" i="31"/>
  <c r="D8" i="31"/>
  <c r="C8" i="31"/>
  <c r="B8" i="31"/>
  <c r="AA14" i="30"/>
  <c r="Z14" i="30"/>
  <c r="Y14" i="30"/>
  <c r="X14" i="30"/>
  <c r="W14" i="30"/>
  <c r="V14" i="30"/>
  <c r="U14" i="30"/>
  <c r="T14" i="30"/>
  <c r="S14" i="30"/>
  <c r="R14" i="30"/>
  <c r="Q14" i="30"/>
  <c r="P14" i="30"/>
  <c r="O14" i="30"/>
  <c r="N14" i="30"/>
  <c r="M14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N13" i="30"/>
  <c r="M13" i="30"/>
  <c r="M10" i="30"/>
  <c r="AA9" i="30"/>
  <c r="Z9" i="30"/>
  <c r="Y9" i="30"/>
  <c r="X9" i="30"/>
  <c r="W9" i="30"/>
  <c r="V9" i="30"/>
  <c r="U9" i="30"/>
  <c r="T9" i="30"/>
  <c r="S9" i="30"/>
  <c r="R9" i="30"/>
  <c r="Q9" i="30"/>
  <c r="P9" i="30"/>
  <c r="N9" i="30"/>
  <c r="M9" i="30"/>
  <c r="AA8" i="30"/>
  <c r="Z8" i="30"/>
  <c r="Y8" i="30"/>
  <c r="X8" i="30"/>
  <c r="W8" i="30"/>
  <c r="V8" i="30"/>
  <c r="U8" i="30"/>
  <c r="T8" i="30"/>
  <c r="S8" i="30"/>
  <c r="R8" i="30"/>
  <c r="Q8" i="30"/>
  <c r="P8" i="30"/>
  <c r="N8" i="30"/>
  <c r="M8" i="30"/>
  <c r="D8" i="30"/>
  <c r="C8" i="30"/>
  <c r="B8" i="30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M14" i="29"/>
  <c r="M13" i="29"/>
  <c r="M10" i="29"/>
  <c r="M9" i="29"/>
  <c r="M8" i="29"/>
  <c r="D8" i="29"/>
  <c r="C8" i="29"/>
  <c r="B8" i="29"/>
  <c r="E16" i="28"/>
  <c r="E1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K56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K5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15" i="28"/>
  <c r="F15" i="28"/>
  <c r="E15" i="28"/>
  <c r="M13" i="28"/>
  <c r="M10" i="28"/>
  <c r="K8" i="28"/>
  <c r="F8" i="28"/>
  <c r="E8" i="28"/>
  <c r="M9" i="12"/>
  <c r="I20" i="5"/>
  <c r="I19" i="5"/>
  <c r="I18" i="5"/>
  <c r="F19" i="5"/>
  <c r="F18" i="5"/>
  <c r="D20" i="5"/>
  <c r="D19" i="5"/>
  <c r="D18" i="5"/>
  <c r="I22" i="5"/>
  <c r="D22" i="5"/>
  <c r="G12" i="5"/>
  <c r="E12" i="5"/>
  <c r="E17" i="2"/>
  <c r="E11" i="2"/>
  <c r="E8" i="2"/>
  <c r="E5" i="2"/>
  <c r="E14" i="2"/>
  <c r="AB7" i="24"/>
  <c r="E26" i="16"/>
  <c r="B23" i="16"/>
  <c r="B24" i="16"/>
  <c r="Y588" i="8"/>
  <c r="Y586" i="8"/>
  <c r="Y584" i="8"/>
  <c r="Y580" i="8"/>
  <c r="Y572" i="8"/>
  <c r="Y564" i="8"/>
  <c r="Y545" i="8"/>
  <c r="Y546" i="8"/>
  <c r="E24" i="16"/>
  <c r="Y540" i="8"/>
  <c r="Y536" i="8"/>
  <c r="Y533" i="8"/>
  <c r="Y529" i="8"/>
  <c r="Y507" i="8"/>
  <c r="Y496" i="8"/>
  <c r="Y479" i="8"/>
  <c r="Y475" i="8"/>
  <c r="Y463" i="8"/>
  <c r="Y452" i="8"/>
  <c r="Y448" i="8"/>
  <c r="Y440" i="8"/>
  <c r="Y411" i="8"/>
  <c r="Y399" i="8"/>
  <c r="Y366" i="8"/>
  <c r="Y343" i="8"/>
  <c r="Y327" i="8"/>
  <c r="Y311" i="8"/>
  <c r="Y295" i="8"/>
  <c r="Y279" i="8"/>
  <c r="Y260" i="8"/>
  <c r="Y254" i="8"/>
  <c r="Y235" i="8"/>
  <c r="Y218" i="8"/>
  <c r="Y200" i="8"/>
  <c r="Y182" i="8"/>
  <c r="Y153" i="8"/>
  <c r="Y124" i="8"/>
  <c r="Y94" i="8"/>
  <c r="Y90" i="8"/>
  <c r="Y45" i="8"/>
  <c r="Y18" i="8"/>
  <c r="K12" i="49"/>
  <c r="K13" i="49"/>
  <c r="AC18" i="49"/>
  <c r="W18" i="49"/>
  <c r="Q18" i="49"/>
  <c r="K14" i="49"/>
  <c r="H45" i="49"/>
  <c r="H43" i="49"/>
  <c r="K16" i="49"/>
  <c r="K17" i="49"/>
  <c r="K18" i="49"/>
  <c r="B561" i="6"/>
  <c r="Y590" i="8"/>
  <c r="Y593" i="8"/>
  <c r="Y600" i="8"/>
  <c r="C24" i="16"/>
  <c r="M24" i="16"/>
  <c r="Y541" i="8"/>
  <c r="Y548" i="8"/>
  <c r="Y550" i="8"/>
  <c r="Y552" i="8"/>
  <c r="M580" i="6"/>
  <c r="E2" i="44"/>
  <c r="G2" i="44"/>
  <c r="I2" i="44"/>
  <c r="G3" i="44"/>
  <c r="I3" i="44"/>
  <c r="F4" i="44"/>
  <c r="F5" i="44"/>
  <c r="F6" i="44"/>
  <c r="E2" i="42"/>
  <c r="G2" i="42"/>
  <c r="I2" i="42"/>
  <c r="G3" i="42"/>
  <c r="I3" i="42"/>
  <c r="F4" i="42"/>
  <c r="F5" i="42"/>
  <c r="F6" i="42"/>
  <c r="E2" i="41"/>
  <c r="G2" i="41"/>
  <c r="I2" i="41"/>
  <c r="G3" i="41"/>
  <c r="I3" i="41"/>
  <c r="F4" i="41"/>
  <c r="F5" i="41"/>
  <c r="F6" i="41"/>
  <c r="E2" i="40"/>
  <c r="G2" i="40"/>
  <c r="I2" i="40"/>
  <c r="G3" i="40"/>
  <c r="I3" i="40"/>
  <c r="F4" i="40"/>
  <c r="F5" i="40"/>
  <c r="F6" i="40"/>
  <c r="E2" i="39"/>
  <c r="G2" i="39"/>
  <c r="I2" i="39"/>
  <c r="G3" i="39"/>
  <c r="I3" i="39"/>
  <c r="F4" i="39"/>
  <c r="F5" i="39"/>
  <c r="F6" i="39"/>
  <c r="E2" i="38"/>
  <c r="G2" i="38"/>
  <c r="I2" i="38"/>
  <c r="G3" i="38"/>
  <c r="I3" i="38"/>
  <c r="F4" i="38"/>
  <c r="F5" i="38"/>
  <c r="F6" i="38"/>
  <c r="E2" i="37"/>
  <c r="G2" i="37"/>
  <c r="I2" i="37"/>
  <c r="G3" i="37"/>
  <c r="I3" i="37"/>
  <c r="F4" i="37"/>
  <c r="F5" i="37"/>
  <c r="F6" i="37"/>
  <c r="E2" i="36"/>
  <c r="G2" i="36"/>
  <c r="I2" i="36"/>
  <c r="G3" i="36"/>
  <c r="I3" i="36"/>
  <c r="F4" i="36"/>
  <c r="F5" i="36"/>
  <c r="F6" i="36"/>
  <c r="E2" i="35"/>
  <c r="G2" i="35"/>
  <c r="I2" i="35"/>
  <c r="G3" i="35"/>
  <c r="I3" i="35"/>
  <c r="F4" i="35"/>
  <c r="F5" i="35"/>
  <c r="F6" i="35"/>
  <c r="E2" i="34"/>
  <c r="G2" i="34"/>
  <c r="I2" i="34"/>
  <c r="G3" i="34"/>
  <c r="I3" i="34"/>
  <c r="F4" i="34"/>
  <c r="F5" i="34"/>
  <c r="F6" i="34"/>
  <c r="E2" i="33"/>
  <c r="G2" i="33"/>
  <c r="I2" i="33"/>
  <c r="G3" i="33"/>
  <c r="I3" i="33"/>
  <c r="F4" i="33"/>
  <c r="F5" i="33"/>
  <c r="F6" i="33"/>
  <c r="E2" i="32"/>
  <c r="G2" i="32"/>
  <c r="I2" i="32"/>
  <c r="G3" i="32"/>
  <c r="I3" i="32"/>
  <c r="F4" i="32"/>
  <c r="F5" i="32"/>
  <c r="F6" i="32"/>
  <c r="E2" i="31"/>
  <c r="G2" i="31"/>
  <c r="I2" i="31"/>
  <c r="G3" i="31"/>
  <c r="I3" i="31"/>
  <c r="F4" i="31"/>
  <c r="F5" i="31"/>
  <c r="F6" i="31"/>
  <c r="E2" i="30"/>
  <c r="G2" i="30"/>
  <c r="I2" i="30"/>
  <c r="G3" i="30"/>
  <c r="I3" i="30"/>
  <c r="F4" i="30"/>
  <c r="F5" i="30"/>
  <c r="F6" i="30"/>
  <c r="E2" i="29"/>
  <c r="G2" i="29"/>
  <c r="I2" i="29"/>
  <c r="G3" i="29"/>
  <c r="I3" i="29"/>
  <c r="F4" i="29"/>
  <c r="F5" i="29"/>
  <c r="F6" i="29"/>
  <c r="N1" i="28"/>
  <c r="O1" i="28"/>
  <c r="P1" i="28"/>
  <c r="Q1" i="28"/>
  <c r="R1" i="28"/>
  <c r="S1" i="28"/>
  <c r="T1" i="28"/>
  <c r="U1" i="28"/>
  <c r="V1" i="28"/>
  <c r="W1" i="28"/>
  <c r="X1" i="28"/>
  <c r="Y1" i="28"/>
  <c r="Z1" i="28"/>
  <c r="AA1" i="28"/>
  <c r="E2" i="28"/>
  <c r="G2" i="28"/>
  <c r="I2" i="28"/>
  <c r="N2" i="28"/>
  <c r="O2" i="28"/>
  <c r="P2" i="28"/>
  <c r="Q2" i="28"/>
  <c r="R2" i="28"/>
  <c r="S2" i="28"/>
  <c r="T2" i="28"/>
  <c r="U2" i="28"/>
  <c r="V2" i="28"/>
  <c r="W2" i="28"/>
  <c r="X2" i="28"/>
  <c r="Y2" i="28"/>
  <c r="Z2" i="28"/>
  <c r="AA2" i="28"/>
  <c r="G3" i="28"/>
  <c r="I3" i="28"/>
  <c r="F4" i="28"/>
  <c r="N4" i="28"/>
  <c r="O4" i="28"/>
  <c r="P4" i="28"/>
  <c r="Q4" i="28"/>
  <c r="R4" i="28"/>
  <c r="S4" i="28"/>
  <c r="T4" i="28"/>
  <c r="U4" i="28"/>
  <c r="V4" i="28"/>
  <c r="W4" i="28"/>
  <c r="X4" i="28"/>
  <c r="Y4" i="28"/>
  <c r="Z4" i="28"/>
  <c r="AA4" i="28"/>
  <c r="F5" i="28"/>
  <c r="F6" i="28"/>
  <c r="N6" i="28"/>
  <c r="O6" i="28"/>
  <c r="P6" i="28"/>
  <c r="Q6" i="28"/>
  <c r="R6" i="28"/>
  <c r="S6" i="28"/>
  <c r="T6" i="28"/>
  <c r="U6" i="28"/>
  <c r="V6" i="28"/>
  <c r="W6" i="28"/>
  <c r="X6" i="28"/>
  <c r="Y6" i="28"/>
  <c r="Z6" i="28"/>
  <c r="AA6" i="28"/>
  <c r="B8" i="28"/>
  <c r="C8" i="28"/>
  <c r="D8" i="28"/>
  <c r="N8" i="28"/>
  <c r="O8" i="28"/>
  <c r="P8" i="28"/>
  <c r="Q8" i="28"/>
  <c r="R8" i="28"/>
  <c r="S8" i="28"/>
  <c r="T8" i="28"/>
  <c r="U8" i="28"/>
  <c r="V8" i="28"/>
  <c r="W8" i="28"/>
  <c r="X8" i="28"/>
  <c r="Y8" i="28"/>
  <c r="Z8" i="28"/>
  <c r="AA8" i="28"/>
  <c r="N9" i="28"/>
  <c r="O9" i="28"/>
  <c r="P9" i="28"/>
  <c r="Q9" i="28"/>
  <c r="R9" i="28"/>
  <c r="S9" i="28"/>
  <c r="T9" i="28"/>
  <c r="U9" i="28"/>
  <c r="V9" i="28"/>
  <c r="W9" i="28"/>
  <c r="X9" i="28"/>
  <c r="Y9" i="28"/>
  <c r="Z9" i="28"/>
  <c r="AA9" i="28"/>
  <c r="N13" i="28"/>
  <c r="O13" i="28"/>
  <c r="P13" i="28"/>
  <c r="Q13" i="28"/>
  <c r="R13" i="28"/>
  <c r="S13" i="28"/>
  <c r="T13" i="28"/>
  <c r="U13" i="28"/>
  <c r="V13" i="28"/>
  <c r="W13" i="28"/>
  <c r="X13" i="28"/>
  <c r="Y13" i="28"/>
  <c r="Z13" i="28"/>
  <c r="AA13" i="28"/>
  <c r="N14" i="28"/>
  <c r="O14" i="28"/>
  <c r="P14" i="28"/>
  <c r="Q14" i="28"/>
  <c r="R14" i="28"/>
  <c r="S14" i="28"/>
  <c r="T14" i="28"/>
  <c r="U14" i="28"/>
  <c r="V14" i="28"/>
  <c r="W14" i="28"/>
  <c r="X14" i="28"/>
  <c r="Y14" i="28"/>
  <c r="Z14" i="28"/>
  <c r="AA14" i="28"/>
  <c r="N15" i="28"/>
  <c r="O15" i="28"/>
  <c r="P15" i="28"/>
  <c r="Q15" i="28"/>
  <c r="R15" i="28"/>
  <c r="S15" i="28"/>
  <c r="T15" i="28"/>
  <c r="U15" i="28"/>
  <c r="V15" i="28"/>
  <c r="W15" i="28"/>
  <c r="X15" i="28"/>
  <c r="Y15" i="28"/>
  <c r="Z15" i="28"/>
  <c r="AA15" i="28"/>
  <c r="AB15" i="28"/>
  <c r="N16" i="28"/>
  <c r="O16" i="28"/>
  <c r="P16" i="28"/>
  <c r="Q16" i="28"/>
  <c r="R16" i="28"/>
  <c r="S16" i="28"/>
  <c r="T16" i="28"/>
  <c r="U16" i="28"/>
  <c r="V16" i="28"/>
  <c r="W16" i="28"/>
  <c r="X16" i="28"/>
  <c r="Y16" i="28"/>
  <c r="Z16" i="28"/>
  <c r="AA16" i="28"/>
  <c r="AB16" i="28"/>
  <c r="N19" i="28"/>
  <c r="O19" i="28"/>
  <c r="P19" i="28"/>
  <c r="Q19" i="28"/>
  <c r="R19" i="28"/>
  <c r="S19" i="28"/>
  <c r="T19" i="28"/>
  <c r="U19" i="28"/>
  <c r="V19" i="28"/>
  <c r="W19" i="28"/>
  <c r="X19" i="28"/>
  <c r="Y19" i="28"/>
  <c r="Z19" i="28"/>
  <c r="AA19" i="28"/>
  <c r="AB19" i="28"/>
  <c r="N20" i="28"/>
  <c r="O20" i="28"/>
  <c r="P20" i="28"/>
  <c r="Q20" i="28"/>
  <c r="R20" i="28"/>
  <c r="S20" i="28"/>
  <c r="T20" i="28"/>
  <c r="U20" i="28"/>
  <c r="V20" i="28"/>
  <c r="W20" i="28"/>
  <c r="X20" i="28"/>
  <c r="Y20" i="28"/>
  <c r="Z20" i="28"/>
  <c r="AA20" i="28"/>
  <c r="AB20" i="28"/>
  <c r="N22" i="28"/>
  <c r="O22" i="28"/>
  <c r="P22" i="28"/>
  <c r="Q22" i="28"/>
  <c r="R22" i="28"/>
  <c r="S22" i="28"/>
  <c r="T22" i="28"/>
  <c r="U22" i="28"/>
  <c r="V22" i="28"/>
  <c r="W22" i="28"/>
  <c r="X22" i="28"/>
  <c r="Y22" i="28"/>
  <c r="Z22" i="28"/>
  <c r="AA22" i="28"/>
  <c r="AB22" i="28"/>
  <c r="N23" i="28"/>
  <c r="O23" i="28"/>
  <c r="P23" i="28"/>
  <c r="Q23" i="28"/>
  <c r="R23" i="28"/>
  <c r="S23" i="28"/>
  <c r="T23" i="28"/>
  <c r="U23" i="28"/>
  <c r="V23" i="28"/>
  <c r="W23" i="28"/>
  <c r="X23" i="28"/>
  <c r="Y23" i="28"/>
  <c r="Z23" i="28"/>
  <c r="AA23" i="28"/>
  <c r="AB23" i="28"/>
  <c r="N24" i="28"/>
  <c r="O24" i="28"/>
  <c r="P24" i="28"/>
  <c r="Q24" i="28"/>
  <c r="R24" i="28"/>
  <c r="S24" i="28"/>
  <c r="T24" i="28"/>
  <c r="U24" i="28"/>
  <c r="V24" i="28"/>
  <c r="W24" i="28"/>
  <c r="X24" i="28"/>
  <c r="Y24" i="28"/>
  <c r="Z24" i="28"/>
  <c r="AA24" i="28"/>
  <c r="AB24" i="28"/>
  <c r="N26" i="28"/>
  <c r="O26" i="28"/>
  <c r="P26" i="28"/>
  <c r="Q26" i="28"/>
  <c r="R26" i="28"/>
  <c r="S26" i="28"/>
  <c r="T26" i="28"/>
  <c r="U26" i="28"/>
  <c r="V26" i="28"/>
  <c r="W26" i="28"/>
  <c r="X26" i="28"/>
  <c r="Y26" i="28"/>
  <c r="Z26" i="28"/>
  <c r="AA26" i="28"/>
  <c r="AB26" i="28"/>
  <c r="N27" i="28"/>
  <c r="O27" i="28"/>
  <c r="P27" i="28"/>
  <c r="Q27" i="28"/>
  <c r="R27" i="28"/>
  <c r="S27" i="28"/>
  <c r="T27" i="28"/>
  <c r="U27" i="28"/>
  <c r="V27" i="28"/>
  <c r="W27" i="28"/>
  <c r="X27" i="28"/>
  <c r="Y27" i="28"/>
  <c r="Z27" i="28"/>
  <c r="AA27" i="28"/>
  <c r="AB27" i="28"/>
  <c r="N28" i="28"/>
  <c r="O28" i="28"/>
  <c r="P28" i="28"/>
  <c r="Q28" i="28"/>
  <c r="R28" i="28"/>
  <c r="S28" i="28"/>
  <c r="T28" i="28"/>
  <c r="U28" i="28"/>
  <c r="V28" i="28"/>
  <c r="W28" i="28"/>
  <c r="X28" i="28"/>
  <c r="Y28" i="28"/>
  <c r="Z28" i="28"/>
  <c r="AA28" i="28"/>
  <c r="AB28" i="28"/>
  <c r="N29" i="28"/>
  <c r="O29" i="28"/>
  <c r="P29" i="28"/>
  <c r="Q29" i="28"/>
  <c r="R29" i="28"/>
  <c r="S29" i="28"/>
  <c r="T29" i="28"/>
  <c r="U29" i="28"/>
  <c r="V29" i="28"/>
  <c r="W29" i="28"/>
  <c r="X29" i="28"/>
  <c r="Y29" i="28"/>
  <c r="Z29" i="28"/>
  <c r="AA29" i="28"/>
  <c r="AB29" i="28"/>
  <c r="N30" i="28"/>
  <c r="O30" i="28"/>
  <c r="P30" i="28"/>
  <c r="Q30" i="28"/>
  <c r="R30" i="28"/>
  <c r="S30" i="28"/>
  <c r="T30" i="28"/>
  <c r="U30" i="28"/>
  <c r="V30" i="28"/>
  <c r="W30" i="28"/>
  <c r="X30" i="28"/>
  <c r="Y30" i="28"/>
  <c r="Z30" i="28"/>
  <c r="AA30" i="28"/>
  <c r="AB30" i="28"/>
  <c r="N31" i="28"/>
  <c r="O31" i="28"/>
  <c r="P31" i="28"/>
  <c r="Q31" i="28"/>
  <c r="R31" i="28"/>
  <c r="S31" i="28"/>
  <c r="T31" i="28"/>
  <c r="U31" i="28"/>
  <c r="V31" i="28"/>
  <c r="W31" i="28"/>
  <c r="X31" i="28"/>
  <c r="Y31" i="28"/>
  <c r="Z31" i="28"/>
  <c r="AA31" i="28"/>
  <c r="AB31" i="28"/>
  <c r="N32" i="28"/>
  <c r="O32" i="28"/>
  <c r="P32" i="28"/>
  <c r="Q32" i="28"/>
  <c r="R32" i="28"/>
  <c r="S32" i="28"/>
  <c r="T32" i="28"/>
  <c r="U32" i="28"/>
  <c r="V32" i="28"/>
  <c r="W32" i="28"/>
  <c r="X32" i="28"/>
  <c r="Y32" i="28"/>
  <c r="Z32" i="28"/>
  <c r="AA32" i="28"/>
  <c r="AB32" i="28"/>
  <c r="N33" i="28"/>
  <c r="O33" i="28"/>
  <c r="P33" i="28"/>
  <c r="Q33" i="28"/>
  <c r="R33" i="28"/>
  <c r="S33" i="28"/>
  <c r="T33" i="28"/>
  <c r="U33" i="28"/>
  <c r="V33" i="28"/>
  <c r="W33" i="28"/>
  <c r="X33" i="28"/>
  <c r="Y33" i="28"/>
  <c r="Z33" i="28"/>
  <c r="AA33" i="28"/>
  <c r="AB33" i="28"/>
  <c r="N34" i="28"/>
  <c r="O34" i="28"/>
  <c r="P34" i="28"/>
  <c r="Q34" i="28"/>
  <c r="R34" i="28"/>
  <c r="S34" i="28"/>
  <c r="T34" i="28"/>
  <c r="U34" i="28"/>
  <c r="V34" i="28"/>
  <c r="W34" i="28"/>
  <c r="X34" i="28"/>
  <c r="Y34" i="28"/>
  <c r="Z34" i="28"/>
  <c r="AA34" i="28"/>
  <c r="AB34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N36" i="28"/>
  <c r="O36" i="28"/>
  <c r="P36" i="28"/>
  <c r="Q36" i="28"/>
  <c r="R36" i="28"/>
  <c r="S36" i="28"/>
  <c r="T36" i="28"/>
  <c r="U36" i="28"/>
  <c r="V36" i="28"/>
  <c r="W36" i="28"/>
  <c r="X36" i="28"/>
  <c r="Y36" i="28"/>
  <c r="Z36" i="28"/>
  <c r="AA36" i="28"/>
  <c r="AB36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N38" i="28"/>
  <c r="O38" i="28"/>
  <c r="P38" i="28"/>
  <c r="Q38" i="28"/>
  <c r="R38" i="28"/>
  <c r="S38" i="28"/>
  <c r="T38" i="28"/>
  <c r="U38" i="28"/>
  <c r="V38" i="28"/>
  <c r="W38" i="28"/>
  <c r="X38" i="28"/>
  <c r="Y38" i="28"/>
  <c r="Z38" i="28"/>
  <c r="AA38" i="28"/>
  <c r="AB38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N40" i="28"/>
  <c r="O40" i="28"/>
  <c r="P40" i="28"/>
  <c r="Q40" i="28"/>
  <c r="R40" i="28"/>
  <c r="S40" i="28"/>
  <c r="T40" i="28"/>
  <c r="U40" i="28"/>
  <c r="V40" i="28"/>
  <c r="W40" i="28"/>
  <c r="X40" i="28"/>
  <c r="Y40" i="28"/>
  <c r="Z40" i="28"/>
  <c r="AA40" i="28"/>
  <c r="AB40" i="28"/>
  <c r="N41" i="28"/>
  <c r="O41" i="28"/>
  <c r="P41" i="28"/>
  <c r="Q41" i="28"/>
  <c r="R41" i="28"/>
  <c r="S41" i="28"/>
  <c r="T41" i="28"/>
  <c r="U41" i="28"/>
  <c r="V41" i="28"/>
  <c r="W41" i="28"/>
  <c r="X41" i="28"/>
  <c r="Y41" i="28"/>
  <c r="Z41" i="28"/>
  <c r="AA41" i="28"/>
  <c r="AB41" i="28"/>
  <c r="AB7" i="48"/>
  <c r="D12" i="48"/>
  <c r="D20" i="48"/>
  <c r="N21" i="48"/>
  <c r="A22" i="48"/>
  <c r="N22" i="48"/>
  <c r="R22" i="48"/>
  <c r="V22" i="48"/>
  <c r="N23" i="48"/>
  <c r="A24" i="48"/>
  <c r="N24" i="48"/>
  <c r="Q31" i="48"/>
  <c r="Q33" i="48"/>
  <c r="Q35" i="48"/>
  <c r="Q37" i="48"/>
  <c r="Q43" i="48"/>
  <c r="Q39" i="48"/>
  <c r="Q41" i="48"/>
  <c r="C12" i="24"/>
  <c r="W12" i="24"/>
  <c r="C21" i="24"/>
  <c r="N22" i="24"/>
  <c r="A23" i="24"/>
  <c r="N23" i="24"/>
  <c r="R23" i="24"/>
  <c r="V23" i="24"/>
  <c r="N24" i="24"/>
  <c r="A25" i="24"/>
  <c r="N25" i="24"/>
  <c r="L43" i="24"/>
  <c r="AC43" i="24"/>
  <c r="J49" i="24"/>
  <c r="J50" i="24"/>
  <c r="K5" i="16"/>
  <c r="L3" i="16"/>
  <c r="M3" i="16"/>
  <c r="M4" i="16"/>
  <c r="C4" i="16"/>
  <c r="F4" i="16"/>
  <c r="M5" i="16"/>
  <c r="C5" i="16"/>
  <c r="F5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V545" i="8"/>
  <c r="V546" i="8"/>
  <c r="E21" i="16"/>
  <c r="F21" i="16"/>
  <c r="B22" i="16"/>
  <c r="N24" i="16"/>
  <c r="F24" i="16"/>
  <c r="M39" i="16"/>
  <c r="B40" i="16"/>
  <c r="B41" i="16"/>
  <c r="M41" i="16"/>
  <c r="M43" i="16"/>
  <c r="M46" i="16"/>
  <c r="H47" i="16"/>
  <c r="H28" i="16"/>
  <c r="L46" i="24"/>
  <c r="E7" i="46"/>
  <c r="E8" i="46"/>
  <c r="E10" i="46"/>
  <c r="AB11" i="46"/>
  <c r="E14" i="46"/>
  <c r="A41" i="46"/>
  <c r="E46" i="46"/>
  <c r="T46" i="46"/>
  <c r="A8" i="12"/>
  <c r="M8" i="12"/>
  <c r="W8" i="12"/>
  <c r="A11" i="12"/>
  <c r="G11" i="12"/>
  <c r="L11" i="12"/>
  <c r="R11" i="12"/>
  <c r="A12" i="12"/>
  <c r="G12" i="12"/>
  <c r="A13" i="12"/>
  <c r="G13" i="12"/>
  <c r="A14" i="12"/>
  <c r="G14" i="12"/>
  <c r="L17" i="12"/>
  <c r="L19" i="12"/>
  <c r="E46" i="12"/>
  <c r="AD79" i="12"/>
  <c r="E81" i="12"/>
  <c r="G81" i="12"/>
  <c r="E82" i="12"/>
  <c r="G82" i="12"/>
  <c r="E86" i="12"/>
  <c r="G86" i="12"/>
  <c r="E87" i="12"/>
  <c r="G87" i="12"/>
  <c r="R88" i="12"/>
  <c r="E89" i="12"/>
  <c r="G89" i="12"/>
  <c r="E90" i="12"/>
  <c r="G90" i="12"/>
  <c r="E91" i="12"/>
  <c r="G91" i="12"/>
  <c r="E92" i="12"/>
  <c r="G92" i="12"/>
  <c r="E93" i="12"/>
  <c r="G93" i="12"/>
  <c r="E94" i="12"/>
  <c r="G94" i="12"/>
  <c r="E101" i="12"/>
  <c r="G101" i="12"/>
  <c r="E102" i="12"/>
  <c r="G102" i="12"/>
  <c r="R102" i="12"/>
  <c r="E103" i="12"/>
  <c r="G103" i="12"/>
  <c r="R103" i="12"/>
  <c r="E104" i="12"/>
  <c r="G104" i="12"/>
  <c r="R104" i="12"/>
  <c r="E105" i="12"/>
  <c r="G105" i="12"/>
  <c r="R105" i="12"/>
  <c r="E106" i="12"/>
  <c r="G106" i="12"/>
  <c r="R106" i="12"/>
  <c r="H136" i="12"/>
  <c r="H138" i="12"/>
  <c r="G4" i="23"/>
  <c r="I4" i="23"/>
  <c r="I45" i="23"/>
  <c r="G5" i="23"/>
  <c r="I5" i="23"/>
  <c r="G6" i="23"/>
  <c r="I6" i="23"/>
  <c r="G7" i="23"/>
  <c r="I7" i="23"/>
  <c r="G8" i="23"/>
  <c r="I8" i="23"/>
  <c r="G9" i="23"/>
  <c r="I9" i="23"/>
  <c r="G10" i="23"/>
  <c r="I10" i="23"/>
  <c r="G11" i="23"/>
  <c r="I11" i="23"/>
  <c r="G12" i="23"/>
  <c r="I12" i="23"/>
  <c r="G13" i="23"/>
  <c r="I13" i="23"/>
  <c r="G14" i="23"/>
  <c r="I14" i="23"/>
  <c r="G15" i="23"/>
  <c r="I15" i="23"/>
  <c r="G16" i="23"/>
  <c r="I16" i="23"/>
  <c r="G17" i="23"/>
  <c r="I17" i="23"/>
  <c r="G18" i="23"/>
  <c r="I18" i="23"/>
  <c r="G19" i="23"/>
  <c r="I19" i="23"/>
  <c r="G20" i="23"/>
  <c r="I20" i="23"/>
  <c r="G21" i="23"/>
  <c r="I21" i="23"/>
  <c r="G22" i="23"/>
  <c r="I22" i="23"/>
  <c r="G23" i="23"/>
  <c r="I23" i="23"/>
  <c r="G24" i="23"/>
  <c r="I24" i="23"/>
  <c r="G25" i="23"/>
  <c r="I25" i="23"/>
  <c r="G26" i="23"/>
  <c r="I26" i="23"/>
  <c r="G27" i="23"/>
  <c r="I27" i="23"/>
  <c r="G28" i="23"/>
  <c r="I28" i="23"/>
  <c r="G29" i="23"/>
  <c r="I29" i="23"/>
  <c r="G30" i="23"/>
  <c r="I30" i="23"/>
  <c r="G31" i="23"/>
  <c r="I31" i="23"/>
  <c r="G32" i="23"/>
  <c r="I32" i="23"/>
  <c r="G33" i="23"/>
  <c r="I33" i="23"/>
  <c r="G34" i="23"/>
  <c r="I34" i="23"/>
  <c r="G35" i="23"/>
  <c r="I35" i="23"/>
  <c r="G36" i="23"/>
  <c r="I36" i="23"/>
  <c r="G37" i="23"/>
  <c r="I37" i="23"/>
  <c r="G38" i="23"/>
  <c r="I38" i="23"/>
  <c r="G39" i="23"/>
  <c r="I39" i="23"/>
  <c r="G40" i="23"/>
  <c r="I40" i="23"/>
  <c r="G41" i="23"/>
  <c r="I41" i="23"/>
  <c r="G42" i="23"/>
  <c r="I42" i="23"/>
  <c r="G43" i="23"/>
  <c r="I43" i="23"/>
  <c r="H45" i="23"/>
  <c r="C4" i="9"/>
  <c r="I4" i="9"/>
  <c r="J4" i="9"/>
  <c r="F5" i="9"/>
  <c r="H5" i="9"/>
  <c r="I5" i="9"/>
  <c r="J5" i="9"/>
  <c r="H6" i="9"/>
  <c r="I6" i="9"/>
  <c r="J6" i="9"/>
  <c r="H7" i="9"/>
  <c r="I7" i="9"/>
  <c r="J7" i="9"/>
  <c r="C9" i="9"/>
  <c r="C11" i="9"/>
  <c r="A14" i="9"/>
  <c r="B14" i="9"/>
  <c r="A15" i="9"/>
  <c r="B15" i="9"/>
  <c r="A16" i="9"/>
  <c r="B16" i="9"/>
  <c r="A17" i="9"/>
  <c r="B17" i="9"/>
  <c r="A18" i="9"/>
  <c r="B18" i="9"/>
  <c r="A19" i="9"/>
  <c r="B19" i="9"/>
  <c r="A20" i="9"/>
  <c r="B20" i="9"/>
  <c r="A21" i="9"/>
  <c r="B21" i="9"/>
  <c r="A22" i="9"/>
  <c r="B22" i="9"/>
  <c r="A23" i="9"/>
  <c r="B23" i="9"/>
  <c r="A24" i="9"/>
  <c r="B24" i="9"/>
  <c r="A25" i="9"/>
  <c r="B25" i="9"/>
  <c r="A26" i="9"/>
  <c r="B26" i="9"/>
  <c r="A27" i="9"/>
  <c r="B27" i="9"/>
  <c r="A28" i="9"/>
  <c r="B28" i="9"/>
  <c r="A29" i="9"/>
  <c r="B29" i="9"/>
  <c r="A30" i="9"/>
  <c r="B30" i="9"/>
  <c r="A31" i="9"/>
  <c r="B31" i="9"/>
  <c r="A32" i="9"/>
  <c r="B32" i="9"/>
  <c r="A33" i="9"/>
  <c r="B33" i="9"/>
  <c r="A34" i="9"/>
  <c r="B34" i="9"/>
  <c r="A35" i="9"/>
  <c r="B35" i="9"/>
  <c r="C35" i="9"/>
  <c r="A36" i="9"/>
  <c r="B36" i="9"/>
  <c r="A37" i="9"/>
  <c r="B37" i="9"/>
  <c r="A38" i="9"/>
  <c r="B38" i="9"/>
  <c r="A39" i="9"/>
  <c r="B39" i="9"/>
  <c r="A40" i="9"/>
  <c r="B40" i="9"/>
  <c r="A41" i="9"/>
  <c r="B41" i="9"/>
  <c r="A42" i="9"/>
  <c r="B42" i="9"/>
  <c r="A43" i="9"/>
  <c r="B43" i="9"/>
  <c r="A44" i="9"/>
  <c r="B44" i="9"/>
  <c r="A45" i="9"/>
  <c r="B45" i="9"/>
  <c r="A46" i="9"/>
  <c r="B46" i="9"/>
  <c r="B2" i="45"/>
  <c r="D2" i="45"/>
  <c r="F2" i="45"/>
  <c r="D3" i="45"/>
  <c r="F3" i="45"/>
  <c r="C4" i="45"/>
  <c r="C5" i="45"/>
  <c r="C6" i="45"/>
  <c r="M8" i="28"/>
  <c r="Y8" i="45"/>
  <c r="M9" i="28"/>
  <c r="M14" i="28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B2" i="8"/>
  <c r="C4" i="8"/>
  <c r="C5" i="8"/>
  <c r="C6" i="8"/>
  <c r="C14" i="8"/>
  <c r="B15" i="8"/>
  <c r="AC15" i="8"/>
  <c r="B16" i="8"/>
  <c r="AC16" i="8"/>
  <c r="B17" i="8"/>
  <c r="AC17" i="8"/>
  <c r="M18" i="8"/>
  <c r="N18" i="8"/>
  <c r="O18" i="8"/>
  <c r="P18" i="8"/>
  <c r="Q18" i="8"/>
  <c r="R18" i="8"/>
  <c r="S18" i="8"/>
  <c r="T18" i="8"/>
  <c r="U18" i="8"/>
  <c r="V18" i="8"/>
  <c r="W18" i="8"/>
  <c r="X18" i="8"/>
  <c r="Z18" i="8"/>
  <c r="C19" i="8"/>
  <c r="B20" i="8"/>
  <c r="AC20" i="8"/>
  <c r="B21" i="8"/>
  <c r="AC21" i="8"/>
  <c r="B22" i="8"/>
  <c r="AC22" i="8"/>
  <c r="B23" i="8"/>
  <c r="AC23" i="8"/>
  <c r="B24" i="8"/>
  <c r="AC24" i="8"/>
  <c r="B25" i="8"/>
  <c r="AC25" i="8"/>
  <c r="B26" i="8"/>
  <c r="AC26" i="8"/>
  <c r="B27" i="8"/>
  <c r="AC27" i="8"/>
  <c r="B28" i="8"/>
  <c r="AC28" i="8"/>
  <c r="B29" i="8"/>
  <c r="AC29" i="8"/>
  <c r="B30" i="8"/>
  <c r="AC30" i="8"/>
  <c r="B31" i="8"/>
  <c r="AC31" i="8"/>
  <c r="B32" i="8"/>
  <c r="AC32" i="8"/>
  <c r="B33" i="8"/>
  <c r="AC33" i="8"/>
  <c r="B34" i="8"/>
  <c r="AC34" i="8"/>
  <c r="B35" i="8"/>
  <c r="AC35" i="8"/>
  <c r="B36" i="8"/>
  <c r="AC36" i="8"/>
  <c r="B37" i="8"/>
  <c r="AC37" i="8"/>
  <c r="B38" i="8"/>
  <c r="AC38" i="8"/>
  <c r="B39" i="8"/>
  <c r="AC39" i="8"/>
  <c r="B40" i="8"/>
  <c r="AC40" i="8"/>
  <c r="B41" i="8"/>
  <c r="AC41" i="8"/>
  <c r="B42" i="8"/>
  <c r="AC42" i="8"/>
  <c r="B43" i="8"/>
  <c r="AC43" i="8"/>
  <c r="B44" i="8"/>
  <c r="AC44" i="8"/>
  <c r="M45" i="8"/>
  <c r="N45" i="8"/>
  <c r="O45" i="8"/>
  <c r="P45" i="8"/>
  <c r="Q45" i="8"/>
  <c r="R45" i="8"/>
  <c r="S45" i="8"/>
  <c r="T45" i="8"/>
  <c r="U45" i="8"/>
  <c r="V45" i="8"/>
  <c r="W45" i="8"/>
  <c r="X45" i="8"/>
  <c r="Z45" i="8"/>
  <c r="C46" i="8"/>
  <c r="C47" i="8"/>
  <c r="B48" i="8"/>
  <c r="AC48" i="8"/>
  <c r="B49" i="8"/>
  <c r="AC49" i="8"/>
  <c r="B50" i="8"/>
  <c r="AC50" i="8"/>
  <c r="C51" i="8"/>
  <c r="B52" i="8"/>
  <c r="AC52" i="8"/>
  <c r="B53" i="8"/>
  <c r="AC53" i="8"/>
  <c r="B54" i="8"/>
  <c r="AC54" i="8"/>
  <c r="C55" i="8"/>
  <c r="B56" i="8"/>
  <c r="C56" i="8"/>
  <c r="AC56" i="8"/>
  <c r="B57" i="8"/>
  <c r="C57" i="8"/>
  <c r="AC57" i="8"/>
  <c r="B58" i="8"/>
  <c r="C58" i="8"/>
  <c r="AC58" i="8"/>
  <c r="B59" i="8"/>
  <c r="C59" i="8"/>
  <c r="AC59" i="8"/>
  <c r="B60" i="8"/>
  <c r="C60" i="8"/>
  <c r="AC60" i="8"/>
  <c r="B61" i="8"/>
  <c r="C61" i="8"/>
  <c r="AC61" i="8"/>
  <c r="B62" i="8"/>
  <c r="C62" i="8"/>
  <c r="AC62" i="8"/>
  <c r="B63" i="8"/>
  <c r="C63" i="8"/>
  <c r="AC63" i="8"/>
  <c r="C64" i="8"/>
  <c r="B65" i="8"/>
  <c r="C65" i="8"/>
  <c r="AC65" i="8"/>
  <c r="B66" i="8"/>
  <c r="C66" i="8"/>
  <c r="AC66" i="8"/>
  <c r="B67" i="8"/>
  <c r="C67" i="8"/>
  <c r="AC67" i="8"/>
  <c r="B68" i="8"/>
  <c r="C68" i="8"/>
  <c r="AC68" i="8"/>
  <c r="B69" i="8"/>
  <c r="C69" i="8"/>
  <c r="AC69" i="8"/>
  <c r="B70" i="8"/>
  <c r="C70" i="8"/>
  <c r="AC70" i="8"/>
  <c r="B71" i="8"/>
  <c r="C71" i="8"/>
  <c r="AC71" i="8"/>
  <c r="B72" i="8"/>
  <c r="C72" i="8"/>
  <c r="AC72" i="8"/>
  <c r="B73" i="8"/>
  <c r="C73" i="8"/>
  <c r="AC73" i="8"/>
  <c r="B74" i="8"/>
  <c r="C74" i="8"/>
  <c r="AC74" i="8"/>
  <c r="C75" i="8"/>
  <c r="B76" i="8"/>
  <c r="C76" i="8"/>
  <c r="AC76" i="8"/>
  <c r="B77" i="8"/>
  <c r="C77" i="8"/>
  <c r="AC77" i="8"/>
  <c r="C78" i="8"/>
  <c r="B79" i="8"/>
  <c r="C79" i="8"/>
  <c r="AC79" i="8"/>
  <c r="B80" i="8"/>
  <c r="C80" i="8"/>
  <c r="AC80" i="8"/>
  <c r="C81" i="8"/>
  <c r="B82" i="8"/>
  <c r="C82" i="8"/>
  <c r="AC82" i="8"/>
  <c r="B83" i="8"/>
  <c r="C83" i="8"/>
  <c r="AC83" i="8"/>
  <c r="C84" i="8"/>
  <c r="B85" i="8"/>
  <c r="C85" i="8"/>
  <c r="AC85" i="8"/>
  <c r="B86" i="8"/>
  <c r="C86" i="8"/>
  <c r="AC86" i="8"/>
  <c r="C87" i="8"/>
  <c r="B88" i="8"/>
  <c r="C88" i="8"/>
  <c r="AC88" i="8"/>
  <c r="B89" i="8"/>
  <c r="C89" i="8"/>
  <c r="AC89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Z90" i="8"/>
  <c r="C91" i="8"/>
  <c r="B92" i="8"/>
  <c r="C92" i="8"/>
  <c r="AC92" i="8"/>
  <c r="B93" i="8"/>
  <c r="C93" i="8"/>
  <c r="AC93" i="8"/>
  <c r="M94" i="8"/>
  <c r="N94" i="8"/>
  <c r="O94" i="8"/>
  <c r="P94" i="8"/>
  <c r="Q94" i="8"/>
  <c r="R94" i="8"/>
  <c r="S94" i="8"/>
  <c r="T94" i="8"/>
  <c r="U94" i="8"/>
  <c r="V94" i="8"/>
  <c r="W94" i="8"/>
  <c r="X94" i="8"/>
  <c r="Z94" i="8"/>
  <c r="C95" i="8"/>
  <c r="C96" i="8"/>
  <c r="B97" i="8"/>
  <c r="C97" i="8"/>
  <c r="AC97" i="8"/>
  <c r="C102" i="8"/>
  <c r="B103" i="8"/>
  <c r="AC103" i="8"/>
  <c r="B104" i="8"/>
  <c r="AC104" i="8"/>
  <c r="B105" i="8"/>
  <c r="AC105" i="8"/>
  <c r="B106" i="8"/>
  <c r="AC106" i="8"/>
  <c r="B107" i="8"/>
  <c r="AC107" i="8"/>
  <c r="B108" i="8"/>
  <c r="AC108" i="8"/>
  <c r="B109" i="8"/>
  <c r="AC109" i="8"/>
  <c r="B110" i="8"/>
  <c r="AC110" i="8"/>
  <c r="B111" i="8"/>
  <c r="AC111" i="8"/>
  <c r="B112" i="8"/>
  <c r="AC112" i="8"/>
  <c r="B113" i="8"/>
  <c r="AC113" i="8"/>
  <c r="B114" i="8"/>
  <c r="AC114" i="8"/>
  <c r="B115" i="8"/>
  <c r="AC115" i="8"/>
  <c r="B116" i="8"/>
  <c r="AC116" i="8"/>
  <c r="B117" i="8"/>
  <c r="AC117" i="8"/>
  <c r="C118" i="8"/>
  <c r="B119" i="8"/>
  <c r="C119" i="8"/>
  <c r="AC119" i="8"/>
  <c r="B120" i="8"/>
  <c r="C120" i="8"/>
  <c r="AC120" i="8"/>
  <c r="C121" i="8"/>
  <c r="B122" i="8"/>
  <c r="C122" i="8"/>
  <c r="AC122" i="8"/>
  <c r="B123" i="8"/>
  <c r="C123" i="8"/>
  <c r="AC123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Z124" i="8"/>
  <c r="C125" i="8"/>
  <c r="C126" i="8"/>
  <c r="B127" i="8"/>
  <c r="C127" i="8"/>
  <c r="AC127" i="8"/>
  <c r="B128" i="8"/>
  <c r="C128" i="8"/>
  <c r="AC128" i="8"/>
  <c r="C132" i="8"/>
  <c r="B133" i="8"/>
  <c r="AC133" i="8"/>
  <c r="B134" i="8"/>
  <c r="AC134" i="8"/>
  <c r="B135" i="8"/>
  <c r="AC135" i="8"/>
  <c r="B136" i="8"/>
  <c r="AC136" i="8"/>
  <c r="B137" i="8"/>
  <c r="AC137" i="8"/>
  <c r="B138" i="8"/>
  <c r="AC138" i="8"/>
  <c r="B139" i="8"/>
  <c r="AC139" i="8"/>
  <c r="B140" i="8"/>
  <c r="AC140" i="8"/>
  <c r="B141" i="8"/>
  <c r="AC141" i="8"/>
  <c r="B142" i="8"/>
  <c r="AC142" i="8"/>
  <c r="B143" i="8"/>
  <c r="AC143" i="8"/>
  <c r="B144" i="8"/>
  <c r="AC144" i="8"/>
  <c r="B145" i="8"/>
  <c r="AC145" i="8"/>
  <c r="B146" i="8"/>
  <c r="AC146" i="8"/>
  <c r="B147" i="8"/>
  <c r="AC147" i="8"/>
  <c r="C148" i="8"/>
  <c r="B149" i="8"/>
  <c r="C149" i="8"/>
  <c r="AC149" i="8"/>
  <c r="B150" i="8"/>
  <c r="C150" i="8"/>
  <c r="AC150" i="8"/>
  <c r="C151" i="8"/>
  <c r="B152" i="8"/>
  <c r="C152" i="8"/>
  <c r="AC152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Z153" i="8"/>
  <c r="C154" i="8"/>
  <c r="C155" i="8"/>
  <c r="K155" i="8"/>
  <c r="B156" i="8"/>
  <c r="AC156" i="8"/>
  <c r="B157" i="8"/>
  <c r="AC157" i="8"/>
  <c r="B158" i="8"/>
  <c r="AC158" i="8"/>
  <c r="B159" i="8"/>
  <c r="AC159" i="8"/>
  <c r="B160" i="8"/>
  <c r="AC160" i="8"/>
  <c r="B161" i="8"/>
  <c r="AC161" i="8"/>
  <c r="B162" i="8"/>
  <c r="AC162" i="8"/>
  <c r="B163" i="8"/>
  <c r="AC163" i="8"/>
  <c r="B164" i="8"/>
  <c r="AC164" i="8"/>
  <c r="B165" i="8"/>
  <c r="AC165" i="8"/>
  <c r="B166" i="8"/>
  <c r="AC166" i="8"/>
  <c r="B167" i="8"/>
  <c r="AC167" i="8"/>
  <c r="B168" i="8"/>
  <c r="AC168" i="8"/>
  <c r="B169" i="8"/>
  <c r="AC169" i="8"/>
  <c r="B170" i="8"/>
  <c r="AC170" i="8"/>
  <c r="C171" i="8"/>
  <c r="B172" i="8"/>
  <c r="C172" i="8"/>
  <c r="AC172" i="8"/>
  <c r="B173" i="8"/>
  <c r="C173" i="8"/>
  <c r="AC173" i="8"/>
  <c r="C177" i="8"/>
  <c r="B178" i="8"/>
  <c r="C178" i="8"/>
  <c r="AC178" i="8"/>
  <c r="B179" i="8"/>
  <c r="C179" i="8"/>
  <c r="AC179" i="8"/>
  <c r="C180" i="8"/>
  <c r="B181" i="8"/>
  <c r="C181" i="8"/>
  <c r="AC181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Z182" i="8"/>
  <c r="C183" i="8"/>
  <c r="C184" i="8"/>
  <c r="B185" i="8"/>
  <c r="AC185" i="8"/>
  <c r="B186" i="8"/>
  <c r="AC186" i="8"/>
  <c r="B187" i="8"/>
  <c r="AC187" i="8"/>
  <c r="B188" i="8"/>
  <c r="AC188" i="8"/>
  <c r="C189" i="8"/>
  <c r="B190" i="8"/>
  <c r="C190" i="8"/>
  <c r="AC190" i="8"/>
  <c r="C195" i="8"/>
  <c r="B196" i="8"/>
  <c r="C196" i="8"/>
  <c r="AC196" i="8"/>
  <c r="B197" i="8"/>
  <c r="C197" i="8"/>
  <c r="AC197" i="8"/>
  <c r="C198" i="8"/>
  <c r="B199" i="8"/>
  <c r="C199" i="8"/>
  <c r="AC199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Z200" i="8"/>
  <c r="C201" i="8"/>
  <c r="C202" i="8"/>
  <c r="B203" i="8"/>
  <c r="AC203" i="8"/>
  <c r="B204" i="8"/>
  <c r="AC204" i="8"/>
  <c r="B205" i="8"/>
  <c r="AC205" i="8"/>
  <c r="B206" i="8"/>
  <c r="AC206" i="8"/>
  <c r="C207" i="8"/>
  <c r="B208" i="8"/>
  <c r="C208" i="8"/>
  <c r="AC208" i="8"/>
  <c r="C213" i="8"/>
  <c r="B214" i="8"/>
  <c r="C214" i="8"/>
  <c r="AC214" i="8"/>
  <c r="B215" i="8"/>
  <c r="C215" i="8"/>
  <c r="AC215" i="8"/>
  <c r="C216" i="8"/>
  <c r="B217" i="8"/>
  <c r="C217" i="8"/>
  <c r="AC217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Z218" i="8"/>
  <c r="C219" i="8"/>
  <c r="C220" i="8"/>
  <c r="B221" i="8"/>
  <c r="AC221" i="8"/>
  <c r="B222" i="8"/>
  <c r="AC222" i="8"/>
  <c r="B223" i="8"/>
  <c r="AC223" i="8"/>
  <c r="C224" i="8"/>
  <c r="B225" i="8"/>
  <c r="C225" i="8"/>
  <c r="AC225" i="8"/>
  <c r="C230" i="8"/>
  <c r="B231" i="8"/>
  <c r="C231" i="8"/>
  <c r="AC231" i="8"/>
  <c r="B232" i="8"/>
  <c r="C232" i="8"/>
  <c r="AC232" i="8"/>
  <c r="C233" i="8"/>
  <c r="B234" i="8"/>
  <c r="C234" i="8"/>
  <c r="AC234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Z235" i="8"/>
  <c r="C236" i="8"/>
  <c r="C237" i="8"/>
  <c r="B238" i="8"/>
  <c r="AC238" i="8"/>
  <c r="B239" i="8"/>
  <c r="AC239" i="8"/>
  <c r="B240" i="8"/>
  <c r="AC240" i="8"/>
  <c r="B241" i="8"/>
  <c r="AC241" i="8"/>
  <c r="B242" i="8"/>
  <c r="AC242" i="8"/>
  <c r="C243" i="8"/>
  <c r="B244" i="8"/>
  <c r="C244" i="8"/>
  <c r="AC244" i="8"/>
  <c r="C249" i="8"/>
  <c r="B250" i="8"/>
  <c r="C250" i="8"/>
  <c r="AC250" i="8"/>
  <c r="B251" i="8"/>
  <c r="C251" i="8"/>
  <c r="AC251" i="8"/>
  <c r="C252" i="8"/>
  <c r="B253" i="8"/>
  <c r="C253" i="8"/>
  <c r="AC253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Z254" i="8"/>
  <c r="C255" i="8"/>
  <c r="B256" i="8"/>
  <c r="AC256" i="8"/>
  <c r="B257" i="8"/>
  <c r="AC257" i="8"/>
  <c r="B258" i="8"/>
  <c r="AC258" i="8"/>
  <c r="B259" i="8"/>
  <c r="AC259" i="8"/>
  <c r="L260" i="8"/>
  <c r="M260" i="8"/>
  <c r="N260" i="8"/>
  <c r="O260" i="8"/>
  <c r="P260" i="8"/>
  <c r="Q260" i="8"/>
  <c r="R260" i="8"/>
  <c r="S260" i="8"/>
  <c r="T260" i="8"/>
  <c r="U260" i="8"/>
  <c r="V260" i="8"/>
  <c r="W260" i="8"/>
  <c r="X260" i="8"/>
  <c r="Z260" i="8"/>
  <c r="C261" i="8"/>
  <c r="C262" i="8"/>
  <c r="B263" i="8"/>
  <c r="AC263" i="8"/>
  <c r="B264" i="8"/>
  <c r="AC264" i="8"/>
  <c r="B265" i="8"/>
  <c r="AC265" i="8"/>
  <c r="B266" i="8"/>
  <c r="AC266" i="8"/>
  <c r="B267" i="8"/>
  <c r="AC267" i="8"/>
  <c r="C268" i="8"/>
  <c r="B269" i="8"/>
  <c r="C269" i="8"/>
  <c r="AC269" i="8"/>
  <c r="C274" i="8"/>
  <c r="B275" i="8"/>
  <c r="C275" i="8"/>
  <c r="AC275" i="8"/>
  <c r="B276" i="8"/>
  <c r="C276" i="8"/>
  <c r="AC276" i="8"/>
  <c r="C277" i="8"/>
  <c r="B278" i="8"/>
  <c r="C278" i="8"/>
  <c r="AC278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Z279" i="8"/>
  <c r="C280" i="8"/>
  <c r="C281" i="8"/>
  <c r="B282" i="8"/>
  <c r="AC282" i="8"/>
  <c r="B283" i="8"/>
  <c r="AC283" i="8"/>
  <c r="C284" i="8"/>
  <c r="B285" i="8"/>
  <c r="C285" i="8"/>
  <c r="AC285" i="8"/>
  <c r="C290" i="8"/>
  <c r="B291" i="8"/>
  <c r="C291" i="8"/>
  <c r="AC291" i="8"/>
  <c r="B292" i="8"/>
  <c r="C292" i="8"/>
  <c r="AC292" i="8"/>
  <c r="C293" i="8"/>
  <c r="B294" i="8"/>
  <c r="C294" i="8"/>
  <c r="AC294" i="8"/>
  <c r="L295" i="8"/>
  <c r="M295" i="8"/>
  <c r="N295" i="8"/>
  <c r="O295" i="8"/>
  <c r="P295" i="8"/>
  <c r="Q295" i="8"/>
  <c r="R295" i="8"/>
  <c r="S295" i="8"/>
  <c r="T295" i="8"/>
  <c r="U295" i="8"/>
  <c r="V295" i="8"/>
  <c r="W295" i="8"/>
  <c r="X295" i="8"/>
  <c r="Z295" i="8"/>
  <c r="C296" i="8"/>
  <c r="C297" i="8"/>
  <c r="B298" i="8"/>
  <c r="AC298" i="8"/>
  <c r="B299" i="8"/>
  <c r="AC299" i="8"/>
  <c r="C300" i="8"/>
  <c r="B301" i="8"/>
  <c r="C301" i="8"/>
  <c r="AC301" i="8"/>
  <c r="C306" i="8"/>
  <c r="B307" i="8"/>
  <c r="C307" i="8"/>
  <c r="AC307" i="8"/>
  <c r="B308" i="8"/>
  <c r="C308" i="8"/>
  <c r="AC308" i="8"/>
  <c r="C309" i="8"/>
  <c r="B310" i="8"/>
  <c r="C310" i="8"/>
  <c r="AC310" i="8"/>
  <c r="L311" i="8"/>
  <c r="M311" i="8"/>
  <c r="N311" i="8"/>
  <c r="O311" i="8"/>
  <c r="P311" i="8"/>
  <c r="Q311" i="8"/>
  <c r="R311" i="8"/>
  <c r="S311" i="8"/>
  <c r="T311" i="8"/>
  <c r="U311" i="8"/>
  <c r="V311" i="8"/>
  <c r="W311" i="8"/>
  <c r="X311" i="8"/>
  <c r="Z311" i="8"/>
  <c r="C312" i="8"/>
  <c r="C313" i="8"/>
  <c r="B314" i="8"/>
  <c r="AC314" i="8"/>
  <c r="B315" i="8"/>
  <c r="AC315" i="8"/>
  <c r="C316" i="8"/>
  <c r="B317" i="8"/>
  <c r="C317" i="8"/>
  <c r="AC317" i="8"/>
  <c r="C322" i="8"/>
  <c r="B323" i="8"/>
  <c r="C323" i="8"/>
  <c r="AC323" i="8"/>
  <c r="B324" i="8"/>
  <c r="C324" i="8"/>
  <c r="AC324" i="8"/>
  <c r="C325" i="8"/>
  <c r="B326" i="8"/>
  <c r="C326" i="8"/>
  <c r="AC326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Z327" i="8"/>
  <c r="C328" i="8"/>
  <c r="C329" i="8"/>
  <c r="B330" i="8"/>
  <c r="AC330" i="8"/>
  <c r="B331" i="8"/>
  <c r="AC331" i="8"/>
  <c r="C332" i="8"/>
  <c r="B333" i="8"/>
  <c r="C333" i="8"/>
  <c r="AC333" i="8"/>
  <c r="C338" i="8"/>
  <c r="B339" i="8"/>
  <c r="C339" i="8"/>
  <c r="AC339" i="8"/>
  <c r="B340" i="8"/>
  <c r="C340" i="8"/>
  <c r="AC340" i="8"/>
  <c r="C341" i="8"/>
  <c r="B342" i="8"/>
  <c r="C342" i="8"/>
  <c r="AC342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Z343" i="8"/>
  <c r="C344" i="8"/>
  <c r="C345" i="8"/>
  <c r="B346" i="8"/>
  <c r="AC346" i="8"/>
  <c r="B347" i="8"/>
  <c r="AC347" i="8"/>
  <c r="B348" i="8"/>
  <c r="AC348" i="8"/>
  <c r="B349" i="8"/>
  <c r="AC349" i="8"/>
  <c r="B350" i="8"/>
  <c r="AC350" i="8"/>
  <c r="C351" i="8"/>
  <c r="B352" i="8"/>
  <c r="C352" i="8"/>
  <c r="AC352" i="8"/>
  <c r="C357" i="8"/>
  <c r="B358" i="8"/>
  <c r="C358" i="8"/>
  <c r="AC358" i="8"/>
  <c r="B359" i="8"/>
  <c r="C359" i="8"/>
  <c r="AC359" i="8"/>
  <c r="C360" i="8"/>
  <c r="B361" i="8"/>
  <c r="C361" i="8"/>
  <c r="AC361" i="8"/>
  <c r="C362" i="8"/>
  <c r="B363" i="8"/>
  <c r="C363" i="8"/>
  <c r="AC363" i="8"/>
  <c r="B364" i="8"/>
  <c r="C364" i="8"/>
  <c r="AC364" i="8"/>
  <c r="B365" i="8"/>
  <c r="C365" i="8"/>
  <c r="AC365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Z366" i="8"/>
  <c r="C367" i="8"/>
  <c r="C368" i="8"/>
  <c r="B369" i="8"/>
  <c r="C369" i="8"/>
  <c r="AC369" i="8"/>
  <c r="B370" i="8"/>
  <c r="C370" i="8"/>
  <c r="AC370" i="8"/>
  <c r="B371" i="8"/>
  <c r="C371" i="8"/>
  <c r="AC371" i="8"/>
  <c r="B372" i="8"/>
  <c r="C372" i="8"/>
  <c r="AC372" i="8"/>
  <c r="B373" i="8"/>
  <c r="C373" i="8"/>
  <c r="AC373" i="8"/>
  <c r="B374" i="8"/>
  <c r="C374" i="8"/>
  <c r="AC374" i="8"/>
  <c r="B375" i="8"/>
  <c r="C375" i="8"/>
  <c r="AC375" i="8"/>
  <c r="B376" i="8"/>
  <c r="C376" i="8"/>
  <c r="AC376" i="8"/>
  <c r="C377" i="8"/>
  <c r="B378" i="8"/>
  <c r="C378" i="8"/>
  <c r="AC378" i="8"/>
  <c r="B379" i="8"/>
  <c r="C379" i="8"/>
  <c r="AC379" i="8"/>
  <c r="B380" i="8"/>
  <c r="C380" i="8"/>
  <c r="AC380" i="8"/>
  <c r="B381" i="8"/>
  <c r="C381" i="8"/>
  <c r="AC381" i="8"/>
  <c r="B382" i="8"/>
  <c r="C382" i="8"/>
  <c r="AC382" i="8"/>
  <c r="B383" i="8"/>
  <c r="C383" i="8"/>
  <c r="AC383" i="8"/>
  <c r="B384" i="8"/>
  <c r="C384" i="8"/>
  <c r="AC384" i="8"/>
  <c r="B385" i="8"/>
  <c r="C385" i="8"/>
  <c r="AC385" i="8"/>
  <c r="C386" i="8"/>
  <c r="B387" i="8"/>
  <c r="C387" i="8"/>
  <c r="AC387" i="8"/>
  <c r="B388" i="8"/>
  <c r="C388" i="8"/>
  <c r="AC388" i="8"/>
  <c r="B389" i="8"/>
  <c r="C389" i="8"/>
  <c r="AC389" i="8"/>
  <c r="C390" i="8"/>
  <c r="B391" i="8"/>
  <c r="C391" i="8"/>
  <c r="AC391" i="8"/>
  <c r="B392" i="8"/>
  <c r="C392" i="8"/>
  <c r="AC392" i="8"/>
  <c r="B393" i="8"/>
  <c r="C393" i="8"/>
  <c r="AC393" i="8"/>
  <c r="C394" i="8"/>
  <c r="B395" i="8"/>
  <c r="C395" i="8"/>
  <c r="AC395" i="8"/>
  <c r="B396" i="8"/>
  <c r="C396" i="8"/>
  <c r="AC396" i="8"/>
  <c r="C397" i="8"/>
  <c r="B398" i="8"/>
  <c r="C398" i="8"/>
  <c r="AC398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Z399" i="8"/>
  <c r="C400" i="8"/>
  <c r="C401" i="8"/>
  <c r="B402" i="8"/>
  <c r="C402" i="8"/>
  <c r="AC402" i="8"/>
  <c r="B403" i="8"/>
  <c r="C403" i="8"/>
  <c r="AC403" i="8"/>
  <c r="B404" i="8"/>
  <c r="C404" i="8"/>
  <c r="AC404" i="8"/>
  <c r="B405" i="8"/>
  <c r="C405" i="8"/>
  <c r="AC405" i="8"/>
  <c r="C406" i="8"/>
  <c r="B407" i="8"/>
  <c r="C407" i="8"/>
  <c r="AC407" i="8"/>
  <c r="B408" i="8"/>
  <c r="C408" i="8"/>
  <c r="AC408" i="8"/>
  <c r="B409" i="8"/>
  <c r="C409" i="8"/>
  <c r="AC409" i="8"/>
  <c r="B410" i="8"/>
  <c r="C410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Z411" i="8"/>
  <c r="C412" i="8"/>
  <c r="C413" i="8"/>
  <c r="B414" i="8"/>
  <c r="C414" i="8"/>
  <c r="AC414" i="8"/>
  <c r="B415" i="8"/>
  <c r="C415" i="8"/>
  <c r="AC415" i="8"/>
  <c r="B416" i="8"/>
  <c r="C416" i="8"/>
  <c r="AC416" i="8"/>
  <c r="B417" i="8"/>
  <c r="C417" i="8"/>
  <c r="AC417" i="8"/>
  <c r="C418" i="8"/>
  <c r="B419" i="8"/>
  <c r="C419" i="8"/>
  <c r="AC419" i="8"/>
  <c r="B420" i="8"/>
  <c r="C420" i="8"/>
  <c r="AC420" i="8"/>
  <c r="B421" i="8"/>
  <c r="C421" i="8"/>
  <c r="AC421" i="8"/>
  <c r="B422" i="8"/>
  <c r="C422" i="8"/>
  <c r="AC422" i="8"/>
  <c r="C423" i="8"/>
  <c r="B424" i="8"/>
  <c r="C424" i="8"/>
  <c r="AC424" i="8"/>
  <c r="B425" i="8"/>
  <c r="C425" i="8"/>
  <c r="AC425" i="8"/>
  <c r="B426" i="8"/>
  <c r="C426" i="8"/>
  <c r="AC426" i="8"/>
  <c r="C427" i="8"/>
  <c r="B428" i="8"/>
  <c r="C428" i="8"/>
  <c r="AC428" i="8"/>
  <c r="B429" i="8"/>
  <c r="C429" i="8"/>
  <c r="AC429" i="8"/>
  <c r="C430" i="8"/>
  <c r="B431" i="8"/>
  <c r="C431" i="8"/>
  <c r="AC431" i="8"/>
  <c r="B432" i="8"/>
  <c r="C432" i="8"/>
  <c r="AC432" i="8"/>
  <c r="C433" i="8"/>
  <c r="B434" i="8"/>
  <c r="C434" i="8"/>
  <c r="AC434" i="8"/>
  <c r="B435" i="8"/>
  <c r="C435" i="8"/>
  <c r="AC435" i="8"/>
  <c r="B436" i="8"/>
  <c r="C436" i="8"/>
  <c r="AC436" i="8"/>
  <c r="C437" i="8"/>
  <c r="B438" i="8"/>
  <c r="C438" i="8"/>
  <c r="AC438" i="8"/>
  <c r="B439" i="8"/>
  <c r="C439" i="8"/>
  <c r="AC439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Z440" i="8"/>
  <c r="C441" i="8"/>
  <c r="B442" i="8"/>
  <c r="C442" i="8"/>
  <c r="B443" i="8"/>
  <c r="C443" i="8"/>
  <c r="B444" i="8"/>
  <c r="C444" i="8"/>
  <c r="B445" i="8"/>
  <c r="C445" i="8"/>
  <c r="B446" i="8"/>
  <c r="C446" i="8"/>
  <c r="B447" i="8"/>
  <c r="C447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Z448" i="8"/>
  <c r="AC448" i="8"/>
  <c r="C449" i="8"/>
  <c r="B450" i="8"/>
  <c r="C450" i="8"/>
  <c r="AC450" i="8"/>
  <c r="B451" i="8"/>
  <c r="C451" i="8"/>
  <c r="AC451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Z452" i="8"/>
  <c r="C453" i="8"/>
  <c r="C454" i="8"/>
  <c r="B455" i="8"/>
  <c r="AC455" i="8"/>
  <c r="B456" i="8"/>
  <c r="AC456" i="8"/>
  <c r="C457" i="8"/>
  <c r="B458" i="8"/>
  <c r="C458" i="8"/>
  <c r="AC458" i="8"/>
  <c r="M463" i="8"/>
  <c r="N463" i="8"/>
  <c r="O463" i="8"/>
  <c r="P463" i="8"/>
  <c r="Q463" i="8"/>
  <c r="R463" i="8"/>
  <c r="S463" i="8"/>
  <c r="T463" i="8"/>
  <c r="U463" i="8"/>
  <c r="V463" i="8"/>
  <c r="W463" i="8"/>
  <c r="X463" i="8"/>
  <c r="Z463" i="8"/>
  <c r="C464" i="8"/>
  <c r="C465" i="8"/>
  <c r="B466" i="8"/>
  <c r="C466" i="8"/>
  <c r="AC466" i="8"/>
  <c r="B467" i="8"/>
  <c r="C467" i="8"/>
  <c r="AC467" i="8"/>
  <c r="B468" i="8"/>
  <c r="C468" i="8"/>
  <c r="AC468" i="8"/>
  <c r="C469" i="8"/>
  <c r="B470" i="8"/>
  <c r="C470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Z475" i="8"/>
  <c r="C476" i="8"/>
  <c r="B477" i="8"/>
  <c r="C477" i="8"/>
  <c r="AC477" i="8"/>
  <c r="B478" i="8"/>
  <c r="C478" i="8"/>
  <c r="AC478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Z479" i="8"/>
  <c r="C480" i="8"/>
  <c r="C481" i="8"/>
  <c r="B482" i="8"/>
  <c r="C482" i="8"/>
  <c r="AC482" i="8"/>
  <c r="B483" i="8"/>
  <c r="C483" i="8"/>
  <c r="AC483" i="8"/>
  <c r="C487" i="8"/>
  <c r="B488" i="8"/>
  <c r="AC488" i="8"/>
  <c r="B489" i="8"/>
  <c r="AC489" i="8"/>
  <c r="B490" i="8"/>
  <c r="AC490" i="8"/>
  <c r="B491" i="8"/>
  <c r="AC491" i="8"/>
  <c r="B492" i="8"/>
  <c r="AC492" i="8"/>
  <c r="C493" i="8"/>
  <c r="B494" i="8"/>
  <c r="C494" i="8"/>
  <c r="AC494" i="8"/>
  <c r="B495" i="8"/>
  <c r="C495" i="8"/>
  <c r="AC495" i="8"/>
  <c r="M496" i="8"/>
  <c r="N496" i="8"/>
  <c r="O496" i="8"/>
  <c r="P496" i="8"/>
  <c r="Q496" i="8"/>
  <c r="R496" i="8"/>
  <c r="S496" i="8"/>
  <c r="T496" i="8"/>
  <c r="U496" i="8"/>
  <c r="V496" i="8"/>
  <c r="W496" i="8"/>
  <c r="X496" i="8"/>
  <c r="Z496" i="8"/>
  <c r="C497" i="8"/>
  <c r="C498" i="8"/>
  <c r="B499" i="8"/>
  <c r="AC499" i="8"/>
  <c r="B500" i="8"/>
  <c r="AC500" i="8"/>
  <c r="C501" i="8"/>
  <c r="C506" i="8"/>
  <c r="AC506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Z507" i="8"/>
  <c r="C508" i="8"/>
  <c r="B509" i="8"/>
  <c r="C509" i="8"/>
  <c r="AC509" i="8"/>
  <c r="B510" i="8"/>
  <c r="C510" i="8"/>
  <c r="AC510" i="8"/>
  <c r="B511" i="8"/>
  <c r="AC511" i="8"/>
  <c r="B512" i="8"/>
  <c r="AC512" i="8"/>
  <c r="B513" i="8"/>
  <c r="AC513" i="8"/>
  <c r="B514" i="8"/>
  <c r="AC514" i="8"/>
  <c r="B515" i="8"/>
  <c r="AC515" i="8"/>
  <c r="B516" i="8"/>
  <c r="AC516" i="8"/>
  <c r="B517" i="8"/>
  <c r="AC517" i="8"/>
  <c r="B518" i="8"/>
  <c r="AC518" i="8"/>
  <c r="B519" i="8"/>
  <c r="AC519" i="8"/>
  <c r="B520" i="8"/>
  <c r="AC520" i="8"/>
  <c r="B521" i="8"/>
  <c r="C521" i="8"/>
  <c r="AC521" i="8"/>
  <c r="B522" i="8"/>
  <c r="C522" i="8"/>
  <c r="AC522" i="8"/>
  <c r="C523" i="8"/>
  <c r="B524" i="8"/>
  <c r="C524" i="8"/>
  <c r="AC524" i="8"/>
  <c r="B525" i="8"/>
  <c r="C525" i="8"/>
  <c r="AC525" i="8"/>
  <c r="C526" i="8"/>
  <c r="B527" i="8"/>
  <c r="C527" i="8"/>
  <c r="AC527" i="8"/>
  <c r="B528" i="8"/>
  <c r="C528" i="8"/>
  <c r="AC528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Z529" i="8"/>
  <c r="C530" i="8"/>
  <c r="B531" i="8"/>
  <c r="C531" i="8"/>
  <c r="AC531" i="8"/>
  <c r="B532" i="8"/>
  <c r="C532" i="8"/>
  <c r="AC532" i="8"/>
  <c r="L533" i="8"/>
  <c r="M533" i="8"/>
  <c r="N533" i="8"/>
  <c r="O533" i="8"/>
  <c r="P533" i="8"/>
  <c r="Q533" i="8"/>
  <c r="R533" i="8"/>
  <c r="S533" i="8"/>
  <c r="T533" i="8"/>
  <c r="U533" i="8"/>
  <c r="V533" i="8"/>
  <c r="W533" i="8"/>
  <c r="X533" i="8"/>
  <c r="Z533" i="8"/>
  <c r="C534" i="8"/>
  <c r="B535" i="8"/>
  <c r="C535" i="8"/>
  <c r="AC535" i="8"/>
  <c r="AC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Z536" i="8"/>
  <c r="C537" i="8"/>
  <c r="B538" i="8"/>
  <c r="B539" i="8"/>
  <c r="C539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Z540" i="8"/>
  <c r="AC540" i="8"/>
  <c r="C543" i="8"/>
  <c r="B544" i="8"/>
  <c r="C544" i="8"/>
  <c r="AC544" i="8"/>
  <c r="AC545" i="8"/>
  <c r="AC546" i="8"/>
  <c r="L545" i="8"/>
  <c r="L546" i="8"/>
  <c r="E11" i="16"/>
  <c r="F11" i="16"/>
  <c r="M545" i="8"/>
  <c r="M546" i="8"/>
  <c r="E12" i="16"/>
  <c r="F12" i="16"/>
  <c r="N545" i="8"/>
  <c r="N546" i="8"/>
  <c r="E13" i="16"/>
  <c r="F13" i="16"/>
  <c r="O545" i="8"/>
  <c r="O546" i="8"/>
  <c r="E14" i="16"/>
  <c r="F14" i="16"/>
  <c r="P545" i="8"/>
  <c r="P546" i="8"/>
  <c r="E15" i="16"/>
  <c r="F15" i="16"/>
  <c r="Q545" i="8"/>
  <c r="Q546" i="8"/>
  <c r="E16" i="16"/>
  <c r="F16" i="16"/>
  <c r="R545" i="8"/>
  <c r="R546" i="8"/>
  <c r="E17" i="16"/>
  <c r="F17" i="16"/>
  <c r="S545" i="8"/>
  <c r="S546" i="8"/>
  <c r="E18" i="16"/>
  <c r="F18" i="16"/>
  <c r="T545" i="8"/>
  <c r="T546" i="8"/>
  <c r="E19" i="16"/>
  <c r="F19" i="16"/>
  <c r="U545" i="8"/>
  <c r="U546" i="8"/>
  <c r="E20" i="16"/>
  <c r="F20" i="16"/>
  <c r="W545" i="8"/>
  <c r="W546" i="8"/>
  <c r="E22" i="16"/>
  <c r="F22" i="16"/>
  <c r="X545" i="8"/>
  <c r="X546" i="8"/>
  <c r="E23" i="16"/>
  <c r="F23" i="16"/>
  <c r="Z545" i="8"/>
  <c r="Z546" i="8"/>
  <c r="E25" i="16"/>
  <c r="F25" i="16"/>
  <c r="B560" i="8"/>
  <c r="D560" i="8"/>
  <c r="H560" i="8"/>
  <c r="I560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Z564" i="8"/>
  <c r="AA564" i="8"/>
  <c r="B568" i="8"/>
  <c r="D568" i="8"/>
  <c r="H568" i="8"/>
  <c r="I568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Z572" i="8"/>
  <c r="B576" i="8"/>
  <c r="D576" i="8"/>
  <c r="H576" i="8"/>
  <c r="I576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Z580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Z584" i="8"/>
  <c r="B586" i="8"/>
  <c r="D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Z586" i="8"/>
  <c r="AA586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Z588" i="8"/>
  <c r="AA588" i="8"/>
  <c r="L610" i="8"/>
  <c r="H620" i="8"/>
  <c r="H621" i="8"/>
  <c r="C628" i="8"/>
  <c r="Q8" i="6"/>
  <c r="C14" i="9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Q36" i="6"/>
  <c r="C15" i="9"/>
  <c r="H48" i="8"/>
  <c r="H49" i="8"/>
  <c r="H50" i="8"/>
  <c r="H52" i="8"/>
  <c r="H53" i="8"/>
  <c r="H54" i="8"/>
  <c r="H56" i="8"/>
  <c r="H57" i="8"/>
  <c r="H58" i="8"/>
  <c r="H59" i="8"/>
  <c r="H60" i="8"/>
  <c r="H61" i="8"/>
  <c r="H62" i="8"/>
  <c r="H63" i="8"/>
  <c r="H65" i="8"/>
  <c r="H66" i="8"/>
  <c r="H67" i="8"/>
  <c r="H68" i="8"/>
  <c r="H69" i="8"/>
  <c r="H70" i="8"/>
  <c r="H71" i="8"/>
  <c r="H72" i="8"/>
  <c r="H73" i="8"/>
  <c r="H74" i="8"/>
  <c r="H76" i="8"/>
  <c r="H77" i="8"/>
  <c r="H79" i="8"/>
  <c r="H80" i="8"/>
  <c r="H82" i="8"/>
  <c r="H83" i="8"/>
  <c r="H85" i="8"/>
  <c r="H86" i="8"/>
  <c r="H88" i="8"/>
  <c r="H89" i="8"/>
  <c r="Q82" i="6"/>
  <c r="C16" i="9"/>
  <c r="Q87" i="6"/>
  <c r="C17" i="9"/>
  <c r="C18" i="9"/>
  <c r="C19" i="9"/>
  <c r="C20" i="9"/>
  <c r="C21" i="9"/>
  <c r="C22" i="9"/>
  <c r="C23" i="9"/>
  <c r="C24" i="9"/>
  <c r="H256" i="8"/>
  <c r="H257" i="8"/>
  <c r="H258" i="8"/>
  <c r="H259" i="8"/>
  <c r="Q261" i="6"/>
  <c r="C25" i="9"/>
  <c r="H263" i="8"/>
  <c r="H264" i="8"/>
  <c r="H265" i="8"/>
  <c r="H266" i="8"/>
  <c r="H267" i="8"/>
  <c r="H269" i="8"/>
  <c r="H275" i="8"/>
  <c r="H276" i="8"/>
  <c r="H278" i="8"/>
  <c r="C26" i="9"/>
  <c r="H282" i="8"/>
  <c r="H283" i="8"/>
  <c r="H285" i="8"/>
  <c r="H291" i="8"/>
  <c r="H292" i="8"/>
  <c r="H294" i="8"/>
  <c r="C27" i="9"/>
  <c r="H298" i="8"/>
  <c r="H299" i="8"/>
  <c r="H301" i="8"/>
  <c r="H307" i="8"/>
  <c r="H308" i="8"/>
  <c r="H310" i="8"/>
  <c r="C28" i="9"/>
  <c r="H314" i="8"/>
  <c r="H315" i="8"/>
  <c r="H317" i="8"/>
  <c r="H323" i="8"/>
  <c r="H324" i="8"/>
  <c r="H326" i="8"/>
  <c r="C29" i="9"/>
  <c r="H330" i="8"/>
  <c r="H331" i="8"/>
  <c r="H333" i="8"/>
  <c r="C30" i="9"/>
  <c r="C31" i="9"/>
  <c r="Q407" i="6"/>
  <c r="C32" i="9"/>
  <c r="Q420" i="6"/>
  <c r="C33" i="9"/>
  <c r="Q450" i="6"/>
  <c r="C34" i="9"/>
  <c r="Q464" i="6"/>
  <c r="C36" i="9"/>
  <c r="C37" i="9"/>
  <c r="H468" i="8"/>
  <c r="H477" i="8"/>
  <c r="H478" i="8"/>
  <c r="Q494" i="6"/>
  <c r="C39" i="9"/>
  <c r="H482" i="8"/>
  <c r="H488" i="8"/>
  <c r="H489" i="8"/>
  <c r="H490" i="8"/>
  <c r="H491" i="8"/>
  <c r="H492" i="8"/>
  <c r="H494" i="8"/>
  <c r="H495" i="8"/>
  <c r="C40" i="9"/>
  <c r="H499" i="8"/>
  <c r="H500" i="8"/>
  <c r="H506" i="8"/>
  <c r="C41" i="9"/>
  <c r="H509" i="8"/>
  <c r="H524" i="8"/>
  <c r="H525" i="8"/>
  <c r="H527" i="8"/>
  <c r="H528" i="8"/>
  <c r="Q547" i="6"/>
  <c r="C42" i="9"/>
  <c r="H531" i="8"/>
  <c r="H532" i="8"/>
  <c r="Q552" i="6"/>
  <c r="C43" i="9"/>
  <c r="H535" i="8"/>
  <c r="Q558" i="6"/>
  <c r="C44" i="9"/>
  <c r="C538" i="8"/>
  <c r="Q563" i="6"/>
  <c r="C45" i="9"/>
  <c r="H544" i="8"/>
  <c r="Q578" i="6"/>
  <c r="C46" i="9"/>
  <c r="R597" i="6"/>
  <c r="R91" i="12"/>
  <c r="R598" i="6"/>
  <c r="R92" i="12"/>
  <c r="Q601" i="6"/>
  <c r="E64" i="5"/>
  <c r="E3" i="5"/>
  <c r="D5" i="5"/>
  <c r="A7" i="5"/>
  <c r="B7" i="5"/>
  <c r="A8" i="5"/>
  <c r="B8" i="5"/>
  <c r="A9" i="5"/>
  <c r="B9" i="5"/>
  <c r="A12" i="5"/>
  <c r="B12" i="5"/>
  <c r="J12" i="5"/>
  <c r="D14" i="5"/>
  <c r="D15" i="5"/>
  <c r="G15" i="5"/>
  <c r="D16" i="5"/>
  <c r="A25" i="5"/>
  <c r="B25" i="5"/>
  <c r="A26" i="5"/>
  <c r="B26" i="5"/>
  <c r="A27" i="5"/>
  <c r="B27" i="5"/>
  <c r="A28" i="5"/>
  <c r="B28" i="5"/>
  <c r="A29" i="5"/>
  <c r="B29" i="5"/>
  <c r="A30" i="5"/>
  <c r="B30" i="5"/>
  <c r="A31" i="5"/>
  <c r="B31" i="5"/>
  <c r="A32" i="5"/>
  <c r="B32" i="5"/>
  <c r="A33" i="5"/>
  <c r="B33" i="5"/>
  <c r="A34" i="5"/>
  <c r="B34" i="5"/>
  <c r="A35" i="5"/>
  <c r="B35" i="5"/>
  <c r="A36" i="5"/>
  <c r="B36" i="5"/>
  <c r="A37" i="5"/>
  <c r="B37" i="5"/>
  <c r="A38" i="5"/>
  <c r="B38" i="5"/>
  <c r="A39" i="5"/>
  <c r="B39" i="5"/>
  <c r="A40" i="5"/>
  <c r="B40" i="5"/>
  <c r="A41" i="5"/>
  <c r="B41" i="5"/>
  <c r="A42" i="5"/>
  <c r="B42" i="5"/>
  <c r="A43" i="5"/>
  <c r="B43" i="5"/>
  <c r="A44" i="5"/>
  <c r="B44" i="5"/>
  <c r="A45" i="5"/>
  <c r="B45" i="5"/>
  <c r="A46" i="5"/>
  <c r="B46" i="5"/>
  <c r="A47" i="5"/>
  <c r="B47" i="5"/>
  <c r="A48" i="5"/>
  <c r="B48" i="5"/>
  <c r="A49" i="5"/>
  <c r="B49" i="5"/>
  <c r="A50" i="5"/>
  <c r="B50" i="5"/>
  <c r="A51" i="5"/>
  <c r="B51" i="5"/>
  <c r="A52" i="5"/>
  <c r="B52" i="5"/>
  <c r="A53" i="5"/>
  <c r="B53" i="5"/>
  <c r="A54" i="5"/>
  <c r="B54" i="5"/>
  <c r="A56" i="5"/>
  <c r="B56" i="5"/>
  <c r="A57" i="5"/>
  <c r="A58" i="5"/>
  <c r="B58" i="5"/>
  <c r="A61" i="5"/>
  <c r="B61" i="5"/>
  <c r="A62" i="5"/>
  <c r="B62" i="5"/>
  <c r="A64" i="5"/>
  <c r="B64" i="5"/>
  <c r="D2" i="22"/>
  <c r="I110" i="1"/>
  <c r="AB256" i="8"/>
  <c r="AC200" i="8"/>
  <c r="AB532" i="8"/>
  <c r="AB39" i="8"/>
  <c r="AC279" i="8"/>
  <c r="AC235" i="8"/>
  <c r="AB82" i="8"/>
  <c r="AB42" i="8"/>
  <c r="X11" i="12"/>
  <c r="S590" i="8"/>
  <c r="S593" i="8"/>
  <c r="S600" i="8"/>
  <c r="AC533" i="8"/>
  <c r="AC260" i="8"/>
  <c r="AC254" i="8"/>
  <c r="E56" i="5"/>
  <c r="R585" i="6"/>
  <c r="AB263" i="8"/>
  <c r="AB76" i="8"/>
  <c r="AB258" i="8"/>
  <c r="AB43" i="8"/>
  <c r="AB40" i="8"/>
  <c r="E38" i="9"/>
  <c r="G61" i="5"/>
  <c r="R583" i="6"/>
  <c r="E46" i="9"/>
  <c r="E39" i="9"/>
  <c r="E25" i="9"/>
  <c r="AB30" i="8"/>
  <c r="W590" i="8"/>
  <c r="W593" i="8"/>
  <c r="O590" i="8"/>
  <c r="O593" i="8"/>
  <c r="V590" i="8"/>
  <c r="V593" i="8"/>
  <c r="V600" i="8"/>
  <c r="R590" i="8"/>
  <c r="R593" i="8"/>
  <c r="N590" i="8"/>
  <c r="N593" i="8"/>
  <c r="Z590" i="8"/>
  <c r="Z593" i="8"/>
  <c r="C25" i="16"/>
  <c r="U590" i="8"/>
  <c r="U593" i="8"/>
  <c r="U600" i="8"/>
  <c r="Q590" i="8"/>
  <c r="Q593" i="8"/>
  <c r="M590" i="8"/>
  <c r="M593" i="8"/>
  <c r="X590" i="8"/>
  <c r="X593" i="8"/>
  <c r="T590" i="8"/>
  <c r="T593" i="8"/>
  <c r="T600" i="8"/>
  <c r="P590" i="8"/>
  <c r="P593" i="8"/>
  <c r="L590" i="8"/>
  <c r="L593" i="8"/>
  <c r="AB44" i="8"/>
  <c r="AC94" i="8"/>
  <c r="AC463" i="8"/>
  <c r="R587" i="6"/>
  <c r="AB36" i="8"/>
  <c r="AB27" i="8"/>
  <c r="AC507" i="8"/>
  <c r="AB494" i="8"/>
  <c r="AB24" i="8"/>
  <c r="C21" i="16"/>
  <c r="C19" i="16"/>
  <c r="M19" i="16"/>
  <c r="N19" i="16"/>
  <c r="U541" i="8"/>
  <c r="U548" i="8"/>
  <c r="U550" i="8"/>
  <c r="U552" i="8"/>
  <c r="Q541" i="8"/>
  <c r="Q548" i="8"/>
  <c r="Q550" i="8"/>
  <c r="Q552" i="8"/>
  <c r="R541" i="8"/>
  <c r="R548" i="8"/>
  <c r="R550" i="8"/>
  <c r="R552" i="8"/>
  <c r="N541" i="8"/>
  <c r="N548" i="8"/>
  <c r="N550" i="8"/>
  <c r="N552" i="8"/>
  <c r="W541" i="8"/>
  <c r="W548" i="8"/>
  <c r="W550" i="8"/>
  <c r="W552" i="8"/>
  <c r="S541" i="8"/>
  <c r="S548" i="8"/>
  <c r="S550" i="8"/>
  <c r="S552" i="8"/>
  <c r="V541" i="8"/>
  <c r="V548" i="8"/>
  <c r="V550" i="8"/>
  <c r="V552" i="8"/>
  <c r="O541" i="8"/>
  <c r="O548" i="8"/>
  <c r="O550" i="8"/>
  <c r="O552" i="8"/>
  <c r="X541" i="8"/>
  <c r="X548" i="8"/>
  <c r="X550" i="8"/>
  <c r="X552" i="8"/>
  <c r="T541" i="8"/>
  <c r="T548" i="8"/>
  <c r="T550" i="8"/>
  <c r="T552" i="8"/>
  <c r="P541" i="8"/>
  <c r="P548" i="8"/>
  <c r="P550" i="8"/>
  <c r="P552" i="8"/>
  <c r="Z541" i="8"/>
  <c r="Z548" i="8"/>
  <c r="Z550" i="8"/>
  <c r="Z552" i="8"/>
  <c r="M541" i="8"/>
  <c r="M548" i="8"/>
  <c r="M550" i="8"/>
  <c r="M552" i="8"/>
  <c r="R588" i="6"/>
  <c r="R584" i="6"/>
  <c r="H514" i="8"/>
  <c r="H512" i="8"/>
  <c r="H510" i="8"/>
  <c r="E41" i="9"/>
  <c r="H483" i="8"/>
  <c r="L496" i="8"/>
  <c r="AB34" i="8"/>
  <c r="AB31" i="8"/>
  <c r="AB28" i="8"/>
  <c r="H521" i="8"/>
  <c r="R586" i="6"/>
  <c r="H515" i="8"/>
  <c r="H513" i="8"/>
  <c r="H511" i="8"/>
  <c r="AB38" i="8"/>
  <c r="AB35" i="8"/>
  <c r="AB32" i="8"/>
  <c r="H522" i="8"/>
  <c r="AB522" i="8"/>
  <c r="H519" i="8"/>
  <c r="H520" i="8"/>
  <c r="H516" i="8"/>
  <c r="H517" i="8"/>
  <c r="AB517" i="8"/>
  <c r="H518" i="8"/>
  <c r="AB518" i="8"/>
  <c r="AB491" i="8"/>
  <c r="AC45" i="8"/>
  <c r="AC18" i="8"/>
  <c r="AC311" i="8"/>
  <c r="AC124" i="8"/>
  <c r="AC343" i="8"/>
  <c r="AC366" i="8"/>
  <c r="AC411" i="8"/>
  <c r="AC90" i="8"/>
  <c r="AB490" i="8"/>
  <c r="AB492" i="8"/>
  <c r="R600" i="6"/>
  <c r="R94" i="12"/>
  <c r="R596" i="6"/>
  <c r="R599" i="6"/>
  <c r="R93" i="12"/>
  <c r="AB528" i="8"/>
  <c r="AB527" i="8"/>
  <c r="AB525" i="8"/>
  <c r="AC529" i="8"/>
  <c r="AC496" i="8"/>
  <c r="AC479" i="8"/>
  <c r="AC452" i="8"/>
  <c r="AC440" i="8"/>
  <c r="AC399" i="8"/>
  <c r="AC327" i="8"/>
  <c r="AC295" i="8"/>
  <c r="AC218" i="8"/>
  <c r="AC182" i="8"/>
  <c r="AC153" i="8"/>
  <c r="AB26" i="8"/>
  <c r="AB41" i="8"/>
  <c r="AB37" i="8"/>
  <c r="AB33" i="8"/>
  <c r="AB29" i="8"/>
  <c r="Q554" i="6"/>
  <c r="Q580" i="6"/>
  <c r="Q603" i="6"/>
  <c r="AB509" i="8"/>
  <c r="AB488" i="8"/>
  <c r="J10" i="5"/>
  <c r="H479" i="8"/>
  <c r="H455" i="8"/>
  <c r="L463" i="8"/>
  <c r="AB446" i="8"/>
  <c r="AB444" i="8"/>
  <c r="E35" i="9"/>
  <c r="H410" i="8"/>
  <c r="H408" i="8"/>
  <c r="H404" i="8"/>
  <c r="H393" i="8"/>
  <c r="AB393" i="8"/>
  <c r="H388" i="8"/>
  <c r="AB388" i="8"/>
  <c r="H383" i="8"/>
  <c r="AB383" i="8"/>
  <c r="H379" i="8"/>
  <c r="H374" i="8"/>
  <c r="AB374" i="8"/>
  <c r="H370" i="8"/>
  <c r="AB370" i="8"/>
  <c r="H365" i="8"/>
  <c r="H359" i="8"/>
  <c r="H348" i="8"/>
  <c r="H456" i="8"/>
  <c r="H439" i="8"/>
  <c r="H436" i="8"/>
  <c r="H434" i="8"/>
  <c r="H431" i="8"/>
  <c r="H428" i="8"/>
  <c r="H425" i="8"/>
  <c r="H422" i="8"/>
  <c r="H420" i="8"/>
  <c r="H417" i="8"/>
  <c r="H415" i="8"/>
  <c r="H403" i="8"/>
  <c r="H398" i="8"/>
  <c r="AB398" i="8"/>
  <c r="H392" i="8"/>
  <c r="AB392" i="8"/>
  <c r="H387" i="8"/>
  <c r="AB387" i="8"/>
  <c r="H382" i="8"/>
  <c r="AB382" i="8"/>
  <c r="H378" i="8"/>
  <c r="AB378" i="8"/>
  <c r="H373" i="8"/>
  <c r="AB373" i="8"/>
  <c r="H369" i="8"/>
  <c r="H364" i="8"/>
  <c r="H358" i="8"/>
  <c r="H352" i="8"/>
  <c r="H347" i="8"/>
  <c r="H342" i="8"/>
  <c r="H536" i="8"/>
  <c r="H533" i="8"/>
  <c r="H507" i="8"/>
  <c r="C38" i="9"/>
  <c r="C47" i="9"/>
  <c r="H466" i="8"/>
  <c r="H458" i="8"/>
  <c r="H450" i="8"/>
  <c r="AB447" i="8"/>
  <c r="AB445" i="8"/>
  <c r="H409" i="8"/>
  <c r="H407" i="8"/>
  <c r="H402" i="8"/>
  <c r="H396" i="8"/>
  <c r="AB396" i="8"/>
  <c r="H391" i="8"/>
  <c r="AB391" i="8"/>
  <c r="H385" i="8"/>
  <c r="AB385" i="8"/>
  <c r="H381" i="8"/>
  <c r="AB381" i="8"/>
  <c r="H376" i="8"/>
  <c r="AB376" i="8"/>
  <c r="H372" i="8"/>
  <c r="AB372" i="8"/>
  <c r="H363" i="8"/>
  <c r="H350" i="8"/>
  <c r="H346" i="8"/>
  <c r="H340" i="8"/>
  <c r="G64" i="5"/>
  <c r="H64" i="5"/>
  <c r="H545" i="8"/>
  <c r="H467" i="8"/>
  <c r="H451" i="8"/>
  <c r="H438" i="8"/>
  <c r="H435" i="8"/>
  <c r="H432" i="8"/>
  <c r="H429" i="8"/>
  <c r="H426" i="8"/>
  <c r="H424" i="8"/>
  <c r="H421" i="8"/>
  <c r="H419" i="8"/>
  <c r="H416" i="8"/>
  <c r="H414" i="8"/>
  <c r="H405" i="8"/>
  <c r="H395" i="8"/>
  <c r="AB395" i="8"/>
  <c r="H389" i="8"/>
  <c r="AB389" i="8"/>
  <c r="H384" i="8"/>
  <c r="AB384" i="8"/>
  <c r="H380" i="8"/>
  <c r="AB380" i="8"/>
  <c r="H375" i="8"/>
  <c r="AB375" i="8"/>
  <c r="H371" i="8"/>
  <c r="AB371" i="8"/>
  <c r="H361" i="8"/>
  <c r="H349" i="8"/>
  <c r="H339" i="8"/>
  <c r="H327" i="8"/>
  <c r="H311" i="8"/>
  <c r="H295" i="8"/>
  <c r="H279" i="8"/>
  <c r="H260" i="8"/>
  <c r="H250" i="8"/>
  <c r="H244" i="8"/>
  <c r="H241" i="8"/>
  <c r="H239" i="8"/>
  <c r="H215" i="8"/>
  <c r="H205" i="8"/>
  <c r="H188" i="8"/>
  <c r="H178" i="8"/>
  <c r="AB178" i="8"/>
  <c r="H169" i="8"/>
  <c r="AB169" i="8"/>
  <c r="H165" i="8"/>
  <c r="AB165" i="8"/>
  <c r="H161" i="8"/>
  <c r="AB161" i="8"/>
  <c r="H157" i="8"/>
  <c r="H152" i="8"/>
  <c r="H146" i="8"/>
  <c r="H142" i="8"/>
  <c r="H138" i="8"/>
  <c r="H134" i="8"/>
  <c r="H127" i="8"/>
  <c r="H120" i="8"/>
  <c r="H115" i="8"/>
  <c r="H111" i="8"/>
  <c r="H107" i="8"/>
  <c r="H103" i="8"/>
  <c r="H93" i="8"/>
  <c r="AB93" i="8"/>
  <c r="H251" i="8"/>
  <c r="H232" i="8"/>
  <c r="H223" i="8"/>
  <c r="H221" i="8"/>
  <c r="H204" i="8"/>
  <c r="H199" i="8"/>
  <c r="H187" i="8"/>
  <c r="H173" i="8"/>
  <c r="H168" i="8"/>
  <c r="AB168" i="8"/>
  <c r="H164" i="8"/>
  <c r="AB164" i="8"/>
  <c r="H160" i="8"/>
  <c r="AB160" i="8"/>
  <c r="H156" i="8"/>
  <c r="H150" i="8"/>
  <c r="H145" i="8"/>
  <c r="H141" i="8"/>
  <c r="H137" i="8"/>
  <c r="H133" i="8"/>
  <c r="H119" i="8"/>
  <c r="H114" i="8"/>
  <c r="H110" i="8"/>
  <c r="H106" i="8"/>
  <c r="H92" i="8"/>
  <c r="L94" i="8"/>
  <c r="H253" i="8"/>
  <c r="H242" i="8"/>
  <c r="H240" i="8"/>
  <c r="H238" i="8"/>
  <c r="H217" i="8"/>
  <c r="H214" i="8"/>
  <c r="H208" i="8"/>
  <c r="H203" i="8"/>
  <c r="H197" i="8"/>
  <c r="H186" i="8"/>
  <c r="H172" i="8"/>
  <c r="H167" i="8"/>
  <c r="AB167" i="8"/>
  <c r="H163" i="8"/>
  <c r="AB163" i="8"/>
  <c r="H159" i="8"/>
  <c r="AB159" i="8"/>
  <c r="H149" i="8"/>
  <c r="H144" i="8"/>
  <c r="H140" i="8"/>
  <c r="H136" i="8"/>
  <c r="H123" i="8"/>
  <c r="H117" i="8"/>
  <c r="H113" i="8"/>
  <c r="H109" i="8"/>
  <c r="H105" i="8"/>
  <c r="H97" i="8"/>
  <c r="H234" i="8"/>
  <c r="H231" i="8"/>
  <c r="H225" i="8"/>
  <c r="H222" i="8"/>
  <c r="H206" i="8"/>
  <c r="H196" i="8"/>
  <c r="H190" i="8"/>
  <c r="H185" i="8"/>
  <c r="H179" i="8"/>
  <c r="AB179" i="8"/>
  <c r="H170" i="8"/>
  <c r="AB170" i="8"/>
  <c r="H166" i="8"/>
  <c r="AB166" i="8"/>
  <c r="H162" i="8"/>
  <c r="AB162" i="8"/>
  <c r="H158" i="8"/>
  <c r="H147" i="8"/>
  <c r="H143" i="8"/>
  <c r="H139" i="8"/>
  <c r="H135" i="8"/>
  <c r="H128" i="8"/>
  <c r="H122" i="8"/>
  <c r="H116" i="8"/>
  <c r="H112" i="8"/>
  <c r="H108" i="8"/>
  <c r="H104" i="8"/>
  <c r="H20" i="8"/>
  <c r="H90" i="8"/>
  <c r="H22" i="8"/>
  <c r="H17" i="8"/>
  <c r="AB17" i="8"/>
  <c r="H16" i="8"/>
  <c r="AB16" i="8"/>
  <c r="H15" i="8"/>
  <c r="L18" i="8"/>
  <c r="H21" i="8"/>
  <c r="D21" i="16"/>
  <c r="R46" i="24"/>
  <c r="X46" i="24"/>
  <c r="G45" i="23"/>
  <c r="G46" i="23"/>
  <c r="AB424" i="8"/>
  <c r="AB435" i="8"/>
  <c r="AB408" i="8"/>
  <c r="AB117" i="8"/>
  <c r="AB145" i="8"/>
  <c r="C20" i="16"/>
  <c r="D19" i="16"/>
  <c r="H19" i="16"/>
  <c r="H20" i="16"/>
  <c r="M20" i="16"/>
  <c r="N20" i="16"/>
  <c r="H21" i="16"/>
  <c r="M21" i="16"/>
  <c r="N21" i="16"/>
  <c r="X600" i="8"/>
  <c r="C23" i="16"/>
  <c r="M25" i="16"/>
  <c r="N25" i="16"/>
  <c r="D25" i="16"/>
  <c r="H25" i="16"/>
  <c r="AB142" i="8"/>
  <c r="AB208" i="8"/>
  <c r="AB240" i="8"/>
  <c r="AB119" i="8"/>
  <c r="AB190" i="8"/>
  <c r="AB214" i="8"/>
  <c r="AB204" i="8"/>
  <c r="AB339" i="8"/>
  <c r="AB352" i="8"/>
  <c r="AB215" i="8"/>
  <c r="AB123" i="8"/>
  <c r="AB350" i="8"/>
  <c r="AB144" i="8"/>
  <c r="AB241" i="8"/>
  <c r="D46" i="9"/>
  <c r="AB188" i="8"/>
  <c r="AB419" i="8"/>
  <c r="AB429" i="8"/>
  <c r="AB363" i="8"/>
  <c r="AB403" i="8"/>
  <c r="AB347" i="8"/>
  <c r="AB358" i="8"/>
  <c r="D25" i="9"/>
  <c r="H36" i="5"/>
  <c r="AB196" i="8"/>
  <c r="AB348" i="8"/>
  <c r="AB359" i="8"/>
  <c r="AB404" i="8"/>
  <c r="H52" i="5"/>
  <c r="AB135" i="8"/>
  <c r="AB140" i="8"/>
  <c r="AB106" i="8"/>
  <c r="AB114" i="8"/>
  <c r="AB107" i="8"/>
  <c r="AB115" i="8"/>
  <c r="AB146" i="8"/>
  <c r="AB458" i="8"/>
  <c r="H496" i="8"/>
  <c r="AB483" i="8"/>
  <c r="D44" i="9"/>
  <c r="H50" i="5"/>
  <c r="AB519" i="8"/>
  <c r="C18" i="16"/>
  <c r="C15" i="16"/>
  <c r="M15" i="16"/>
  <c r="N15" i="16"/>
  <c r="P600" i="8"/>
  <c r="C16" i="16"/>
  <c r="D16" i="16"/>
  <c r="Q600" i="8"/>
  <c r="C17" i="16"/>
  <c r="M17" i="16"/>
  <c r="N17" i="16"/>
  <c r="R600" i="8"/>
  <c r="H24" i="16"/>
  <c r="Z600" i="8"/>
  <c r="C14" i="16"/>
  <c r="M14" i="16"/>
  <c r="N14" i="16"/>
  <c r="O600" i="8"/>
  <c r="C11" i="16"/>
  <c r="L600" i="8"/>
  <c r="C12" i="16"/>
  <c r="M12" i="16"/>
  <c r="N12" i="16"/>
  <c r="M600" i="8"/>
  <c r="C13" i="16"/>
  <c r="N600" i="8"/>
  <c r="C22" i="16"/>
  <c r="M22" i="16"/>
  <c r="N22" i="16"/>
  <c r="W600" i="8"/>
  <c r="AB365" i="8"/>
  <c r="D23" i="16"/>
  <c r="AB225" i="8"/>
  <c r="D18" i="16"/>
  <c r="AB110" i="8"/>
  <c r="AB150" i="8"/>
  <c r="AB136" i="8"/>
  <c r="AB231" i="8"/>
  <c r="S578" i="6"/>
  <c r="H58" i="5"/>
  <c r="H49" i="5"/>
  <c r="AB128" i="8"/>
  <c r="AB139" i="8"/>
  <c r="AB103" i="8"/>
  <c r="AB111" i="8"/>
  <c r="AB152" i="8"/>
  <c r="AB340" i="8"/>
  <c r="AB409" i="8"/>
  <c r="H22" i="16"/>
  <c r="D22" i="16"/>
  <c r="AB97" i="8"/>
  <c r="AB109" i="8"/>
  <c r="AB133" i="8"/>
  <c r="AB141" i="8"/>
  <c r="AB407" i="8"/>
  <c r="AB364" i="8"/>
  <c r="AB143" i="8"/>
  <c r="AB105" i="8"/>
  <c r="AB113" i="8"/>
  <c r="AB149" i="8"/>
  <c r="AB137" i="8"/>
  <c r="AB217" i="8"/>
  <c r="AB242" i="8"/>
  <c r="AB187" i="8"/>
  <c r="AB199" i="8"/>
  <c r="AB127" i="8"/>
  <c r="AB138" i="8"/>
  <c r="AB205" i="8"/>
  <c r="AB239" i="8"/>
  <c r="AB349" i="8"/>
  <c r="AB361" i="8"/>
  <c r="AB416" i="8"/>
  <c r="AB426" i="8"/>
  <c r="AB438" i="8"/>
  <c r="AB122" i="8"/>
  <c r="AB147" i="8"/>
  <c r="AB222" i="8"/>
  <c r="AB234" i="8"/>
  <c r="AB186" i="8"/>
  <c r="AB197" i="8"/>
  <c r="AB342" i="8"/>
  <c r="AB410" i="8"/>
  <c r="AB104" i="8"/>
  <c r="AB112" i="8"/>
  <c r="AB108" i="8"/>
  <c r="AB116" i="8"/>
  <c r="AB206" i="8"/>
  <c r="AB120" i="8"/>
  <c r="AB134" i="8"/>
  <c r="AB405" i="8"/>
  <c r="AB421" i="8"/>
  <c r="AB432" i="8"/>
  <c r="AB232" i="8"/>
  <c r="AB251" i="8"/>
  <c r="AB417" i="8"/>
  <c r="AB428" i="8"/>
  <c r="AB439" i="8"/>
  <c r="AB63" i="8"/>
  <c r="AB83" i="8"/>
  <c r="AB60" i="8"/>
  <c r="AB79" i="8"/>
  <c r="AB278" i="8"/>
  <c r="AB308" i="8"/>
  <c r="AB253" i="8"/>
  <c r="AB269" i="8"/>
  <c r="AB298" i="8"/>
  <c r="AB323" i="8"/>
  <c r="AB506" i="8"/>
  <c r="AB70" i="8"/>
  <c r="AB294" i="8"/>
  <c r="AB57" i="8"/>
  <c r="AB326" i="8"/>
  <c r="AB53" i="8"/>
  <c r="AB307" i="8"/>
  <c r="AB425" i="8"/>
  <c r="AB436" i="8"/>
  <c r="AB495" i="8"/>
  <c r="AB49" i="8"/>
  <c r="AB68" i="8"/>
  <c r="AB89" i="8"/>
  <c r="AB65" i="8"/>
  <c r="AB85" i="8"/>
  <c r="AB283" i="8"/>
  <c r="AB315" i="8"/>
  <c r="AB330" i="8"/>
  <c r="AB292" i="8"/>
  <c r="AB324" i="8"/>
  <c r="AB499" i="8"/>
  <c r="AB80" i="8"/>
  <c r="AB301" i="8"/>
  <c r="AB48" i="8"/>
  <c r="AB66" i="8"/>
  <c r="AB282" i="8"/>
  <c r="AB67" i="8"/>
  <c r="AB333" i="8"/>
  <c r="AB71" i="8"/>
  <c r="AB259" i="8"/>
  <c r="AB314" i="8"/>
  <c r="AB23" i="8"/>
  <c r="AB422" i="8"/>
  <c r="AB434" i="8"/>
  <c r="AB482" i="8"/>
  <c r="AB489" i="8"/>
  <c r="AB54" i="8"/>
  <c r="AB72" i="8"/>
  <c r="AB50" i="8"/>
  <c r="AB69" i="8"/>
  <c r="AB264" i="8"/>
  <c r="AB285" i="8"/>
  <c r="AB310" i="8"/>
  <c r="AB299" i="8"/>
  <c r="AB331" i="8"/>
  <c r="AB52" i="8"/>
  <c r="AB265" i="8"/>
  <c r="AB250" i="8"/>
  <c r="AB74" i="8"/>
  <c r="AB88" i="8"/>
  <c r="AB275" i="8"/>
  <c r="AB223" i="8"/>
  <c r="AB420" i="8"/>
  <c r="AB431" i="8"/>
  <c r="AB59" i="8"/>
  <c r="AB77" i="8"/>
  <c r="AB56" i="8"/>
  <c r="AB73" i="8"/>
  <c r="AB266" i="8"/>
  <c r="AB291" i="8"/>
  <c r="AB317" i="8"/>
  <c r="AB244" i="8"/>
  <c r="AB500" i="8"/>
  <c r="AB61" i="8"/>
  <c r="AB276" i="8"/>
  <c r="S8" i="6"/>
  <c r="AB86" i="8"/>
  <c r="AB468" i="8"/>
  <c r="AB267" i="8"/>
  <c r="AB478" i="8"/>
  <c r="AB58" i="8"/>
  <c r="AB62" i="8"/>
  <c r="H17" i="16"/>
  <c r="D17" i="16"/>
  <c r="D20" i="16"/>
  <c r="H12" i="16"/>
  <c r="D12" i="16"/>
  <c r="H15" i="16"/>
  <c r="D15" i="16"/>
  <c r="AB443" i="8"/>
  <c r="E59" i="5"/>
  <c r="E63" i="5"/>
  <c r="I63" i="5"/>
  <c r="AB520" i="8"/>
  <c r="AB516" i="8"/>
  <c r="AB521" i="8"/>
  <c r="AB510" i="8"/>
  <c r="AB514" i="8"/>
  <c r="AB511" i="8"/>
  <c r="AB515" i="8"/>
  <c r="AB173" i="8"/>
  <c r="L399" i="8"/>
  <c r="L45" i="8"/>
  <c r="AB513" i="8"/>
  <c r="AB512" i="8"/>
  <c r="AB158" i="8"/>
  <c r="AB172" i="8"/>
  <c r="R589" i="6"/>
  <c r="H529" i="8"/>
  <c r="D29" i="9"/>
  <c r="R90" i="12"/>
  <c r="R601" i="6"/>
  <c r="S601" i="6"/>
  <c r="AB524" i="8"/>
  <c r="D41" i="9"/>
  <c r="D37" i="9"/>
  <c r="E36" i="9"/>
  <c r="H47" i="5"/>
  <c r="S349" i="6"/>
  <c r="S281" i="6"/>
  <c r="D28" i="9"/>
  <c r="H343" i="8"/>
  <c r="S82" i="6"/>
  <c r="E40" i="9"/>
  <c r="H51" i="5"/>
  <c r="E37" i="9"/>
  <c r="H48" i="5"/>
  <c r="AB22" i="8"/>
  <c r="AB185" i="8"/>
  <c r="H200" i="8"/>
  <c r="E22" i="9"/>
  <c r="H33" i="5"/>
  <c r="E20" i="9"/>
  <c r="H31" i="5"/>
  <c r="E23" i="9"/>
  <c r="H34" i="5"/>
  <c r="D43" i="9"/>
  <c r="H546" i="8"/>
  <c r="D20" i="9"/>
  <c r="S178" i="6"/>
  <c r="E31" i="9"/>
  <c r="H42" i="5"/>
  <c r="D31" i="9"/>
  <c r="S373" i="6"/>
  <c r="E42" i="9"/>
  <c r="H53" i="5"/>
  <c r="D35" i="9"/>
  <c r="S459" i="6"/>
  <c r="E19" i="9"/>
  <c r="H30" i="5"/>
  <c r="E26" i="9"/>
  <c r="E28" i="9"/>
  <c r="H39" i="5"/>
  <c r="E24" i="9"/>
  <c r="H35" i="5"/>
  <c r="AB92" i="8"/>
  <c r="AB94" i="8"/>
  <c r="G17" i="9"/>
  <c r="H94" i="8"/>
  <c r="H124" i="8"/>
  <c r="AB414" i="8"/>
  <c r="H440" i="8"/>
  <c r="H411" i="8"/>
  <c r="AB402" i="8"/>
  <c r="AB466" i="8"/>
  <c r="H475" i="8"/>
  <c r="H399" i="8"/>
  <c r="AB369" i="8"/>
  <c r="AB456" i="8"/>
  <c r="E44" i="9"/>
  <c r="H56" i="5"/>
  <c r="D33" i="9"/>
  <c r="S420" i="6"/>
  <c r="AB442" i="8"/>
  <c r="E14" i="9"/>
  <c r="E16" i="9"/>
  <c r="H27" i="5"/>
  <c r="H45" i="8"/>
  <c r="AB20" i="8"/>
  <c r="E21" i="9"/>
  <c r="H32" i="5"/>
  <c r="E30" i="9"/>
  <c r="H41" i="5"/>
  <c r="H218" i="8"/>
  <c r="AB203" i="8"/>
  <c r="AB156" i="8"/>
  <c r="H182" i="8"/>
  <c r="H235" i="8"/>
  <c r="D17" i="9"/>
  <c r="S87" i="6"/>
  <c r="AB346" i="8"/>
  <c r="H366" i="8"/>
  <c r="D21" i="9"/>
  <c r="S197" i="6"/>
  <c r="D18" i="9"/>
  <c r="S118" i="6"/>
  <c r="H463" i="8"/>
  <c r="AB455" i="8"/>
  <c r="D32" i="9"/>
  <c r="S407" i="6"/>
  <c r="H18" i="8"/>
  <c r="E15" i="9"/>
  <c r="H26" i="5"/>
  <c r="H153" i="8"/>
  <c r="E27" i="9"/>
  <c r="H38" i="5"/>
  <c r="E29" i="9"/>
  <c r="H40" i="5"/>
  <c r="D22" i="9"/>
  <c r="S216" i="6"/>
  <c r="AB238" i="8"/>
  <c r="H254" i="8"/>
  <c r="E17" i="9"/>
  <c r="H28" i="5"/>
  <c r="E18" i="9"/>
  <c r="H29" i="5"/>
  <c r="D19" i="9"/>
  <c r="S148" i="6"/>
  <c r="E34" i="9"/>
  <c r="H45" i="5"/>
  <c r="E33" i="9"/>
  <c r="H44" i="5"/>
  <c r="AB450" i="8"/>
  <c r="H452" i="8"/>
  <c r="E32" i="9"/>
  <c r="H43" i="5"/>
  <c r="E43" i="9"/>
  <c r="H54" i="5"/>
  <c r="H14" i="16"/>
  <c r="D14" i="16"/>
  <c r="H18" i="16"/>
  <c r="M18" i="16"/>
  <c r="N18" i="16"/>
  <c r="M23" i="16"/>
  <c r="N23" i="16"/>
  <c r="H23" i="16"/>
  <c r="H13" i="16"/>
  <c r="M13" i="16"/>
  <c r="N13" i="16"/>
  <c r="H11" i="16"/>
  <c r="M11" i="16"/>
  <c r="N11" i="16"/>
  <c r="H16" i="16"/>
  <c r="M16" i="16"/>
  <c r="N16" i="16"/>
  <c r="S552" i="6"/>
  <c r="S261" i="6"/>
  <c r="I36" i="5"/>
  <c r="AB535" i="8"/>
  <c r="AB536" i="8"/>
  <c r="G44" i="9"/>
  <c r="F44" i="9"/>
  <c r="I260" i="8"/>
  <c r="I56" i="5"/>
  <c r="S558" i="6"/>
  <c r="I507" i="8"/>
  <c r="D16" i="9"/>
  <c r="I545" i="8"/>
  <c r="I479" i="8"/>
  <c r="S298" i="6"/>
  <c r="I366" i="8"/>
  <c r="E65" i="5"/>
  <c r="C28" i="16"/>
  <c r="H63" i="5"/>
  <c r="AB411" i="8"/>
  <c r="G33" i="9"/>
  <c r="F33" i="9"/>
  <c r="AB451" i="8"/>
  <c r="AB452" i="8"/>
  <c r="G36" i="9"/>
  <c r="D13" i="16"/>
  <c r="D11" i="16"/>
  <c r="D24" i="16"/>
  <c r="I30" i="5"/>
  <c r="R100" i="12"/>
  <c r="R107" i="12"/>
  <c r="AC107" i="12"/>
  <c r="I475" i="8"/>
  <c r="I58" i="5"/>
  <c r="AB279" i="8"/>
  <c r="G26" i="9"/>
  <c r="I254" i="8"/>
  <c r="AB124" i="8"/>
  <c r="G18" i="9"/>
  <c r="F18" i="9"/>
  <c r="D14" i="9"/>
  <c r="I42" i="5"/>
  <c r="AB218" i="8"/>
  <c r="G22" i="9"/>
  <c r="F22" i="9"/>
  <c r="AB448" i="8"/>
  <c r="G35" i="9"/>
  <c r="F35" i="9"/>
  <c r="AB200" i="8"/>
  <c r="G21" i="9"/>
  <c r="F21" i="9"/>
  <c r="AB295" i="8"/>
  <c r="G27" i="9"/>
  <c r="AB343" i="8"/>
  <c r="G30" i="9"/>
  <c r="AB311" i="8"/>
  <c r="G28" i="9"/>
  <c r="F28" i="9"/>
  <c r="AB153" i="8"/>
  <c r="G19" i="9"/>
  <c r="F19" i="9"/>
  <c r="AB366" i="8"/>
  <c r="G31" i="9"/>
  <c r="F31" i="9"/>
  <c r="AB507" i="8"/>
  <c r="G41" i="9"/>
  <c r="F41" i="9"/>
  <c r="AB327" i="8"/>
  <c r="G29" i="9"/>
  <c r="F29" i="9"/>
  <c r="I40" i="5"/>
  <c r="AB25" i="8"/>
  <c r="AB257" i="8"/>
  <c r="AB260" i="8"/>
  <c r="G25" i="9"/>
  <c r="F25" i="9"/>
  <c r="AB496" i="8"/>
  <c r="G40" i="9"/>
  <c r="AB15" i="8"/>
  <c r="AB18" i="8"/>
  <c r="G14" i="9"/>
  <c r="I463" i="8"/>
  <c r="S524" i="6"/>
  <c r="S315" i="6"/>
  <c r="D40" i="9"/>
  <c r="I25" i="5"/>
  <c r="AB90" i="8"/>
  <c r="G16" i="9"/>
  <c r="I52" i="5"/>
  <c r="I39" i="5"/>
  <c r="I27" i="5"/>
  <c r="I311" i="8"/>
  <c r="I41" i="5"/>
  <c r="E10" i="16"/>
  <c r="AB544" i="8"/>
  <c r="AB545" i="8"/>
  <c r="AB531" i="8"/>
  <c r="AB533" i="8"/>
  <c r="G43" i="9"/>
  <c r="F43" i="9"/>
  <c r="I33" i="5"/>
  <c r="D30" i="9"/>
  <c r="AB529" i="8"/>
  <c r="G42" i="9"/>
  <c r="I218" i="8"/>
  <c r="D42" i="9"/>
  <c r="AB467" i="8"/>
  <c r="L529" i="8"/>
  <c r="AB181" i="8"/>
  <c r="AB379" i="8"/>
  <c r="AB399" i="8"/>
  <c r="G32" i="9"/>
  <c r="F32" i="9"/>
  <c r="L182" i="8"/>
  <c r="AB157" i="8"/>
  <c r="S332" i="6"/>
  <c r="D27" i="9"/>
  <c r="I48" i="5"/>
  <c r="I32" i="5"/>
  <c r="S476" i="6"/>
  <c r="F61" i="5"/>
  <c r="R86" i="12"/>
  <c r="S589" i="6"/>
  <c r="K596" i="8"/>
  <c r="I343" i="8"/>
  <c r="S547" i="6"/>
  <c r="I53" i="5"/>
  <c r="S512" i="6"/>
  <c r="I536" i="8"/>
  <c r="I452" i="8"/>
  <c r="AB221" i="8"/>
  <c r="AB235" i="8"/>
  <c r="G23" i="9"/>
  <c r="I153" i="8"/>
  <c r="K598" i="8"/>
  <c r="F64" i="5"/>
  <c r="I64" i="5"/>
  <c r="I533" i="8"/>
  <c r="S494" i="6"/>
  <c r="I50" i="5"/>
  <c r="H75" i="12"/>
  <c r="D39" i="9"/>
  <c r="AB477" i="8"/>
  <c r="AB479" i="8"/>
  <c r="G39" i="9"/>
  <c r="AB415" i="8"/>
  <c r="AB440" i="8"/>
  <c r="G34" i="9"/>
  <c r="AB254" i="8"/>
  <c r="G24" i="9"/>
  <c r="D26" i="9"/>
  <c r="I37" i="5"/>
  <c r="I235" i="8"/>
  <c r="I51" i="5"/>
  <c r="I496" i="8"/>
  <c r="I182" i="8"/>
  <c r="I31" i="5"/>
  <c r="F17" i="9"/>
  <c r="AB21" i="8"/>
  <c r="I18" i="8"/>
  <c r="H611" i="8"/>
  <c r="D38" i="9"/>
  <c r="S489" i="6"/>
  <c r="I49" i="5"/>
  <c r="D23" i="9"/>
  <c r="S234" i="6"/>
  <c r="I34" i="5"/>
  <c r="H25" i="5"/>
  <c r="I327" i="8"/>
  <c r="H37" i="5"/>
  <c r="I529" i="8"/>
  <c r="I279" i="8"/>
  <c r="I43" i="5"/>
  <c r="I29" i="5"/>
  <c r="D34" i="9"/>
  <c r="I45" i="5"/>
  <c r="S450" i="6"/>
  <c r="I440" i="8"/>
  <c r="I94" i="8"/>
  <c r="I200" i="8"/>
  <c r="R554" i="6"/>
  <c r="I90" i="8"/>
  <c r="AB463" i="8"/>
  <c r="G37" i="9"/>
  <c r="F37" i="9"/>
  <c r="I44" i="5"/>
  <c r="I54" i="5"/>
  <c r="D15" i="9"/>
  <c r="S36" i="6"/>
  <c r="I26" i="5"/>
  <c r="I28" i="5"/>
  <c r="I295" i="8"/>
  <c r="I45" i="8"/>
  <c r="I399" i="8"/>
  <c r="I411" i="8"/>
  <c r="D24" i="9"/>
  <c r="I35" i="5"/>
  <c r="S254" i="6"/>
  <c r="I38" i="5"/>
  <c r="I124" i="8"/>
  <c r="D36" i="9"/>
  <c r="S464" i="6"/>
  <c r="I47" i="5"/>
  <c r="R81" i="12"/>
  <c r="K564" i="8"/>
  <c r="F16" i="9"/>
  <c r="F26" i="9"/>
  <c r="F10" i="16"/>
  <c r="L35" i="24"/>
  <c r="F40" i="9"/>
  <c r="F36" i="9"/>
  <c r="F14" i="9"/>
  <c r="AB45" i="8"/>
  <c r="G15" i="9"/>
  <c r="F15" i="9"/>
  <c r="F27" i="9"/>
  <c r="F30" i="9"/>
  <c r="G46" i="9"/>
  <c r="F46" i="9"/>
  <c r="AB546" i="8"/>
  <c r="R82" i="12"/>
  <c r="F42" i="9"/>
  <c r="AB182" i="8"/>
  <c r="G20" i="9"/>
  <c r="F20" i="9"/>
  <c r="F24" i="9"/>
  <c r="F39" i="9"/>
  <c r="F34" i="9"/>
  <c r="F23" i="9"/>
  <c r="R592" i="6"/>
  <c r="R593" i="6"/>
  <c r="G62" i="5"/>
  <c r="H62" i="5"/>
  <c r="S554" i="6"/>
  <c r="L540" i="8"/>
  <c r="L541" i="8"/>
  <c r="L548" i="8"/>
  <c r="L550" i="8"/>
  <c r="L552" i="8"/>
  <c r="AB539" i="8"/>
  <c r="R580" i="6"/>
  <c r="R603" i="6"/>
  <c r="E45" i="9"/>
  <c r="E47" i="9"/>
  <c r="R87" i="12"/>
  <c r="R95" i="12"/>
  <c r="AC95" i="12"/>
  <c r="K574" i="8"/>
  <c r="B597" i="8"/>
  <c r="K566" i="8"/>
  <c r="K582" i="8"/>
  <c r="S593" i="6"/>
  <c r="F62" i="5"/>
  <c r="C30" i="16"/>
  <c r="AA538" i="8"/>
  <c r="AA540" i="8"/>
  <c r="AA541" i="8"/>
  <c r="I57" i="5"/>
  <c r="S563" i="6"/>
  <c r="D45" i="9"/>
  <c r="D47" i="9"/>
  <c r="AB538" i="8"/>
  <c r="AB540" i="8"/>
  <c r="G45" i="9"/>
  <c r="H541" i="8"/>
  <c r="I62" i="5"/>
  <c r="H612" i="8"/>
  <c r="AA548" i="8"/>
  <c r="K597" i="8"/>
  <c r="D597" i="8"/>
  <c r="S580" i="6"/>
  <c r="S603" i="6"/>
  <c r="K580" i="8"/>
  <c r="G60" i="5"/>
  <c r="G65" i="5"/>
  <c r="G72" i="5"/>
  <c r="AA577" i="8"/>
  <c r="AA580" i="8"/>
  <c r="AA550" i="8"/>
  <c r="AA552" i="8"/>
  <c r="AA569" i="8"/>
  <c r="F45" i="9"/>
  <c r="F17" i="46"/>
  <c r="F68" i="5"/>
  <c r="F65" i="5"/>
  <c r="H65" i="5"/>
  <c r="G66" i="5"/>
  <c r="K600" i="8"/>
  <c r="K572" i="8"/>
  <c r="AA572" i="8"/>
  <c r="AA584" i="8"/>
  <c r="AA590" i="8"/>
  <c r="AA593" i="8"/>
  <c r="AA600" i="8"/>
  <c r="E46" i="2"/>
  <c r="C26" i="16"/>
  <c r="M26" i="16"/>
  <c r="N26" i="16"/>
  <c r="C10" i="16"/>
  <c r="M10" i="16"/>
  <c r="H607" i="8"/>
  <c r="M27" i="16"/>
  <c r="L40" i="24"/>
  <c r="N10" i="16"/>
  <c r="N27" i="16"/>
  <c r="H600" i="8"/>
  <c r="D10" i="16"/>
  <c r="H10" i="16"/>
  <c r="C27" i="16"/>
  <c r="G10" i="16"/>
  <c r="K607" i="8"/>
  <c r="H615" i="8"/>
  <c r="H616" i="8"/>
  <c r="H594" i="8"/>
  <c r="D26" i="16"/>
  <c r="Y605" i="8"/>
  <c r="AF605" i="8"/>
  <c r="D27" i="16"/>
  <c r="L27" i="16"/>
  <c r="L36" i="24"/>
  <c r="F26" i="16"/>
  <c r="F27" i="16"/>
  <c r="L29" i="16"/>
  <c r="E27" i="16"/>
  <c r="H26" i="16"/>
  <c r="H27" i="16"/>
  <c r="H29" i="16"/>
  <c r="H32" i="16"/>
  <c r="G26" i="16"/>
  <c r="G27" i="16"/>
  <c r="M605" i="8"/>
  <c r="Q605" i="8"/>
  <c r="U605" i="8"/>
  <c r="Z605" i="8"/>
  <c r="N605" i="8"/>
  <c r="R605" i="8"/>
  <c r="V605" i="8"/>
  <c r="O605" i="8"/>
  <c r="S605" i="8"/>
  <c r="W605" i="8"/>
  <c r="L605" i="8"/>
  <c r="P605" i="8"/>
  <c r="T605" i="8"/>
  <c r="X605" i="8"/>
  <c r="K605" i="8"/>
  <c r="AA605" i="8"/>
  <c r="L39" i="24"/>
  <c r="L41" i="24"/>
  <c r="M29" i="16"/>
  <c r="C29" i="16"/>
  <c r="C31" i="16"/>
  <c r="R40" i="24"/>
  <c r="L45" i="24"/>
  <c r="L48" i="24"/>
  <c r="L49" i="24"/>
  <c r="AC49" i="24"/>
  <c r="B38" i="16"/>
  <c r="M42" i="16"/>
  <c r="M44" i="16"/>
  <c r="B39" i="16"/>
  <c r="M38" i="16"/>
  <c r="M32" i="16"/>
  <c r="M37" i="16"/>
  <c r="R36" i="24"/>
  <c r="L37" i="24"/>
  <c r="AC37" i="24"/>
  <c r="B37" i="16"/>
  <c r="E29" i="16"/>
  <c r="E32" i="16"/>
  <c r="M45" i="16"/>
  <c r="V121" i="12"/>
  <c r="AD121" i="12"/>
  <c r="B42" i="16"/>
  <c r="B44" i="16"/>
  <c r="L50" i="24"/>
  <c r="L51" i="24"/>
  <c r="AC51" i="24"/>
  <c r="M47" i="16"/>
  <c r="M40" i="16"/>
  <c r="R50" i="24"/>
  <c r="R51" i="24"/>
  <c r="A30" i="24"/>
  <c r="X50" i="24"/>
  <c r="X51" i="24"/>
  <c r="Z52" i="24"/>
  <c r="A63" i="24"/>
  <c r="AC475" i="8"/>
  <c r="AC541" i="8"/>
  <c r="AC600" i="8"/>
  <c r="AB475" i="8"/>
  <c r="G38" i="9"/>
  <c r="G47" i="9"/>
  <c r="AB541" i="8"/>
  <c r="AB548" i="8"/>
  <c r="AB558" i="8"/>
  <c r="F38" i="9"/>
  <c r="F47" i="9"/>
  <c r="AB550" i="8"/>
  <c r="AB552" i="8"/>
  <c r="H548" i="8"/>
  <c r="H550" i="8"/>
  <c r="H552" i="8"/>
  <c r="R80" i="12"/>
  <c r="R83" i="12"/>
  <c r="Q47" i="12"/>
  <c r="R97" i="12"/>
  <c r="AC97" i="12"/>
  <c r="AC83" i="12"/>
  <c r="U113" i="12"/>
  <c r="U115" i="12"/>
  <c r="AB605" i="8"/>
  <c r="R109" i="12"/>
  <c r="K146" i="12"/>
  <c r="AC109" i="12"/>
  <c r="K145" i="12"/>
  <c r="K147" i="12"/>
</calcChain>
</file>

<file path=xl/sharedStrings.xml><?xml version="1.0" encoding="utf-8"?>
<sst xmlns="http://schemas.openxmlformats.org/spreadsheetml/2006/main" count="3581" uniqueCount="1714">
  <si>
    <t>S.A.B.C. Ltd - Budget Pack</t>
  </si>
  <si>
    <t>CHECK LIST</t>
  </si>
  <si>
    <t>Please ensure all the items below are completed/attached to this budget.</t>
  </si>
  <si>
    <t xml:space="preserve">  Proposed Timeline / Production Schedule (3rd worksheet)</t>
  </si>
  <si>
    <r>
      <t xml:space="preserve">  Brief as published by SABC </t>
    </r>
    <r>
      <rPr>
        <i/>
        <sz val="14"/>
        <color rgb="FFFF0000"/>
        <rFont val="Arial"/>
        <family val="2"/>
      </rPr>
      <t>(if applicable)</t>
    </r>
  </si>
  <si>
    <t xml:space="preserve">  Proposal i.e. all programme information</t>
  </si>
  <si>
    <r>
      <t xml:space="preserve">  </t>
    </r>
    <r>
      <rPr>
        <b/>
        <i/>
        <u/>
        <sz val="14"/>
        <rFont val="Arial"/>
        <family val="2"/>
      </rPr>
      <t>DRAMA</t>
    </r>
    <r>
      <rPr>
        <b/>
        <i/>
        <sz val="14"/>
        <rFont val="Arial"/>
        <family val="2"/>
      </rPr>
      <t xml:space="preserve">:  </t>
    </r>
    <r>
      <rPr>
        <b/>
        <sz val="14"/>
        <rFont val="Arial"/>
        <family val="2"/>
      </rPr>
      <t>Scripts &amp; Breakdowns of Script</t>
    </r>
    <r>
      <rPr>
        <i/>
        <sz val="14"/>
        <color rgb="FFFF0000"/>
        <rFont val="Arial"/>
        <family val="2"/>
      </rPr>
      <t xml:space="preserve"> (if available)</t>
    </r>
  </si>
  <si>
    <t xml:space="preserve">  Running Order</t>
  </si>
  <si>
    <r>
      <t xml:space="preserve">  All facility requirement stipulations </t>
    </r>
    <r>
      <rPr>
        <sz val="12"/>
        <rFont val="Arial"/>
        <family val="2"/>
      </rPr>
      <t>i.e. briefs given to proposed suppliers.</t>
    </r>
  </si>
  <si>
    <t xml:space="preserve">  All quotes:  Facilities, Composed Music, etc.</t>
  </si>
  <si>
    <t>BUDGET PACK NOTES FOR COMPLETION</t>
  </si>
  <si>
    <t>The Budget Pack must be used for S.A.B.C. Ltd commissioned productions.</t>
  </si>
  <si>
    <t>When you open the Budget Pack you will see that there are a number of worksheets:</t>
  </si>
  <si>
    <t>Sheet 1 = Checklist &amp; Notes</t>
  </si>
  <si>
    <t>Sheet 10 = Variance Report</t>
  </si>
  <si>
    <t>Sheet 2 = Production Info</t>
  </si>
  <si>
    <t>Sheet 11 = Breakdowns (worksheet)</t>
  </si>
  <si>
    <t>Sheet 3 = Proposed Production Timeline</t>
  </si>
  <si>
    <t>Sheet 12 = Additional Info (blank worksheet)</t>
  </si>
  <si>
    <t>Sheet 4 = Budget Summary</t>
  </si>
  <si>
    <t>Sheet 13 = Evaluation Report (for S.A.B.C. use)</t>
  </si>
  <si>
    <t>Sheet 5 = Budget (15 pages)</t>
  </si>
  <si>
    <t>Sheet 14 = De-registration Memo</t>
  </si>
  <si>
    <t>Sheet 6 = Cash Flow Projection (prints 2 pages)</t>
  </si>
  <si>
    <t>Sheet 15 = Producer's Acceptance</t>
  </si>
  <si>
    <t>Sheet 7 = Deliverable Checklist (prints 4 pages)</t>
  </si>
  <si>
    <t>Sheet 16 = Cash Flow Control</t>
  </si>
  <si>
    <t>Sheet 8 = Production Insurance Notification (2 pages)</t>
  </si>
  <si>
    <t>Sheet 17 = Final Status Report (for S.A.B.C. use)</t>
  </si>
  <si>
    <t>Sheet 9 = SABC Asset Register Requirements</t>
  </si>
  <si>
    <t>Sheet 18 = Asset Closing Memo (for S.A.B.C. use)</t>
  </si>
  <si>
    <t>Deliverables Checklists (15 + final) 1 page per period</t>
  </si>
  <si>
    <t>1.</t>
  </si>
  <si>
    <t xml:space="preserve">Please ensure that ALL relevant sections are fully completed.  </t>
  </si>
  <si>
    <t>1.1</t>
  </si>
  <si>
    <t>If you need to expand upon the information called for within a budget item, please give further</t>
  </si>
  <si>
    <t xml:space="preserve">information in the "Breakdowns"/"Additional Info" worksheets. </t>
  </si>
  <si>
    <t>1.2</t>
  </si>
  <si>
    <t xml:space="preserve">All budget costs should exclude V.A.T. </t>
  </si>
  <si>
    <t>1.3</t>
  </si>
  <si>
    <t>Where known, members of the production team / suppliers must be identified by name.</t>
  </si>
  <si>
    <t>1.4</t>
  </si>
  <si>
    <t>All costs where appicable that cannot be substantiated from a rate card should be supported by 3 quotations</t>
  </si>
  <si>
    <t xml:space="preserve">per budget line item. If SABC facilities can be utilised then one quote must be for SABC facility and </t>
  </si>
  <si>
    <t>an additional 2 quotes from external suppliers.</t>
  </si>
  <si>
    <t>1.5</t>
  </si>
  <si>
    <t>Budgeted costs should be shown after deduction of supplier discounts.</t>
  </si>
  <si>
    <t>1.6</t>
  </si>
  <si>
    <t>All costs should be reflected in Rands (state the rate of exchange and currency used if any</t>
  </si>
  <si>
    <t>costs have been converted).</t>
  </si>
  <si>
    <t>2.</t>
  </si>
  <si>
    <t xml:space="preserve">A detailed "Cash Flow Projection" will be required (usually following agreement of the budget).  </t>
  </si>
  <si>
    <t>The relevant form for the Projected Cash Flow (worksheet 6) is in this Budget Pack.</t>
  </si>
  <si>
    <t>3.</t>
  </si>
  <si>
    <t>It is the Production Company’s responsibility to attend to P.A.Y.E. and V.A.T. payments and to supply</t>
  </si>
  <si>
    <t>proof thereof.</t>
  </si>
  <si>
    <t>4.</t>
  </si>
  <si>
    <t>Any queries about the completion of the Budget Pack should be addressed to one of the</t>
  </si>
  <si>
    <t>following Production Controllers &amp;/ the Manager of Production Control as per the table below:</t>
  </si>
  <si>
    <t>Production Controllers:</t>
  </si>
  <si>
    <t>Mathapelo Claasen</t>
  </si>
  <si>
    <t>ClaasenMA@sabc.co.za</t>
  </si>
  <si>
    <t>Nischette Willemse</t>
  </si>
  <si>
    <t>WillemseNM@sabc.co.za</t>
  </si>
  <si>
    <t>Nosabatha Amanda Quwe</t>
  </si>
  <si>
    <t>QuweNA@sabc.co.za</t>
  </si>
  <si>
    <t>Manager:</t>
  </si>
  <si>
    <t>Martha Banda</t>
  </si>
  <si>
    <t>bandam@sabc.co.za</t>
  </si>
  <si>
    <t>Proposed Timeline / Production Schedule:</t>
  </si>
  <si>
    <t>Example:</t>
  </si>
  <si>
    <t>PRODUCTION NAME:</t>
  </si>
  <si>
    <t>MONTH &amp; YEAR:</t>
  </si>
  <si>
    <t>March 2023</t>
  </si>
  <si>
    <t>DAY</t>
  </si>
  <si>
    <t>DATE</t>
  </si>
  <si>
    <t>DETAILS (who, where, etc.)</t>
  </si>
  <si>
    <t>RECCE</t>
  </si>
  <si>
    <t>SHOOT</t>
  </si>
  <si>
    <t>OFF-L</t>
  </si>
  <si>
    <t>ON-LINE</t>
  </si>
  <si>
    <t>F. MIX</t>
  </si>
  <si>
    <t>Sun</t>
  </si>
  <si>
    <t>Mon</t>
  </si>
  <si>
    <t>Tue</t>
  </si>
  <si>
    <t>Wed</t>
  </si>
  <si>
    <t>Start of Pre-Production</t>
  </si>
  <si>
    <t>Thu</t>
  </si>
  <si>
    <t>Fri</t>
  </si>
  <si>
    <t>Durban</t>
  </si>
  <si>
    <t>Eps. 1</t>
  </si>
  <si>
    <t>Sat</t>
  </si>
  <si>
    <t>SABC</t>
  </si>
  <si>
    <t>Budget:</t>
  </si>
  <si>
    <t>When you work in the Budget Pack it is intended that you should use your “Tab” key to move through</t>
  </si>
  <si>
    <t>it, as certain cells are protected. By using the “Tab” key to move through the document you will</t>
  </si>
  <si>
    <t>automatically go to the next cell in which you can input or change data.  In other words by using the</t>
  </si>
  <si>
    <t>"Tab" key to move through the document you will skip all the cells in which data cannot be changed.</t>
  </si>
  <si>
    <t>When you enter your “No.”, “Rate” and "Quantity" the sum will automatically be posted in the “Total”</t>
  </si>
  <si>
    <t xml:space="preserve">column.  You will notice that to the right of the “Total” column there are two columns: “S.A.B.C.” and </t>
  </si>
  <si>
    <t>“External”.  "S.A.B.C." for when SABC facilities are used and "External" for when expenses</t>
  </si>
  <si>
    <t xml:space="preserve">will be paid with production funds.  </t>
  </si>
  <si>
    <t xml:space="preserve">There is a formula in the "External" column that automatically posts the "Total" into the "External" </t>
  </si>
  <si>
    <t>column as the majority of expenses are usually to be paid with production funds.</t>
  </si>
  <si>
    <t xml:space="preserve">Therefore if the expense is to be paid with production funds then the "Total" will automatically be posted into </t>
  </si>
  <si>
    <t xml:space="preserve">the "External" column, however, if the item is an SABC facility then you will have to type the total into the </t>
  </si>
  <si>
    <t xml:space="preserve">“S.A.B.C” column and delete the formula in the "External" column.  If this is not done you will get a </t>
  </si>
  <si>
    <t>"False" report under that category's "Total".</t>
  </si>
  <si>
    <t>Formula: No. x Rate x Qty</t>
  </si>
  <si>
    <t>B.  PRODUCTION STAFF</t>
  </si>
  <si>
    <t>COST TO:</t>
  </si>
  <si>
    <t>SCH.NO.</t>
  </si>
  <si>
    <t>NAME +/ DETAIL</t>
  </si>
  <si>
    <t>NO.</t>
  </si>
  <si>
    <t>RATE</t>
  </si>
  <si>
    <t>QTY.</t>
  </si>
  <si>
    <t>UNITS</t>
  </si>
  <si>
    <t xml:space="preserve">TOTAL </t>
  </si>
  <si>
    <t>S.A.B.C.</t>
  </si>
  <si>
    <t>External</t>
  </si>
  <si>
    <t>A1</t>
  </si>
  <si>
    <t>B01</t>
  </si>
  <si>
    <t>Production Manager</t>
  </si>
  <si>
    <t>1</t>
  </si>
  <si>
    <t>5</t>
  </si>
  <si>
    <t>Days</t>
  </si>
  <si>
    <t>A2</t>
  </si>
  <si>
    <t>B02</t>
  </si>
  <si>
    <t>Relates</t>
  </si>
  <si>
    <t xml:space="preserve">Total must be entered in relevant </t>
  </si>
  <si>
    <t>to Detail</t>
  </si>
  <si>
    <t>to Units</t>
  </si>
  <si>
    <t>column to get TRUE report</t>
  </si>
  <si>
    <t>TOTAL:</t>
  </si>
  <si>
    <t>S.A.B.C. + External totals = Total</t>
  </si>
  <si>
    <t>At the end of the budget, in the “Insurance” and “Producer’s Fee” sections, you only have to fill in the</t>
  </si>
  <si>
    <t>actual percentage, which is calculated from the Sub-Total of the budget.</t>
  </si>
  <si>
    <t>When you have completed the Budget Pack, please submit it, with supporting documentation</t>
  </si>
  <si>
    <t xml:space="preserve">(as per above "Checklist") to your Commissioning Editor. </t>
  </si>
  <si>
    <t>CASH FLOW PROJECTION NOTES FOR COMPLETION</t>
  </si>
  <si>
    <t xml:space="preserve">The "Cash Flow Projection" is a forecast of money required according to your "TV Budget" and "Proposed </t>
  </si>
  <si>
    <t xml:space="preserve">Schedule".  It will be the Producer's responsibility to work within the agreed "TV Budget" and "Cash Flow".  </t>
  </si>
  <si>
    <t>During the course of production the agreed "Cash Flow Projection" will be adjusted in accordance with actual</t>
  </si>
  <si>
    <t>expenditure incurred.</t>
  </si>
  <si>
    <t>NOTES:</t>
  </si>
  <si>
    <t xml:space="preserve">When you open the "Cash Flow Projection" worksheet the page set-up is in landscape and prints across </t>
  </si>
  <si>
    <t>2 pages in width (20 pages in total).</t>
  </si>
  <si>
    <t>There are 13 "Period End" columns. If more columns are needed, contact your Production Controller.</t>
  </si>
  <si>
    <t>S.A.B.C.'s payment cycle is monthly.</t>
  </si>
  <si>
    <t>Internal money must be shown in the "SABC Internal Costs" column (2nd last column) in the "Budget" worksheet.</t>
  </si>
  <si>
    <r>
      <t>Notes for completion on Cash Flow</t>
    </r>
    <r>
      <rPr>
        <b/>
        <sz val="10"/>
        <rFont val="Arial"/>
        <family val="2"/>
      </rPr>
      <t>:</t>
    </r>
  </si>
  <si>
    <t>You will note that information in the "Detail" and "Budget Line Cost" columns have been posted to the</t>
  </si>
  <si>
    <t>"Cash Flow Projection" worksheet from the "Budget" worksheet.</t>
  </si>
  <si>
    <t>Fill in the relevant month and payment date at top of each column.</t>
  </si>
  <si>
    <t>Fill in the spread of payments in the columns.</t>
  </si>
  <si>
    <t>You cannot change "Description" or "Budget Line Cost" on this worksheet as they have been posted from</t>
  </si>
  <si>
    <t>the "Budget" worksheet and you would therefore have to go back to source (Budget) to alter these items if</t>
  </si>
  <si>
    <t>necessary.</t>
  </si>
  <si>
    <t>5.</t>
  </si>
  <si>
    <r>
      <t>Built-in double-checks</t>
    </r>
    <r>
      <rPr>
        <sz val="10"/>
        <rFont val="Arial"/>
        <family val="2"/>
      </rPr>
      <t>:</t>
    </r>
  </si>
  <si>
    <t>5.1</t>
  </si>
  <si>
    <t>If an amount shows in your "Overspend/Underspend" column it means that the spread of payments</t>
  </si>
  <si>
    <t>has not been correctly allocated to balance with the "Budget Line Cost" total.</t>
  </si>
  <si>
    <t>5.2</t>
  </si>
  <si>
    <t>Once the "Cash Flow Projection" has been completed, if there is a discrepancy between the</t>
  </si>
  <si>
    <t>"Cash Flow Projection" total and "Budget Summary" total, it will be shown in the bottom right</t>
  </si>
  <si>
    <t>hand corner of the worksheet.</t>
  </si>
  <si>
    <t>Remember that money is paid in advance according to your invoice.  Invoices should reach SABC by</t>
  </si>
  <si>
    <t>the 1st of each month for payment at the end of the same month.</t>
  </si>
  <si>
    <t>The "Cash Flow" should be updated in accordance with "Monthly Production Expenditure Reports" to reflect actual costs.</t>
  </si>
  <si>
    <t>Programme Title:</t>
  </si>
  <si>
    <t>NO. OF EPS</t>
  </si>
  <si>
    <t>MINS/EP.</t>
  </si>
  <si>
    <t xml:space="preserve">Sub-Total Mins: </t>
  </si>
  <si>
    <t>Total Prod. Mins:</t>
  </si>
  <si>
    <t>Script/Format Mins:</t>
  </si>
  <si>
    <t>Type of Programme:</t>
  </si>
  <si>
    <t>Production Company:</t>
  </si>
  <si>
    <t>Producer:</t>
  </si>
  <si>
    <t>Tel. No.:</t>
  </si>
  <si>
    <t>Cell. No.:</t>
  </si>
  <si>
    <t>E-mail Address:</t>
  </si>
  <si>
    <t>Company Bookkeeper:</t>
  </si>
  <si>
    <t>Video Entertainment : Operations</t>
  </si>
  <si>
    <t>Production Control</t>
  </si>
  <si>
    <t>FOR OFFICE USE: to be completed at Budget Evaluation phase</t>
  </si>
  <si>
    <t>PRODUCTION</t>
  </si>
  <si>
    <t>SCRIPT/FORMAT</t>
  </si>
  <si>
    <t>SAP Project No./s:</t>
  </si>
  <si>
    <t>LP-000</t>
  </si>
  <si>
    <t>Broadcast Channel/s:</t>
  </si>
  <si>
    <t>Commissioning Editor:</t>
  </si>
  <si>
    <t>Department:</t>
  </si>
  <si>
    <t>- Local Productions</t>
  </si>
  <si>
    <t>Production Controller:</t>
  </si>
  <si>
    <t>011 714 9111</t>
  </si>
  <si>
    <t>...@sabc.co.za</t>
  </si>
  <si>
    <t>C.P.M. (Total Actual Cost)</t>
  </si>
  <si>
    <t>TYPE OF PROGRAMME</t>
  </si>
  <si>
    <t>DEPARTMENT</t>
  </si>
  <si>
    <t>CHANNEL</t>
  </si>
  <si>
    <t>Animation</t>
  </si>
  <si>
    <t>Drama</t>
  </si>
  <si>
    <t>SABC 1</t>
  </si>
  <si>
    <t>Current Affairs</t>
  </si>
  <si>
    <t>Entertainment</t>
  </si>
  <si>
    <t>SABC 2</t>
  </si>
  <si>
    <t>Documentary</t>
  </si>
  <si>
    <t>Factual</t>
  </si>
  <si>
    <t>SABC 3</t>
  </si>
  <si>
    <t>Industry Development</t>
  </si>
  <si>
    <t>Drama - Mini series</t>
  </si>
  <si>
    <t>Internal productions</t>
  </si>
  <si>
    <t>Drama - Sitcom</t>
  </si>
  <si>
    <t>Religion</t>
  </si>
  <si>
    <t>Drama - Soap</t>
  </si>
  <si>
    <t>SABC Education &amp; Children</t>
  </si>
  <si>
    <t>Event</t>
  </si>
  <si>
    <t>Game Show/Quiz</t>
  </si>
  <si>
    <t>Live Series</t>
  </si>
  <si>
    <t>Magazine</t>
  </si>
  <si>
    <t>Movie</t>
  </si>
  <si>
    <t>Music</t>
  </si>
  <si>
    <t>Reality</t>
  </si>
  <si>
    <t>Special</t>
  </si>
  <si>
    <t>Special Event</t>
  </si>
  <si>
    <t>Special: Live coverage</t>
  </si>
  <si>
    <t>Talk Show</t>
  </si>
  <si>
    <t>PROPOSED PRODUCTION TIMELINE</t>
  </si>
  <si>
    <t>1st TX Date</t>
  </si>
  <si>
    <t>Last TX Date</t>
  </si>
  <si>
    <t>PROPOSED PRODUCTION TIMELINE SUMMARY</t>
  </si>
  <si>
    <t>Start Date</t>
  </si>
  <si>
    <t>End Date</t>
  </si>
  <si>
    <t>Pre-Production:</t>
  </si>
  <si>
    <t>No. of Months/Weeks/Days:</t>
  </si>
  <si>
    <t>Shoot:</t>
  </si>
  <si>
    <t>Post-Production:</t>
  </si>
  <si>
    <t>Month 1</t>
  </si>
  <si>
    <r>
      <rPr>
        <b/>
        <i/>
        <u/>
        <sz val="10"/>
        <color rgb="FFFF0000"/>
        <rFont val="Arial"/>
        <family val="2"/>
      </rPr>
      <t>NOTE</t>
    </r>
    <r>
      <rPr>
        <b/>
        <i/>
        <sz val="10"/>
        <color rgb="FFFF0000"/>
        <rFont val="Arial"/>
        <family val="2"/>
      </rPr>
      <t xml:space="preserve">: </t>
    </r>
    <r>
      <rPr>
        <b/>
        <i/>
        <u/>
        <sz val="10"/>
        <color rgb="FFFF0000"/>
        <rFont val="Arial"/>
        <family val="2"/>
      </rPr>
      <t>R</t>
    </r>
    <r>
      <rPr>
        <b/>
        <i/>
        <sz val="10"/>
        <color rgb="FFFF0000"/>
        <rFont val="Arial"/>
        <family val="2"/>
      </rPr>
      <t>eset Print Area according to the number of pages/months needed.</t>
    </r>
  </si>
  <si>
    <t>EDIT</t>
  </si>
  <si>
    <t>TX EPS.</t>
  </si>
  <si>
    <t>48 Hours S10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</si>
  <si>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</si>
  <si>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</si>
  <si>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</si>
  <si>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</si>
  <si>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</si>
  <si>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</si>
  <si>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</si>
  <si>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</si>
  <si>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</si>
  <si>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</si>
  <si>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</si>
  <si>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Month 13</t>
  </si>
  <si>
    <t>Month 14</t>
  </si>
  <si>
    <t>Month 15</t>
  </si>
  <si>
    <t>TV BUDGET</t>
  </si>
  <si>
    <t>IN-HOUSE</t>
  </si>
  <si>
    <t>FREELANCE</t>
  </si>
  <si>
    <t>AT SHOOTS</t>
  </si>
  <si>
    <t>PRODUCER MUST CLEARLY INDICATE WHEN OWN FACILITIES AND INTERNAL STAFF WILL BE UTILISED.</t>
  </si>
  <si>
    <t>DESCRIPTION</t>
  </si>
  <si>
    <t>100th</t>
  </si>
  <si>
    <t>Verified</t>
  </si>
  <si>
    <t>Diff</t>
  </si>
  <si>
    <t>%</t>
  </si>
  <si>
    <t>Notes re % fluctuations</t>
  </si>
  <si>
    <t>NOTES</t>
  </si>
  <si>
    <t>A</t>
  </si>
  <si>
    <t>PRODUCER</t>
  </si>
  <si>
    <t>DETAIL</t>
  </si>
  <si>
    <t>Mark with X</t>
  </si>
  <si>
    <t>Name (if available)</t>
  </si>
  <si>
    <t>Required information/documentation</t>
  </si>
  <si>
    <t>B</t>
  </si>
  <si>
    <t>PRODUCTION STAFF</t>
  </si>
  <si>
    <t>C</t>
  </si>
  <si>
    <t>TALENT</t>
  </si>
  <si>
    <t>C01</t>
  </si>
  <si>
    <t>PRESENTERS</t>
  </si>
  <si>
    <t>C02</t>
  </si>
  <si>
    <t>GROUPS AND BANDS</t>
  </si>
  <si>
    <t>C03</t>
  </si>
  <si>
    <t>LEADS (Actors, Judges, etc.)</t>
  </si>
  <si>
    <t>C03-01</t>
  </si>
  <si>
    <t>C03-02</t>
  </si>
  <si>
    <t>C03-03</t>
  </si>
  <si>
    <t>C03-04</t>
  </si>
  <si>
    <t>C03-05</t>
  </si>
  <si>
    <t>C03-06</t>
  </si>
  <si>
    <t>C03-07</t>
  </si>
  <si>
    <t>C03-08</t>
  </si>
  <si>
    <t>C04</t>
  </si>
  <si>
    <t>SUPPORTING LEADS  (Actors, Judges, etc.)</t>
  </si>
  <si>
    <t>C04-01</t>
  </si>
  <si>
    <t>C04-02</t>
  </si>
  <si>
    <t>C04-03</t>
  </si>
  <si>
    <t>C04-04</t>
  </si>
  <si>
    <t>C04-05</t>
  </si>
  <si>
    <t>C04-06</t>
  </si>
  <si>
    <t>C04-07</t>
  </si>
  <si>
    <t>C04-08</t>
  </si>
  <si>
    <t>C04-09</t>
  </si>
  <si>
    <t>C04-10</t>
  </si>
  <si>
    <t>C05</t>
  </si>
  <si>
    <t>CAMEOS</t>
  </si>
  <si>
    <t>C05-01</t>
  </si>
  <si>
    <t>C05-02</t>
  </si>
  <si>
    <t>C06</t>
  </si>
  <si>
    <t>BIT PARTS</t>
  </si>
  <si>
    <t>C06-01</t>
  </si>
  <si>
    <t>C06-02</t>
  </si>
  <si>
    <t>C07</t>
  </si>
  <si>
    <t>ONE LINERS</t>
  </si>
  <si>
    <t>C07-01</t>
  </si>
  <si>
    <t>C07-02</t>
  </si>
  <si>
    <t>C08</t>
  </si>
  <si>
    <t>CROWD</t>
  </si>
  <si>
    <t>C08-01</t>
  </si>
  <si>
    <t>C08-02</t>
  </si>
  <si>
    <t>C09</t>
  </si>
  <si>
    <t>FEATURED NON-SPEAKING EXTRAS</t>
  </si>
  <si>
    <t>C09-01</t>
  </si>
  <si>
    <t>C09-02</t>
  </si>
  <si>
    <t>D</t>
  </si>
  <si>
    <t>VOICE OVERS</t>
  </si>
  <si>
    <t>D01</t>
  </si>
  <si>
    <t>D02</t>
  </si>
  <si>
    <t>E</t>
  </si>
  <si>
    <t>MULTI-CAM SHOOT: STUDIO</t>
  </si>
  <si>
    <t>E01</t>
  </si>
  <si>
    <t>FACILITY / EQUIPMENT HIRE</t>
  </si>
  <si>
    <t>Name</t>
  </si>
  <si>
    <t>Amount</t>
  </si>
  <si>
    <t>E01-01</t>
  </si>
  <si>
    <t>Quote 1</t>
  </si>
  <si>
    <t>Quote 2</t>
  </si>
  <si>
    <t>Quote 3</t>
  </si>
  <si>
    <t>E01-02</t>
  </si>
  <si>
    <t>E01-03</t>
  </si>
  <si>
    <t>E01-04</t>
  </si>
  <si>
    <t>E01-05</t>
  </si>
  <si>
    <t>E02</t>
  </si>
  <si>
    <t>CREW</t>
  </si>
  <si>
    <t>E03</t>
  </si>
  <si>
    <t>PURCHASES: ASSETS</t>
  </si>
  <si>
    <t>E03-01</t>
  </si>
  <si>
    <t>E03-02</t>
  </si>
  <si>
    <t>E04</t>
  </si>
  <si>
    <t>PURCHASES: CONSUMABLES</t>
  </si>
  <si>
    <t>E04-01</t>
  </si>
  <si>
    <t>E04-02</t>
  </si>
  <si>
    <t>F</t>
  </si>
  <si>
    <t xml:space="preserve">MULTI-CAM SHOOT: O.B.  </t>
  </si>
  <si>
    <t>F01</t>
  </si>
  <si>
    <t>F01-01</t>
  </si>
  <si>
    <t>F01-02</t>
  </si>
  <si>
    <t>F01-03</t>
  </si>
  <si>
    <t>F01-04</t>
  </si>
  <si>
    <t>F01-05</t>
  </si>
  <si>
    <t>F02</t>
  </si>
  <si>
    <t>F03</t>
  </si>
  <si>
    <t>F03-01</t>
  </si>
  <si>
    <t>F03-02</t>
  </si>
  <si>
    <t>F04</t>
  </si>
  <si>
    <t>F04-01</t>
  </si>
  <si>
    <t>G</t>
  </si>
  <si>
    <t>SINGLE-CAM SHOOT</t>
  </si>
  <si>
    <t>G01</t>
  </si>
  <si>
    <t>Single-Cam: CREW</t>
  </si>
  <si>
    <t>- Cam/Sound/Lighting/Grips</t>
  </si>
  <si>
    <t>G02</t>
  </si>
  <si>
    <t>Single-Cam: EQUIPMENT HIRE</t>
  </si>
  <si>
    <t>G02-01</t>
  </si>
  <si>
    <t>G02-02</t>
  </si>
  <si>
    <t>G02-03</t>
  </si>
  <si>
    <t>G02-04</t>
  </si>
  <si>
    <t>G02-05</t>
  </si>
  <si>
    <t>G03</t>
  </si>
  <si>
    <t>Single-Cam: PURCHASES: ASSETS</t>
  </si>
  <si>
    <t>G03-01</t>
  </si>
  <si>
    <t>G03-02</t>
  </si>
  <si>
    <t>G04</t>
  </si>
  <si>
    <t>Single-Cam: PURCHASES: CONSUMABLES</t>
  </si>
  <si>
    <t>G04-01</t>
  </si>
  <si>
    <t>H</t>
  </si>
  <si>
    <t>ART DEPARTMENT</t>
  </si>
  <si>
    <t>H01</t>
  </si>
  <si>
    <t>H02</t>
  </si>
  <si>
    <t>EQUIPMENT HIRE</t>
  </si>
  <si>
    <t>H02-01</t>
  </si>
  <si>
    <t>H02-02</t>
  </si>
  <si>
    <t>H02-03</t>
  </si>
  <si>
    <t>H02-04</t>
  </si>
  <si>
    <t>H02-05</t>
  </si>
  <si>
    <t>H03</t>
  </si>
  <si>
    <t>H03-01</t>
  </si>
  <si>
    <t>H03-02</t>
  </si>
  <si>
    <t>H04</t>
  </si>
  <si>
    <t>H04-01</t>
  </si>
  <si>
    <t>I</t>
  </si>
  <si>
    <t>SET DEPARTMENT</t>
  </si>
  <si>
    <t>I01</t>
  </si>
  <si>
    <t>I02</t>
  </si>
  <si>
    <t>I02-01</t>
  </si>
  <si>
    <t>I02-02</t>
  </si>
  <si>
    <t>I02-03</t>
  </si>
  <si>
    <t>I02-04</t>
  </si>
  <si>
    <t>I02-05</t>
  </si>
  <si>
    <t>I03</t>
  </si>
  <si>
    <t>I03-01</t>
  </si>
  <si>
    <t>I03-02</t>
  </si>
  <si>
    <t>I04</t>
  </si>
  <si>
    <t>I04-01</t>
  </si>
  <si>
    <t>J</t>
  </si>
  <si>
    <t>PROPS DEPARTMENT</t>
  </si>
  <si>
    <t>J01</t>
  </si>
  <si>
    <t>J02</t>
  </si>
  <si>
    <t>PROPS/EQUIPMENT HIRE</t>
  </si>
  <si>
    <t>J02-01</t>
  </si>
  <si>
    <t>J02-02</t>
  </si>
  <si>
    <t>J02-03</t>
  </si>
  <si>
    <t>J02-04</t>
  </si>
  <si>
    <t>J02-05</t>
  </si>
  <si>
    <t>J03</t>
  </si>
  <si>
    <t>J03-01</t>
  </si>
  <si>
    <t>J03-02</t>
  </si>
  <si>
    <t>J04</t>
  </si>
  <si>
    <t>J04-01</t>
  </si>
  <si>
    <t>K</t>
  </si>
  <si>
    <t>WARDROBE</t>
  </si>
  <si>
    <t>K01</t>
  </si>
  <si>
    <t>K02</t>
  </si>
  <si>
    <t>WARDROBE/EQUIPMENT HIRE</t>
  </si>
  <si>
    <t>K02-01</t>
  </si>
  <si>
    <t>K02-02</t>
  </si>
  <si>
    <t>K02-03</t>
  </si>
  <si>
    <t>K02-04</t>
  </si>
  <si>
    <t>K02-05</t>
  </si>
  <si>
    <t>K03</t>
  </si>
  <si>
    <t>K03-01</t>
  </si>
  <si>
    <t>K03-02</t>
  </si>
  <si>
    <t>K04</t>
  </si>
  <si>
    <t>K04-01</t>
  </si>
  <si>
    <t>L</t>
  </si>
  <si>
    <t>STORAGE: ASSETS (upon completion of project)</t>
  </si>
  <si>
    <t>M</t>
  </si>
  <si>
    <t>MAKE-UP &amp; HAIR</t>
  </si>
  <si>
    <t>M01</t>
  </si>
  <si>
    <t>M02</t>
  </si>
  <si>
    <t>M02-01</t>
  </si>
  <si>
    <t>M02-02</t>
  </si>
  <si>
    <t>M02-03</t>
  </si>
  <si>
    <t>M02-04</t>
  </si>
  <si>
    <t>M02-05</t>
  </si>
  <si>
    <t>M03</t>
  </si>
  <si>
    <t>M03-01</t>
  </si>
  <si>
    <t>M03-02</t>
  </si>
  <si>
    <t>M04</t>
  </si>
  <si>
    <t>M04-01</t>
  </si>
  <si>
    <t>N</t>
  </si>
  <si>
    <t>STUNTS</t>
  </si>
  <si>
    <t>N01</t>
  </si>
  <si>
    <t>N02</t>
  </si>
  <si>
    <t>N02-01</t>
  </si>
  <si>
    <t>N02-02</t>
  </si>
  <si>
    <t>N02-03</t>
  </si>
  <si>
    <t>N02-04</t>
  </si>
  <si>
    <t>N02-05</t>
  </si>
  <si>
    <t>N03</t>
  </si>
  <si>
    <t>N03-01</t>
  </si>
  <si>
    <t>N03-02</t>
  </si>
  <si>
    <t>N04</t>
  </si>
  <si>
    <t>N04-01</t>
  </si>
  <si>
    <t>O</t>
  </si>
  <si>
    <t>SPECIAL EFFECTS</t>
  </si>
  <si>
    <t>O01</t>
  </si>
  <si>
    <t>O02</t>
  </si>
  <si>
    <t>O02-01</t>
  </si>
  <si>
    <t>O02-02</t>
  </si>
  <si>
    <t>O02-03</t>
  </si>
  <si>
    <t>O02-04</t>
  </si>
  <si>
    <t>O02-05</t>
  </si>
  <si>
    <t>O03</t>
  </si>
  <si>
    <t>O03-01</t>
  </si>
  <si>
    <t>O03-02</t>
  </si>
  <si>
    <t>O04</t>
  </si>
  <si>
    <t>O04-01</t>
  </si>
  <si>
    <t>P</t>
  </si>
  <si>
    <t>PICTURE VEHICLE / ANIMALS</t>
  </si>
  <si>
    <t>P01</t>
  </si>
  <si>
    <t>P02</t>
  </si>
  <si>
    <t>P02-01</t>
  </si>
  <si>
    <t>P02-02</t>
  </si>
  <si>
    <t>P02-03</t>
  </si>
  <si>
    <t>P02-04</t>
  </si>
  <si>
    <t>P02-05</t>
  </si>
  <si>
    <t>P03</t>
  </si>
  <si>
    <t>P03-01</t>
  </si>
  <si>
    <t>P03-02</t>
  </si>
  <si>
    <t>P04</t>
  </si>
  <si>
    <t>P04-01</t>
  </si>
  <si>
    <t>Q</t>
  </si>
  <si>
    <t>PHOTOGRAPHY</t>
  </si>
  <si>
    <t>Q01</t>
  </si>
  <si>
    <t>Q02</t>
  </si>
  <si>
    <t>Q02-01</t>
  </si>
  <si>
    <t>Q02-02</t>
  </si>
  <si>
    <t>Q02-03</t>
  </si>
  <si>
    <t>Q02-04</t>
  </si>
  <si>
    <t>Q02-05</t>
  </si>
  <si>
    <t>Q03</t>
  </si>
  <si>
    <t>Q03-01</t>
  </si>
  <si>
    <t>Q03-02</t>
  </si>
  <si>
    <t>Q04</t>
  </si>
  <si>
    <t>Q04-01</t>
  </si>
  <si>
    <t>R</t>
  </si>
  <si>
    <t>LOCATION COSTS</t>
  </si>
  <si>
    <t>R01</t>
  </si>
  <si>
    <t>R02</t>
  </si>
  <si>
    <t>R02-01</t>
  </si>
  <si>
    <t>R02-02</t>
  </si>
  <si>
    <t>R02-03</t>
  </si>
  <si>
    <t>R02-04</t>
  </si>
  <si>
    <t>R02-05</t>
  </si>
  <si>
    <t>R03-01</t>
  </si>
  <si>
    <t>R03-02</t>
  </si>
  <si>
    <t>R04-01</t>
  </si>
  <si>
    <t>OTHER: (e.g. Location Fees, Police, Traffic Police &amp; Civic Helpers)</t>
  </si>
  <si>
    <t>R05-01</t>
  </si>
  <si>
    <t>R05-02</t>
  </si>
  <si>
    <t>R05-03</t>
  </si>
  <si>
    <t>S</t>
  </si>
  <si>
    <t>VEHICLES (Land Travel)</t>
  </si>
  <si>
    <t xml:space="preserve">PLEASE NOTE THAT SABC DOESN'T PAY HIRE COSTS FOR PRIVATE CARS. </t>
  </si>
  <si>
    <t>S01</t>
  </si>
  <si>
    <t>USE OF PRIVATE VEHICLE</t>
  </si>
  <si>
    <t>THE COSTS MUST BE CLAIMED ACCORDING TO LOG SHEETS AND AN AGREED PER KILOMETRE RATE.</t>
  </si>
  <si>
    <t>S01-01</t>
  </si>
  <si>
    <t>S01-02</t>
  </si>
  <si>
    <t>S01-03</t>
  </si>
  <si>
    <t>S01-04</t>
  </si>
  <si>
    <t>S01-05</t>
  </si>
  <si>
    <t>S01-06</t>
  </si>
  <si>
    <t>S01-07</t>
  </si>
  <si>
    <t>S01-08</t>
  </si>
  <si>
    <t>S02</t>
  </si>
  <si>
    <t>VEHICLE HIRE: LOCAL</t>
  </si>
  <si>
    <t>S02-01</t>
  </si>
  <si>
    <t>S02-02</t>
  </si>
  <si>
    <t>S02-03</t>
  </si>
  <si>
    <t>S02-04</t>
  </si>
  <si>
    <t>S02-05</t>
  </si>
  <si>
    <t>S02-06</t>
  </si>
  <si>
    <t>S02-07</t>
  </si>
  <si>
    <t>S02-08</t>
  </si>
  <si>
    <t>S03</t>
  </si>
  <si>
    <t>VEHICLE HIRE: INTERNATIONAL</t>
  </si>
  <si>
    <t>S03-01</t>
  </si>
  <si>
    <t>S03-02</t>
  </si>
  <si>
    <t>S03-03</t>
  </si>
  <si>
    <t>S04</t>
  </si>
  <si>
    <t>FUEL</t>
  </si>
  <si>
    <t>S04-01</t>
  </si>
  <si>
    <t>FUEL SLIPS CAN ONLY BE ACCEPTED FOR COMMERCIALLY HIRED CARS.</t>
  </si>
  <si>
    <t>S04-02</t>
  </si>
  <si>
    <t>S04-03</t>
  </si>
  <si>
    <t>S05</t>
  </si>
  <si>
    <t>INCIDENTALS: Parking, Toll Fees, etc.</t>
  </si>
  <si>
    <t>S05-01</t>
  </si>
  <si>
    <t>S05-02</t>
  </si>
  <si>
    <t>S06</t>
  </si>
  <si>
    <t>S06-01</t>
  </si>
  <si>
    <t>T</t>
  </si>
  <si>
    <t>TRAVEL (Air Flights)</t>
  </si>
  <si>
    <t>T01</t>
  </si>
  <si>
    <t>TRAVEL: LOCAL</t>
  </si>
  <si>
    <t>T01-01</t>
  </si>
  <si>
    <t>T01-02</t>
  </si>
  <si>
    <t>T01-03</t>
  </si>
  <si>
    <t>T01-04</t>
  </si>
  <si>
    <t>T02</t>
  </si>
  <si>
    <t>TRAVEL: INTERNATIONAL</t>
  </si>
  <si>
    <t>T02-01</t>
  </si>
  <si>
    <t>T02-02</t>
  </si>
  <si>
    <t>T02-03</t>
  </si>
  <si>
    <t>T02-04</t>
  </si>
  <si>
    <t>U</t>
  </si>
  <si>
    <t>ACCOMMODATION &amp; MEALS</t>
  </si>
  <si>
    <t>U01</t>
  </si>
  <si>
    <t>ACCOMMODATION: NATIONAL</t>
  </si>
  <si>
    <t>U01-01</t>
  </si>
  <si>
    <t>U01-02</t>
  </si>
  <si>
    <t>U01-03</t>
  </si>
  <si>
    <t>U01-04</t>
  </si>
  <si>
    <t>U02</t>
  </si>
  <si>
    <t>ACCOMMODATION: INTERNATIONAL</t>
  </si>
  <si>
    <t>U02-01</t>
  </si>
  <si>
    <t>U02-02</t>
  </si>
  <si>
    <t>U02-03</t>
  </si>
  <si>
    <t>U02-04</t>
  </si>
  <si>
    <t>U03</t>
  </si>
  <si>
    <t>FOOD &amp; BEVERAGES</t>
  </si>
  <si>
    <t>U03-01</t>
  </si>
  <si>
    <t>U03-02</t>
  </si>
  <si>
    <t>U03-03</t>
  </si>
  <si>
    <t>U04</t>
  </si>
  <si>
    <t>PER DIEM: NATIONAL</t>
  </si>
  <si>
    <t>(Away from home incidentals)</t>
  </si>
  <si>
    <t>U04-01</t>
  </si>
  <si>
    <t>U04-02</t>
  </si>
  <si>
    <t>U05</t>
  </si>
  <si>
    <t>PER DIEM: INTERNATIONAL</t>
  </si>
  <si>
    <t>U05-01</t>
  </si>
  <si>
    <t>U05-02</t>
  </si>
  <si>
    <t>U06</t>
  </si>
  <si>
    <t>CATERING</t>
  </si>
  <si>
    <t>U06-01</t>
  </si>
  <si>
    <t>U06-02</t>
  </si>
  <si>
    <t>U06-03</t>
  </si>
  <si>
    <t>U07</t>
  </si>
  <si>
    <t>U07-01</t>
  </si>
  <si>
    <t>U07-02</t>
  </si>
  <si>
    <t>V</t>
  </si>
  <si>
    <t>RECORDING STOCK (Cards/Drives/Discs)</t>
  </si>
  <si>
    <t xml:space="preserve">S.A.B.C. stock to be entered in category ZH </t>
  </si>
  <si>
    <t>V01</t>
  </si>
  <si>
    <t>V02</t>
  </si>
  <si>
    <t>V03</t>
  </si>
  <si>
    <t>V04</t>
  </si>
  <si>
    <t>V05</t>
  </si>
  <si>
    <t>V06</t>
  </si>
  <si>
    <t>W</t>
  </si>
  <si>
    <t>ARCHIVE / STOCK FOOTAGE</t>
  </si>
  <si>
    <t>W01</t>
  </si>
  <si>
    <t>W02</t>
  </si>
  <si>
    <t>X</t>
  </si>
  <si>
    <t>SUB-TITLING</t>
  </si>
  <si>
    <t>X01</t>
  </si>
  <si>
    <t>X02</t>
  </si>
  <si>
    <t>X02-01</t>
  </si>
  <si>
    <t>X02-02</t>
  </si>
  <si>
    <t>X02-03</t>
  </si>
  <si>
    <t>X02-04</t>
  </si>
  <si>
    <t>X02-05</t>
  </si>
  <si>
    <t>Y</t>
  </si>
  <si>
    <t>SOCIAL MEDIA</t>
  </si>
  <si>
    <t>Y01</t>
  </si>
  <si>
    <t>Y01-01</t>
  </si>
  <si>
    <t>Y01-02</t>
  </si>
  <si>
    <t>Y01-03</t>
  </si>
  <si>
    <t>Y02</t>
  </si>
  <si>
    <t>Y02-01</t>
  </si>
  <si>
    <t>Y02-02</t>
  </si>
  <si>
    <t>Y02-03</t>
  </si>
  <si>
    <t>Y02-04</t>
  </si>
  <si>
    <t>Y02-05</t>
  </si>
  <si>
    <t>Z</t>
  </si>
  <si>
    <t>COMPOSED MUSIC</t>
  </si>
  <si>
    <r>
      <rPr>
        <b/>
        <u/>
        <sz val="10"/>
        <color indexed="62"/>
        <rFont val="Arial"/>
        <family val="2"/>
      </rPr>
      <t>Contract</t>
    </r>
    <r>
      <rPr>
        <b/>
        <sz val="10"/>
        <color indexed="62"/>
        <rFont val="Arial"/>
        <family val="2"/>
      </rPr>
      <t>: Music Rights to S.A.B.C. Ltd</t>
    </r>
  </si>
  <si>
    <t>Z01</t>
  </si>
  <si>
    <t>Z02</t>
  </si>
  <si>
    <t>ZA</t>
  </si>
  <si>
    <t>POST PRODUCTION</t>
  </si>
  <si>
    <t>ZA01</t>
  </si>
  <si>
    <t xml:space="preserve">FACILITY / EQUIPMENT HIRE </t>
  </si>
  <si>
    <t>- Digitize/Graphics/Edit/Final Mix/Transfer</t>
  </si>
  <si>
    <t>ZA01-01</t>
  </si>
  <si>
    <t>ZA01-02</t>
  </si>
  <si>
    <t>ZA01-03</t>
  </si>
  <si>
    <t>ZA01-04</t>
  </si>
  <si>
    <t>ZA01-05</t>
  </si>
  <si>
    <t>ZA02</t>
  </si>
  <si>
    <t xml:space="preserve">CREW </t>
  </si>
  <si>
    <t>ZA03</t>
  </si>
  <si>
    <t>OTHER (e.g. Mood Music Search, etc.)</t>
  </si>
  <si>
    <t>ZA03-01</t>
  </si>
  <si>
    <t>ZA03-02</t>
  </si>
  <si>
    <t>ZB</t>
  </si>
  <si>
    <t>LANGUAGE DUBBING &amp; PREVIEW</t>
  </si>
  <si>
    <t>ZB01</t>
  </si>
  <si>
    <t>ZB02</t>
  </si>
  <si>
    <t>ZB02-01</t>
  </si>
  <si>
    <t>ZB02-02</t>
  </si>
  <si>
    <t>ZB02-03</t>
  </si>
  <si>
    <t>ZB02-04</t>
  </si>
  <si>
    <t>ZB02-05</t>
  </si>
  <si>
    <t>ZC</t>
  </si>
  <si>
    <t>OVERHEADS</t>
  </si>
  <si>
    <t>ZC01</t>
  </si>
  <si>
    <t>OFFICE COSTS</t>
  </si>
  <si>
    <t>weeks</t>
  </si>
  <si>
    <t>ZC02</t>
  </si>
  <si>
    <t>BANK CHARGES</t>
  </si>
  <si>
    <t>COSTS CAN ONLY BE CLAIMED AS PER THE PRODUCTION BANK ACCOUNT.</t>
  </si>
  <si>
    <t>COSTS CAN ONLY BE CLAIMED WITH SUPPORTING SLIPS/INVOICES</t>
  </si>
  <si>
    <t>ZC24</t>
  </si>
  <si>
    <t>BOOKING FEES - TALENT</t>
  </si>
  <si>
    <t>ZC25</t>
  </si>
  <si>
    <t>BOOKING FEES - CREW</t>
  </si>
  <si>
    <t>ZC02-01</t>
  </si>
  <si>
    <t>ZC02-02</t>
  </si>
  <si>
    <t>ZC03</t>
  </si>
  <si>
    <t>ZC03-01</t>
  </si>
  <si>
    <t>ZC03-02</t>
  </si>
  <si>
    <t>ZD</t>
  </si>
  <si>
    <t>MUSIC RIGHTS</t>
  </si>
  <si>
    <t>ZD01</t>
  </si>
  <si>
    <t>ZD02</t>
  </si>
  <si>
    <t>SUB-TOTAL (i) Cost of Production:</t>
  </si>
  <si>
    <t>ZE</t>
  </si>
  <si>
    <t>FORMAT FEE</t>
  </si>
  <si>
    <t>ZE01</t>
  </si>
  <si>
    <t>ZF</t>
  </si>
  <si>
    <t>PRODUCTION FEE</t>
  </si>
  <si>
    <t>ZF01</t>
  </si>
  <si>
    <t>ZF02</t>
  </si>
  <si>
    <t>PRODUCERS' MARK-UP SCALE</t>
  </si>
  <si>
    <t xml:space="preserve">  5,000,001 -   6,000,000</t>
  </si>
  <si>
    <t>THE PRODUCTION FEE PERCENTAGE IS CALCULATED ON:</t>
  </si>
  <si>
    <t xml:space="preserve">                0 -      500,000</t>
  </si>
  <si>
    <t xml:space="preserve">  6,000,001 -   7,000,000</t>
  </si>
  <si>
    <t xml:space="preserve">     500,001 -      600,000</t>
  </si>
  <si>
    <t xml:space="preserve">  7,000,001 -   8,000,000</t>
  </si>
  <si>
    <t>-     The total of SABC commissioned work to the production company in the current fiscal.</t>
  </si>
  <si>
    <t xml:space="preserve">     600,001 -      700,000</t>
  </si>
  <si>
    <t xml:space="preserve">  8,000,001 -   9,000,000</t>
  </si>
  <si>
    <t xml:space="preserve">     700,001 -      800,000</t>
  </si>
  <si>
    <t xml:space="preserve">  9,000,001 - 10,000,000</t>
  </si>
  <si>
    <t xml:space="preserve">     800,001 -      900,000</t>
  </si>
  <si>
    <t>10,000,001 - 12,000,000</t>
  </si>
  <si>
    <t xml:space="preserve">                         INCLUDING</t>
  </si>
  <si>
    <t xml:space="preserve">     900,001 -   1,000,000</t>
  </si>
  <si>
    <t>12,000,001 - 14,000,000</t>
  </si>
  <si>
    <t>-     The contract amount for this production and any other productions due to be contracted in the current fiscal.</t>
  </si>
  <si>
    <t xml:space="preserve">  1,000,001 -   1,500,000</t>
  </si>
  <si>
    <t>14,000,001 - 16,000,000</t>
  </si>
  <si>
    <t xml:space="preserve">  1,500,001 -   2,500,000</t>
  </si>
  <si>
    <t>16,000,001 - 18,000,000</t>
  </si>
  <si>
    <t xml:space="preserve">  2,500,001 -   5,000,000</t>
  </si>
  <si>
    <t xml:space="preserve">18,000,001 +                   </t>
  </si>
  <si>
    <t>ZG</t>
  </si>
  <si>
    <t>CASH PRIZE MONEY</t>
  </si>
  <si>
    <t>ZG01</t>
  </si>
  <si>
    <t>SUB-TOTAL (ii) External Contract Amount:</t>
  </si>
  <si>
    <t>ZH</t>
  </si>
  <si>
    <t>S.A.B.C. RECORDING STOCK</t>
  </si>
  <si>
    <t>ZH01</t>
  </si>
  <si>
    <t>ZH02</t>
  </si>
  <si>
    <t>ZH03</t>
  </si>
  <si>
    <t>ZH04</t>
  </si>
  <si>
    <t>ZH05</t>
  </si>
  <si>
    <t>ZH06</t>
  </si>
  <si>
    <t>ZI</t>
  </si>
  <si>
    <t>S.A.B.C. PRODUCTION INSURANCE</t>
  </si>
  <si>
    <t>ZI01</t>
  </si>
  <si>
    <t>SABC Insurance Department</t>
  </si>
  <si>
    <t>Production to complete "Prod Insurance" worksheet</t>
  </si>
  <si>
    <t>ZJ</t>
  </si>
  <si>
    <t>LINE ITEMS MANAGED BY S.A.B.C.</t>
  </si>
  <si>
    <t>ZJ01</t>
  </si>
  <si>
    <t>Production Asset Storage</t>
  </si>
  <si>
    <t>ZJ02</t>
  </si>
  <si>
    <t>ZJ03</t>
  </si>
  <si>
    <t>ZJ04</t>
  </si>
  <si>
    <t>ZJ05</t>
  </si>
  <si>
    <t>TOTAL VALUE:</t>
  </si>
  <si>
    <t>A01 - Producer</t>
  </si>
  <si>
    <t>A02 - Co-Producer</t>
  </si>
  <si>
    <t xml:space="preserve">A03 - Executive Producer </t>
  </si>
  <si>
    <t>B01 - Other Production Staff (specify in "Notes" column on the right)</t>
  </si>
  <si>
    <t>B02 - Acting Coach</t>
  </si>
  <si>
    <t>B03 - Administrative Producer</t>
  </si>
  <si>
    <t>B04 - Assistant Producer</t>
  </si>
  <si>
    <t>B05 - Chaperone</t>
  </si>
  <si>
    <t>B06 - Child Minder</t>
  </si>
  <si>
    <t>B07 - Choreographer</t>
  </si>
  <si>
    <t>B08 - Choreographer - Assistant</t>
  </si>
  <si>
    <t>B09 - Consulting Producer</t>
  </si>
  <si>
    <t>B10 - Content Producer</t>
  </si>
  <si>
    <t>B11 - Continuity</t>
  </si>
  <si>
    <t>B12 - Co-ordinating Producer</t>
  </si>
  <si>
    <t>B13 - Co-ordinator - Audience</t>
  </si>
  <si>
    <t xml:space="preserve">B14 - Co-ordinator - Cast </t>
  </si>
  <si>
    <t>B15 - Co-ordinator - Production</t>
  </si>
  <si>
    <t>B16 - Co-ordinator - Transport</t>
  </si>
  <si>
    <t xml:space="preserve">B17 - Director </t>
  </si>
  <si>
    <t>B18 - Director - Assistant</t>
  </si>
  <si>
    <t>B19 - Director - Casting</t>
  </si>
  <si>
    <t>B20 - Director - Creative</t>
  </si>
  <si>
    <t>B21 - Driver</t>
  </si>
  <si>
    <t>B22 - Editor - Script</t>
  </si>
  <si>
    <t>B23 - Editor - Series</t>
  </si>
  <si>
    <t>B24 - Interpreter</t>
  </si>
  <si>
    <t>B25 - Interpreter - Sign Language</t>
  </si>
  <si>
    <t>B26 - Language Advisor</t>
  </si>
  <si>
    <t>B27 - Language Translator</t>
  </si>
  <si>
    <t>B28 - Line Producer</t>
  </si>
  <si>
    <t>B29 - Medical Crew</t>
  </si>
  <si>
    <t>B30 - Music Composer</t>
  </si>
  <si>
    <t>B31 - Music Director</t>
  </si>
  <si>
    <t>B32 - Petty Cash Clerk</t>
  </si>
  <si>
    <t>B33 - Post Production Supervisor</t>
  </si>
  <si>
    <t>B34 - Production Accountant</t>
  </si>
  <si>
    <t>B35 - Production Accountant Assistant</t>
  </si>
  <si>
    <t>B36 - Production Assistant</t>
  </si>
  <si>
    <t>B37 - Production Manager</t>
  </si>
  <si>
    <t>B38 - Production Secretary</t>
  </si>
  <si>
    <t>B39 - Publicist</t>
  </si>
  <si>
    <t>B40 - Researcher</t>
  </si>
  <si>
    <t>B41 - Researcher Assistant</t>
  </si>
  <si>
    <t>B42 - Runner</t>
  </si>
  <si>
    <t>B43 - Script Reader</t>
  </si>
  <si>
    <t>B44 - Script Supervisor</t>
  </si>
  <si>
    <t>B45 - Scriptwriter</t>
  </si>
  <si>
    <t>B46 - Segment Producer</t>
  </si>
  <si>
    <t>B47 - Series Producer</t>
  </si>
  <si>
    <t>B48 - Shot Caller</t>
  </si>
  <si>
    <t>B49 - Stage Manager</t>
  </si>
  <si>
    <t>B50 - Stage Manager Assistant</t>
  </si>
  <si>
    <t>B51 - Subject Specialist</t>
  </si>
  <si>
    <t>B52 - Supervising Producer</t>
  </si>
  <si>
    <t>B53 - Technical Advisor</t>
  </si>
  <si>
    <t>B54 - Transport Manager</t>
  </si>
  <si>
    <t xml:space="preserve">C01-01 - Anchor Presenter </t>
  </si>
  <si>
    <t>C01-02 - Celebrity</t>
  </si>
  <si>
    <t>C01-03 - Consultant</t>
  </si>
  <si>
    <t>C01-04 - Host</t>
  </si>
  <si>
    <t>C01-05 - Interviewer</t>
  </si>
  <si>
    <t>C01-06 - Live Commentator</t>
  </si>
  <si>
    <t>C01-07 - Sign Language Interpreter</t>
  </si>
  <si>
    <t>C02-01 - Choir &amp;/ Soloist</t>
  </si>
  <si>
    <t>C02-02 - Dance Group</t>
  </si>
  <si>
    <t>C02-03 - Group &amp;/ Band</t>
  </si>
  <si>
    <t>C02-04 - Musician</t>
  </si>
  <si>
    <t>LEADS</t>
  </si>
  <si>
    <t>SUPPORTING LEADS</t>
  </si>
  <si>
    <t>E02-01 - Other Crew (specify in "Notes" column on the right)</t>
  </si>
  <si>
    <t>E02-02 - Autocue Operator</t>
  </si>
  <si>
    <t>E02-03 - Boom Operator</t>
  </si>
  <si>
    <t>E02-04 - Cameraman</t>
  </si>
  <si>
    <t>E02-05 - Cameraman Assistant / Cable Basher</t>
  </si>
  <si>
    <t>E02-06 - Casual Labour</t>
  </si>
  <si>
    <t>E02-07 - Chyron / Graphics Operator</t>
  </si>
  <si>
    <t>E02-08 - Director of Photography</t>
  </si>
  <si>
    <t>E02-09 - EVS Operator</t>
  </si>
  <si>
    <t>E02-10 - Floor Manager</t>
  </si>
  <si>
    <t>E02-11 - Floor Manager Assistant</t>
  </si>
  <si>
    <t>E02-12 - Jib Operator</t>
  </si>
  <si>
    <t xml:space="preserve">E02-13 - Lighting Assistant </t>
  </si>
  <si>
    <t>E02-14 - Lighting Designer</t>
  </si>
  <si>
    <t>E02-15 - On-Set Cleaner</t>
  </si>
  <si>
    <t>E02-16 - Sound Designer</t>
  </si>
  <si>
    <t>E02-17 - Sound Engineer</t>
  </si>
  <si>
    <t xml:space="preserve">E02-18 - Sound Mixer </t>
  </si>
  <si>
    <t>E02-19 - Sound Operator</t>
  </si>
  <si>
    <t>E02-20 - Studio Engineer</t>
  </si>
  <si>
    <t xml:space="preserve">E02-21 - Switcher </t>
  </si>
  <si>
    <t>E02-22 - Technical Director</t>
  </si>
  <si>
    <t>E02-23 - Technical Director Assistant</t>
  </si>
  <si>
    <t>E02-24 - Vision Controller</t>
  </si>
  <si>
    <t>E02-25 - Vision Mixer</t>
  </si>
  <si>
    <t>E02-26 - VT Operator</t>
  </si>
  <si>
    <t>F02-01 - Other Crew (specify in "Notes" column on the right)</t>
  </si>
  <si>
    <t>F02-02 - Autocue Operator</t>
  </si>
  <si>
    <t>F02-03 - Boom Operator</t>
  </si>
  <si>
    <t>F02-04 - Cameraman</t>
  </si>
  <si>
    <t>F02-05 - Cameraman Assistant / Cable Basher</t>
  </si>
  <si>
    <t xml:space="preserve">F02-06 - Casual Labour </t>
  </si>
  <si>
    <t>F02-07 - Chyron / Graphics Operator</t>
  </si>
  <si>
    <t>F02-08 - Director of Photography</t>
  </si>
  <si>
    <t>F02-09 - EVS Operator</t>
  </si>
  <si>
    <t>F02-10 - Floor Manager</t>
  </si>
  <si>
    <t>F02-11 - Floor Manager Assistant</t>
  </si>
  <si>
    <t>F02-12 - Focus Puller</t>
  </si>
  <si>
    <t>F02-13 - Generator Operator / Driver</t>
  </si>
  <si>
    <t>F02-14 - Jib Operator</t>
  </si>
  <si>
    <t xml:space="preserve">F02-15 - Lighting Assistant </t>
  </si>
  <si>
    <t>F02-16 - Lighting Director</t>
  </si>
  <si>
    <t>F02-17 - O.B. Engineer</t>
  </si>
  <si>
    <t>F02-18 - Sound Designer</t>
  </si>
  <si>
    <t>F02-19 - Sound Engineer</t>
  </si>
  <si>
    <t xml:space="preserve">F02-20 - Sound Mixer </t>
  </si>
  <si>
    <t>F02-21 - Sound Operator</t>
  </si>
  <si>
    <t>F02-22 - Switcher</t>
  </si>
  <si>
    <t>F02-23 - Technical Director</t>
  </si>
  <si>
    <t>F02-24 - Technical Director Assistant</t>
  </si>
  <si>
    <t>F02-25 - Vision Controller</t>
  </si>
  <si>
    <t>F02-26 - Vision Mixer</t>
  </si>
  <si>
    <t>F02-27 - VT Operator</t>
  </si>
  <si>
    <r>
      <t xml:space="preserve">Single-Cam: CREW - </t>
    </r>
    <r>
      <rPr>
        <b/>
        <sz val="8"/>
        <color indexed="10"/>
        <rFont val="Book Antiqua"/>
        <family val="1"/>
      </rPr>
      <t>Camera/Sound/Lighting/Grips</t>
    </r>
  </si>
  <si>
    <t>G01-01 - Other Crew (specify in "Notes" column on the right)</t>
  </si>
  <si>
    <t>G01-02 - Best Boy</t>
  </si>
  <si>
    <t xml:space="preserve">G01-03 - Boom Operator </t>
  </si>
  <si>
    <t>G01-04 - Cameraman</t>
  </si>
  <si>
    <t>G01-05 - Cameraman 1st Asst - Focus</t>
  </si>
  <si>
    <t>G01-06 - Cameraman 2nd Asst - Loader</t>
  </si>
  <si>
    <t>G01-07 - Cameraman Assistant / Cable Basher</t>
  </si>
  <si>
    <t>G01-08 - Cameraman Underwater</t>
  </si>
  <si>
    <t>G01-09 - Casual Labour</t>
  </si>
  <si>
    <t>G01-10 - Director 1st Assistant</t>
  </si>
  <si>
    <t>G01-11 - Director of Photography</t>
  </si>
  <si>
    <t>G01-12 - Focus Puller</t>
  </si>
  <si>
    <t>G01-13 - Gaffer</t>
  </si>
  <si>
    <t>G01-14 - Generator Operator / Driver</t>
  </si>
  <si>
    <t>G01-15 - Grip - Key Grip</t>
  </si>
  <si>
    <t>G01-16 - Grip Assistant</t>
  </si>
  <si>
    <t>G01-17 - Jib Operator</t>
  </si>
  <si>
    <t xml:space="preserve">G01-18 - Lighting Assistant </t>
  </si>
  <si>
    <t>G01-19 - Lighting Designer</t>
  </si>
  <si>
    <t>G01-20 - Lighting Technician</t>
  </si>
  <si>
    <t>G01-21 - Sound Designer</t>
  </si>
  <si>
    <t xml:space="preserve">G01-22 - Sound Editor </t>
  </si>
  <si>
    <t>G01-23 - Sound Editor Assistant</t>
  </si>
  <si>
    <t>G01-24 - Sound Engineer</t>
  </si>
  <si>
    <t xml:space="preserve">G01-25 - Sound Mixer </t>
  </si>
  <si>
    <t>G01-26 - Sound Mixer Assistant</t>
  </si>
  <si>
    <t>G01-27 - Sound Operator</t>
  </si>
  <si>
    <t>G01-28 - Sound Operator Assistant</t>
  </si>
  <si>
    <t>G01-29 - Sound Recordist</t>
  </si>
  <si>
    <t xml:space="preserve">G01-30 - Sound Supervisor </t>
  </si>
  <si>
    <t>G01-31 - Sound Technician</t>
  </si>
  <si>
    <t>G01-32 - Unit Director</t>
  </si>
  <si>
    <t>G01-33 - Unit Director - 2nd</t>
  </si>
  <si>
    <r>
      <t xml:space="preserve">Single-Cam: EQUIPMENT HIRE - </t>
    </r>
    <r>
      <rPr>
        <b/>
        <sz val="8"/>
        <color indexed="10"/>
        <rFont val="Book Antiqua"/>
        <family val="1"/>
      </rPr>
      <t>Camera/Sound/Lighting/Grips</t>
    </r>
  </si>
  <si>
    <r>
      <t>Single-Cam: PURCHASES: ASSETS -</t>
    </r>
    <r>
      <rPr>
        <b/>
        <sz val="8"/>
        <color indexed="10"/>
        <rFont val="Book Antiqua"/>
        <family val="1"/>
      </rPr>
      <t xml:space="preserve"> Camera/Sound/Lighting/Grips</t>
    </r>
  </si>
  <si>
    <r>
      <t>Single-Cam: PURCHASES: CONSUMABLES</t>
    </r>
    <r>
      <rPr>
        <b/>
        <sz val="8"/>
        <color indexed="10"/>
        <rFont val="Book Antiqua"/>
        <family val="1"/>
      </rPr>
      <t xml:space="preserve"> - Camera/Sound/Lighting/Grips</t>
    </r>
  </si>
  <si>
    <t>H01-01 - Other Crew (specify in "Notes" column on the right)</t>
  </si>
  <si>
    <t xml:space="preserve">H01-02 - Art Director </t>
  </si>
  <si>
    <t>H01-03 - Art Director - Assistant</t>
  </si>
  <si>
    <t>H01-04 - Casual Labour</t>
  </si>
  <si>
    <t>H01-05 - Model Maker</t>
  </si>
  <si>
    <t xml:space="preserve">H01-06 - Production Designer </t>
  </si>
  <si>
    <t>I01-01 - Other Crew (specify in "Notes" column on the right)</t>
  </si>
  <si>
    <t>I01-02 - Carpenter</t>
  </si>
  <si>
    <t>I01-03 - Casual Labour</t>
  </si>
  <si>
    <t>I01-04 - Draughtsperson</t>
  </si>
  <si>
    <t>I01-05 - Electrician</t>
  </si>
  <si>
    <t>I01-06 - Engineer</t>
  </si>
  <si>
    <t>I01-07 - Painter</t>
  </si>
  <si>
    <t>I01-08 - Rigger</t>
  </si>
  <si>
    <t xml:space="preserve">I01-09 - Set Designer </t>
  </si>
  <si>
    <t xml:space="preserve">I01-10 - Set Dresser  </t>
  </si>
  <si>
    <t>I01-11 - Set Dresser - Assistant</t>
  </si>
  <si>
    <t>I01-12 - Set Repairs</t>
  </si>
  <si>
    <t>I01-13 - Swing Gang</t>
  </si>
  <si>
    <t>J01-01 - Other Crew (specify in "Notes" column on the right)</t>
  </si>
  <si>
    <t xml:space="preserve">J01-02 - Props Master </t>
  </si>
  <si>
    <t>J01-03 - Props Master - Assistant</t>
  </si>
  <si>
    <t>K01-01 - Other Crew (specify in "Notes" column on the right)</t>
  </si>
  <si>
    <t>K01-02 - Costume Designer</t>
  </si>
  <si>
    <t>K01-03 - Costume Designer - Assistant</t>
  </si>
  <si>
    <t>K01-04 - Dresser</t>
  </si>
  <si>
    <t>K01-05 - Seamstress</t>
  </si>
  <si>
    <t>K01-06 - Stylist</t>
  </si>
  <si>
    <t>K01-07 - Wardrobe Assistant</t>
  </si>
  <si>
    <t>K01-08 - Wardrobe H.O.D.</t>
  </si>
  <si>
    <t xml:space="preserve">K01-09 - Wardrobe Mistress </t>
  </si>
  <si>
    <t>K01-10 - Washing Assistant</t>
  </si>
  <si>
    <t>L01 - Other (specify in "Notes" column on the right)</t>
  </si>
  <si>
    <t>L02 - Dismantling of Set</t>
  </si>
  <si>
    <t>L03 - Storage</t>
  </si>
  <si>
    <t>L04 - Transport Cost</t>
  </si>
  <si>
    <t>M01-01 - Other Crew (specify in "Notes" column on the right)</t>
  </si>
  <si>
    <t xml:space="preserve">M01-02 - Hairstylist </t>
  </si>
  <si>
    <t xml:space="preserve">M01-03 - Hairstylist - Assistant </t>
  </si>
  <si>
    <t>M01-04 - Hairstylist - H.O.D.</t>
  </si>
  <si>
    <t>M01-05 - Make-up Artist</t>
  </si>
  <si>
    <t>M01-06 - Make-up Artist - Assistant</t>
  </si>
  <si>
    <t>M01-07 - Make-up Artist - Special Effects</t>
  </si>
  <si>
    <t>M01-08 - Make-up Artist &amp; Hair Stylist</t>
  </si>
  <si>
    <t>M01-09 - Make-up H.O.D.</t>
  </si>
  <si>
    <t>N01-01 - Other Crew (specify in "Notes" column on the right)</t>
  </si>
  <si>
    <t xml:space="preserve">N01-02 - Stunt Performers / Artists </t>
  </si>
  <si>
    <t xml:space="preserve">N01-03 - Stunts Co-Ordinator </t>
  </si>
  <si>
    <t>O01-01 - Other Crew (specify in "Notes" column on the right)</t>
  </si>
  <si>
    <t>O01-02 - Special Effects Co-ordinator</t>
  </si>
  <si>
    <t>P01-01 - Other Crew (specify in "Notes" column on the right)</t>
  </si>
  <si>
    <t>P01-02 - Animal Wrangler</t>
  </si>
  <si>
    <t>Q01-01 - Other Crew (specify in "Notes" column on the right)</t>
  </si>
  <si>
    <t>Q01-02 - Photographer</t>
  </si>
  <si>
    <t>R01-01 - Other Crew (specify in "Notes" column on the right)</t>
  </si>
  <si>
    <t>R01-02 - Location Assistant</t>
  </si>
  <si>
    <t>R01-03 - Location Manager</t>
  </si>
  <si>
    <t xml:space="preserve">R01-04 - Location Scout </t>
  </si>
  <si>
    <t>R01-05 - Unit Assistant</t>
  </si>
  <si>
    <t>R01-06 - Unit Manager</t>
  </si>
  <si>
    <t>USE OF PRIVATE VEHICLE (Per KM)</t>
  </si>
  <si>
    <t>ACCOMMODATION: LOCAL</t>
  </si>
  <si>
    <t>FOOD &amp; BEVERAGES: LOCAL</t>
  </si>
  <si>
    <t>STOCK (Tapes/Cassettes/Discs)</t>
  </si>
  <si>
    <t>SUB-TITLING &amp; PREVIEW</t>
  </si>
  <si>
    <t>X01-01 - Other Crew (specify in "Notes" column on the right)</t>
  </si>
  <si>
    <t>X01-02 - Artistic Advisor</t>
  </si>
  <si>
    <t>X01-03 - Language Advisor</t>
  </si>
  <si>
    <t>X01-04 - Language Compilator</t>
  </si>
  <si>
    <t>X01-05 - Language Translator</t>
  </si>
  <si>
    <t xml:space="preserve">X01-06 - Sub-titles Editor </t>
  </si>
  <si>
    <t>GRAPHICS</t>
  </si>
  <si>
    <t>ZA02-01 - Other Crew (specify in "Notes" column on the right)</t>
  </si>
  <si>
    <t>ZA02-02 - Digitizer</t>
  </si>
  <si>
    <t>ZA02-03 - Editor</t>
  </si>
  <si>
    <t>ZA02-04 - Editor Assistant</t>
  </si>
  <si>
    <t>ZA02-05 - Final Mix Operator</t>
  </si>
  <si>
    <t>ZA02-06 - Grader</t>
  </si>
  <si>
    <t>ZA02-07 - On-Line Editor</t>
  </si>
  <si>
    <t>ZA02-08 - Post Production Supervisor</t>
  </si>
  <si>
    <t>ZA02-09 - Transcription Off-Line Editor</t>
  </si>
  <si>
    <t>ZA02-10 - Transfer Operator</t>
  </si>
  <si>
    <t>OTHER</t>
  </si>
  <si>
    <t>ZB01-01 - Other Crew (specify in "Notes" column on the right)</t>
  </si>
  <si>
    <t>ZB01-02 - Actors</t>
  </si>
  <si>
    <t>ZB01-03 - Artistic Advisor</t>
  </si>
  <si>
    <t>ZB01-04 - Language Advisor</t>
  </si>
  <si>
    <t>ZB01-05 - Language Compilator</t>
  </si>
  <si>
    <t>ZB01-06 - Language Translator</t>
  </si>
  <si>
    <t>ZB01-07 - Band Writer</t>
  </si>
  <si>
    <t>ZB01-08 - Synchroniser</t>
  </si>
  <si>
    <t>ZC03 - Other Costs (specify in "Notes" column on the right)</t>
  </si>
  <si>
    <t xml:space="preserve">ZC04 - Accounting Software License </t>
  </si>
  <si>
    <t>ZC05 - Auditing Fees</t>
  </si>
  <si>
    <t>ZC06 - Baggage Excess</t>
  </si>
  <si>
    <t>ZC07 - Cell Phone Costs</t>
  </si>
  <si>
    <t>ZC08 - Computer Rental</t>
  </si>
  <si>
    <t>ZC09 - Copier Rental</t>
  </si>
  <si>
    <t>ZC10 - Courier</t>
  </si>
  <si>
    <t>ZC11 - Fax</t>
  </si>
  <si>
    <t>ZC12 - First Aid Kit &amp; Medical Exam</t>
  </si>
  <si>
    <t>ZC13 - Hiring of Telkom Equipment</t>
  </si>
  <si>
    <t>ZC14 - Insurance Excess</t>
  </si>
  <si>
    <t>ZC15 - Internet / ADSL</t>
  </si>
  <si>
    <t>ZC16 - IT Requirements</t>
  </si>
  <si>
    <t>ZC17 - Legal Fees</t>
  </si>
  <si>
    <t>ZC18 - Medicals for Cast</t>
  </si>
  <si>
    <t>ZC19 - Printing costs</t>
  </si>
  <si>
    <t>ZC20 - Stationery</t>
  </si>
  <si>
    <t>ZC21 - Telephone Costs</t>
  </si>
  <si>
    <t>ZC22 - Visas / Permits</t>
  </si>
  <si>
    <t>ZC23 - Web Site</t>
  </si>
  <si>
    <t>S.A.B.C. STOCK (Tapes/Cassettes/Discs)</t>
  </si>
  <si>
    <r>
      <rPr>
        <b/>
        <u/>
        <sz val="8"/>
        <color rgb="FF66FF66"/>
        <rFont val="Arial"/>
        <family val="2"/>
      </rPr>
      <t>FOR OFFICE USE</t>
    </r>
    <r>
      <rPr>
        <sz val="8"/>
        <color rgb="FF66FF66"/>
        <rFont val="Arial"/>
        <family val="2"/>
      </rPr>
      <t xml:space="preserve">: THIS WORKSHEET AUTOMATICALLY POPULATES ON COMPLETION OF THE </t>
    </r>
    <r>
      <rPr>
        <u/>
        <sz val="10"/>
        <color rgb="FF66FF66"/>
        <rFont val="Arial"/>
        <family val="2"/>
      </rPr>
      <t>PROD. INFO</t>
    </r>
    <r>
      <rPr>
        <sz val="8"/>
        <color rgb="FF66FF66"/>
        <rFont val="Arial"/>
        <family val="2"/>
      </rPr>
      <t xml:space="preserve">, </t>
    </r>
    <r>
      <rPr>
        <u/>
        <sz val="10"/>
        <color rgb="FF66FF66"/>
        <rFont val="Arial"/>
        <family val="2"/>
      </rPr>
      <t>TIMELINE</t>
    </r>
    <r>
      <rPr>
        <sz val="8"/>
        <color rgb="FF66FF66"/>
        <rFont val="Arial"/>
        <family val="2"/>
      </rPr>
      <t xml:space="preserve"> &amp; </t>
    </r>
    <r>
      <rPr>
        <u/>
        <sz val="10"/>
        <color rgb="FF66FF66"/>
        <rFont val="Arial"/>
        <family val="2"/>
      </rPr>
      <t>BUDGET</t>
    </r>
    <r>
      <rPr>
        <sz val="8"/>
        <color rgb="FF66FF66"/>
        <rFont val="Arial"/>
        <family val="2"/>
      </rPr>
      <t xml:space="preserve"> WORKSHEETS</t>
    </r>
  </si>
  <si>
    <t>BUDGET SUMMARY</t>
  </si>
  <si>
    <t>NAME OF PRODUCTION:</t>
  </si>
  <si>
    <t>PRODUCTION COMPANY:</t>
  </si>
  <si>
    <t>Production Mins:</t>
  </si>
  <si>
    <t>BUDGET CONTACT PERSON:</t>
  </si>
  <si>
    <t>TEL:</t>
  </si>
  <si>
    <t>CELL:</t>
  </si>
  <si>
    <t>E-MAIL:</t>
  </si>
  <si>
    <t>PRE-PRODUCTION:</t>
  </si>
  <si>
    <t>TO:</t>
  </si>
  <si>
    <t>Months/Weeks/Days:</t>
  </si>
  <si>
    <t>SHOOT:</t>
  </si>
  <si>
    <t>POST-PRODUCTION:</t>
  </si>
  <si>
    <t>FIRST TX DATE:</t>
  </si>
  <si>
    <t>LAST TX DATE:</t>
  </si>
  <si>
    <t>SCH.</t>
  </si>
  <si>
    <t>S.A.B.C. facilities</t>
  </si>
  <si>
    <t>EXTERNAL</t>
  </si>
  <si>
    <t>TOTAL</t>
  </si>
  <si>
    <t>C.P.M. (Total Prod. Cost)</t>
  </si>
  <si>
    <t>S.A.B.C. FACILITIES (Media Technology Infrastructure)</t>
  </si>
  <si>
    <t>PRODUCER'S CONTRACT:</t>
  </si>
  <si>
    <t>as per Evaluation Report</t>
  </si>
  <si>
    <t>Business Plan total:</t>
  </si>
  <si>
    <t>Difference between final agreed budget and signed off Business Plan amount:</t>
  </si>
  <si>
    <t xml:space="preserve"> BREAKDOWNS</t>
  </si>
  <si>
    <t>NAME +/or DETAIL</t>
  </si>
  <si>
    <t>BD1</t>
  </si>
  <si>
    <t>BD2</t>
  </si>
  <si>
    <t>BD3</t>
  </si>
  <si>
    <t>BD4</t>
  </si>
  <si>
    <t>BD5</t>
  </si>
  <si>
    <t>BD6</t>
  </si>
  <si>
    <t>BD7</t>
  </si>
  <si>
    <t>BD8</t>
  </si>
  <si>
    <t>BD9</t>
  </si>
  <si>
    <t>BD10</t>
  </si>
  <si>
    <t>BD11</t>
  </si>
  <si>
    <t>BD12</t>
  </si>
  <si>
    <t>BD13</t>
  </si>
  <si>
    <t>BD14</t>
  </si>
  <si>
    <t>BD15</t>
  </si>
  <si>
    <t>BD16</t>
  </si>
  <si>
    <t>BD17</t>
  </si>
  <si>
    <t>BD18</t>
  </si>
  <si>
    <t>BD19</t>
  </si>
  <si>
    <t>BD20</t>
  </si>
  <si>
    <t>BD21</t>
  </si>
  <si>
    <t>BD22</t>
  </si>
  <si>
    <t>BD23</t>
  </si>
  <si>
    <t>BD24</t>
  </si>
  <si>
    <t>BD25</t>
  </si>
  <si>
    <t>BD26</t>
  </si>
  <si>
    <t>BD27</t>
  </si>
  <si>
    <t>BD28</t>
  </si>
  <si>
    <t>BD29</t>
  </si>
  <si>
    <t>BD30</t>
  </si>
  <si>
    <t>BD31</t>
  </si>
  <si>
    <t>BD32</t>
  </si>
  <si>
    <t>BD33</t>
  </si>
  <si>
    <t>BD34</t>
  </si>
  <si>
    <t>BD35</t>
  </si>
  <si>
    <t>BD36</t>
  </si>
  <si>
    <t>BD37</t>
  </si>
  <si>
    <t>BD38</t>
  </si>
  <si>
    <t>BD39</t>
  </si>
  <si>
    <t>BD40</t>
  </si>
  <si>
    <t>CASH  FLOW PROJECTION</t>
  </si>
  <si>
    <t>TX EP No.s                   monthly FROM - TO</t>
  </si>
  <si>
    <t>START-UP</t>
  </si>
  <si>
    <t>0 - 0</t>
  </si>
  <si>
    <r>
      <t>EPS/WEEKS PER MONTH</t>
    </r>
    <r>
      <rPr>
        <b/>
        <sz val="7"/>
        <rFont val="Arial Black"/>
        <family val="2"/>
      </rPr>
      <t>:</t>
    </r>
  </si>
  <si>
    <r>
      <rPr>
        <b/>
        <u/>
        <sz val="7"/>
        <rFont val="Arial Black"/>
        <family val="2"/>
      </rPr>
      <t>SHOOTS</t>
    </r>
    <r>
      <rPr>
        <b/>
        <sz val="7"/>
        <rFont val="Arial Black"/>
        <family val="2"/>
      </rPr>
      <t xml:space="preserve">: </t>
    </r>
  </si>
  <si>
    <t>TITLE:</t>
  </si>
  <si>
    <r>
      <rPr>
        <b/>
        <u/>
        <sz val="7"/>
        <rFont val="Arial Black"/>
        <family val="2"/>
      </rPr>
      <t>OFF LINE EDIT</t>
    </r>
    <r>
      <rPr>
        <b/>
        <sz val="7"/>
        <rFont val="Arial Black"/>
        <family val="2"/>
      </rPr>
      <t xml:space="preserve">: </t>
    </r>
  </si>
  <si>
    <t>CO.:</t>
  </si>
  <si>
    <r>
      <rPr>
        <b/>
        <u/>
        <sz val="7"/>
        <rFont val="Arial Black"/>
        <family val="2"/>
      </rPr>
      <t>ON-LINE EDIT</t>
    </r>
    <r>
      <rPr>
        <b/>
        <sz val="7"/>
        <rFont val="Arial Black"/>
        <family val="2"/>
      </rPr>
      <t xml:space="preserve">: </t>
    </r>
  </si>
  <si>
    <t>C.E.:</t>
  </si>
  <si>
    <r>
      <rPr>
        <b/>
        <u/>
        <sz val="7"/>
        <rFont val="Arial Black"/>
        <family val="2"/>
      </rPr>
      <t>FINAL MIX.</t>
    </r>
    <r>
      <rPr>
        <b/>
        <sz val="7"/>
        <rFont val="Arial Black"/>
        <family val="2"/>
      </rPr>
      <t xml:space="preserve">: </t>
    </r>
  </si>
  <si>
    <t>Sch. No.</t>
  </si>
  <si>
    <t>BUDGET LINE COST</t>
  </si>
  <si>
    <t>Pay date:</t>
  </si>
  <si>
    <t>Producton Control Adjustments</t>
  </si>
  <si>
    <t>FINAL PAYMENT</t>
  </si>
  <si>
    <t>OVER-</t>
  </si>
  <si>
    <t>PRODUCTION ACCOUNTANT FINAL NOTES</t>
  </si>
  <si>
    <t>PRODUCER OVERSPEND / UNDERSPEND REMARKS</t>
  </si>
  <si>
    <t>PRODUCTION CONTROLLER'S FINAL NOTES</t>
  </si>
  <si>
    <t>Budget Excess</t>
  </si>
  <si>
    <t>Savings</t>
  </si>
  <si>
    <t>dd-mm-yy</t>
  </si>
  <si>
    <t>SPENDS /</t>
  </si>
  <si>
    <t>For work in</t>
  </si>
  <si>
    <t>UNDER-</t>
  </si>
  <si>
    <t>Month</t>
  </si>
  <si>
    <t>SPENDS</t>
  </si>
  <si>
    <t>Qty</t>
  </si>
  <si>
    <t>Units</t>
  </si>
  <si>
    <r>
      <t xml:space="preserve"> VATABLE TOTAL </t>
    </r>
    <r>
      <rPr>
        <sz val="10"/>
        <color indexed="10"/>
        <rFont val="Arial Black"/>
        <family val="2"/>
      </rPr>
      <t>(Rounded-off)</t>
    </r>
    <r>
      <rPr>
        <b/>
        <sz val="10"/>
        <rFont val="Arial Black"/>
        <family val="2"/>
      </rPr>
      <t>:</t>
    </r>
  </si>
  <si>
    <r>
      <t xml:space="preserve"> NON-VATABLE TOTAL </t>
    </r>
    <r>
      <rPr>
        <sz val="10"/>
        <color indexed="10"/>
        <rFont val="Arial Black"/>
        <family val="2"/>
      </rPr>
      <t>(Rounded-off)</t>
    </r>
    <r>
      <rPr>
        <b/>
        <sz val="10"/>
        <rFont val="Arial Black"/>
        <family val="2"/>
      </rPr>
      <t>:</t>
    </r>
  </si>
  <si>
    <t>CASH FLOW TOTAL 100% External:</t>
  </si>
  <si>
    <r>
      <t xml:space="preserve"> VATABLE TOTAL - </t>
    </r>
    <r>
      <rPr>
        <b/>
        <sz val="10"/>
        <color indexed="10"/>
        <rFont val="Arial Black"/>
        <family val="2"/>
      </rPr>
      <t>Excl. FORMAT FEE:</t>
    </r>
  </si>
  <si>
    <r>
      <t xml:space="preserve"> VATABLE TOTAL - </t>
    </r>
    <r>
      <rPr>
        <b/>
        <sz val="10"/>
        <color indexed="10"/>
        <rFont val="Arial Black"/>
        <family val="2"/>
      </rPr>
      <t>Excl. Format Fee&amp; Prize Money:</t>
    </r>
  </si>
  <si>
    <r>
      <t xml:space="preserve">Manually enter Rounded-off </t>
    </r>
    <r>
      <rPr>
        <b/>
        <u/>
        <sz val="9.5"/>
        <color indexed="10"/>
        <rFont val="Arial Black"/>
        <family val="2"/>
      </rPr>
      <t>Contract Total</t>
    </r>
    <r>
      <rPr>
        <sz val="9.5"/>
        <color indexed="10"/>
        <rFont val="Arial Black"/>
        <family val="2"/>
      </rPr>
      <t>:</t>
    </r>
  </si>
  <si>
    <t>SAP Project No.s</t>
  </si>
  <si>
    <t>TX Channel</t>
  </si>
  <si>
    <t>MINUTES</t>
  </si>
  <si>
    <t>No. Eps</t>
  </si>
  <si>
    <t>Total Mins</t>
  </si>
  <si>
    <t>Mins per Ep.</t>
  </si>
  <si>
    <t>Manually enter Cash Flow Payments:</t>
  </si>
  <si>
    <t>FORMAT FEE:</t>
  </si>
  <si>
    <r>
      <rPr>
        <b/>
        <sz val="10"/>
        <color indexed="10"/>
        <rFont val="Arial Black"/>
        <family val="2"/>
      </rPr>
      <t>Cash Prize Money Payments</t>
    </r>
    <r>
      <rPr>
        <sz val="10"/>
        <color indexed="10"/>
        <rFont val="Arial Black"/>
        <family val="2"/>
      </rPr>
      <t>:</t>
    </r>
  </si>
  <si>
    <t>Sub-Total</t>
  </si>
  <si>
    <t>S.A.B.C. Production Insurance</t>
  </si>
  <si>
    <r>
      <rPr>
        <sz val="10"/>
        <color indexed="10"/>
        <rFont val="Arial Black"/>
        <family val="2"/>
      </rPr>
      <t xml:space="preserve">Manually enter </t>
    </r>
    <r>
      <rPr>
        <b/>
        <sz val="10"/>
        <color indexed="10"/>
        <rFont val="Arial Black"/>
        <family val="2"/>
      </rPr>
      <t>Cash Flow Payments:</t>
    </r>
  </si>
  <si>
    <r>
      <t xml:space="preserve">Vatable </t>
    </r>
    <r>
      <rPr>
        <b/>
        <sz val="10"/>
        <color indexed="10"/>
        <rFont val="Arial Black"/>
        <family val="2"/>
      </rPr>
      <t xml:space="preserve">Cash Flow Payments </t>
    </r>
    <r>
      <rPr>
        <b/>
        <u/>
        <sz val="10"/>
        <color indexed="10"/>
        <rFont val="Arial Black"/>
        <family val="2"/>
      </rPr>
      <t>TOTAL</t>
    </r>
    <r>
      <rPr>
        <b/>
        <sz val="10"/>
        <color indexed="62"/>
        <rFont val="Arial Black"/>
        <family val="2"/>
      </rPr>
      <t>:</t>
    </r>
  </si>
  <si>
    <r>
      <t xml:space="preserve">Vatable </t>
    </r>
    <r>
      <rPr>
        <b/>
        <sz val="10"/>
        <color indexed="62"/>
        <rFont val="Arial Black"/>
        <family val="2"/>
      </rPr>
      <t xml:space="preserve">FORMAT FEE </t>
    </r>
    <r>
      <rPr>
        <b/>
        <u/>
        <sz val="10"/>
        <color indexed="62"/>
        <rFont val="Arial Black"/>
        <family val="2"/>
      </rPr>
      <t>TOTAL</t>
    </r>
    <r>
      <rPr>
        <b/>
        <sz val="10"/>
        <color indexed="62"/>
        <rFont val="Arial Black"/>
        <family val="2"/>
      </rPr>
      <t>:</t>
    </r>
  </si>
  <si>
    <r>
      <rPr>
        <b/>
        <sz val="10"/>
        <color indexed="10"/>
        <rFont val="Arial Black"/>
        <family val="2"/>
      </rPr>
      <t xml:space="preserve">Non-vatable Cash Prize Money </t>
    </r>
    <r>
      <rPr>
        <b/>
        <u/>
        <sz val="10"/>
        <color indexed="10"/>
        <rFont val="Arial Black"/>
        <family val="2"/>
      </rPr>
      <t>TOTAL</t>
    </r>
    <r>
      <rPr>
        <sz val="10"/>
        <color indexed="10"/>
        <rFont val="Arial Black"/>
        <family val="2"/>
      </rPr>
      <t>:</t>
    </r>
  </si>
  <si>
    <t>EXTERNAL TOTAL:</t>
  </si>
  <si>
    <t>TOTAL MINUTES:</t>
  </si>
  <si>
    <t>CASH FLOW PAYMENTS TO BE AS BELOW:</t>
  </si>
  <si>
    <r>
      <rPr>
        <b/>
        <u/>
        <sz val="10"/>
        <color indexed="10"/>
        <rFont val="Arial Black"/>
        <family val="2"/>
      </rPr>
      <t>TOTAL</t>
    </r>
    <r>
      <rPr>
        <b/>
        <sz val="10"/>
        <color indexed="10"/>
        <rFont val="Arial Black"/>
        <family val="2"/>
      </rPr>
      <t xml:space="preserve"> </t>
    </r>
    <r>
      <rPr>
        <sz val="8.5"/>
        <color indexed="10"/>
        <rFont val="Arial Black"/>
        <family val="2"/>
      </rPr>
      <t xml:space="preserve">of manually entered </t>
    </r>
    <r>
      <rPr>
        <b/>
        <u/>
        <sz val="8.5"/>
        <color indexed="10"/>
        <rFont val="Arial Black"/>
        <family val="2"/>
      </rPr>
      <t>Cash Flow Payments</t>
    </r>
    <r>
      <rPr>
        <sz val="8.5"/>
        <color indexed="10"/>
        <rFont val="Arial Black"/>
        <family val="2"/>
      </rPr>
      <t>:</t>
    </r>
  </si>
  <si>
    <t>Adjust Final Payment to zero this difference.</t>
  </si>
  <si>
    <t>S.A.B.C. Tape Stock</t>
  </si>
  <si>
    <t>Line Items Managed by S.A.B.C.</t>
  </si>
  <si>
    <t>TOTAL PROD. VALUE</t>
  </si>
  <si>
    <t>CO-SPONSOR PERCENTAGES</t>
  </si>
  <si>
    <t>S.A.B.C. EXTERNAL COST PERCENTAGE:</t>
  </si>
  <si>
    <t>"Budget Summary" Total:</t>
  </si>
  <si>
    <t>1% =</t>
  </si>
  <si>
    <t>"Budget Summary" External Total:</t>
  </si>
  <si>
    <t>CONTRACT AMOUNT:</t>
  </si>
  <si>
    <t>SABC Internal</t>
  </si>
  <si>
    <t>Other SABC External costs:</t>
  </si>
  <si>
    <t>CO-SPONSOR 1 AMOUNT:</t>
  </si>
  <si>
    <t>CO-SPONSOR 2 AMOUNT:</t>
  </si>
  <si>
    <t>Undesignated Funds:</t>
  </si>
  <si>
    <t>Other</t>
  </si>
  <si>
    <t>ADJUST FOR DECIMAL ROUNDING-OFF</t>
  </si>
  <si>
    <t>CASH FLOW PAYMENTS FOR CO-SPONSORED PROJECTS TO BE RELEASED AS BELOW:</t>
  </si>
  <si>
    <r>
      <t xml:space="preserve">Manually enter Rounded-off </t>
    </r>
    <r>
      <rPr>
        <b/>
        <sz val="8"/>
        <color indexed="17"/>
        <rFont val="Arial Black"/>
        <family val="2"/>
      </rPr>
      <t>Contract Amount</t>
    </r>
    <r>
      <rPr>
        <sz val="8"/>
        <color indexed="10"/>
        <rFont val="Arial Black"/>
        <family val="2"/>
      </rPr>
      <t>:</t>
    </r>
  </si>
  <si>
    <t>Manually enter Rounded-off S.A.B.C. External Cost Percentage Cash Flow Projection Totals:</t>
  </si>
  <si>
    <r>
      <t xml:space="preserve">Total of manually entered </t>
    </r>
    <r>
      <rPr>
        <b/>
        <sz val="8"/>
        <color indexed="62"/>
        <rFont val="Arial Black"/>
        <family val="2"/>
      </rPr>
      <t xml:space="preserve">SABC </t>
    </r>
    <r>
      <rPr>
        <b/>
        <sz val="8"/>
        <color indexed="54"/>
        <rFont val="Arial Black"/>
        <family val="2"/>
      </rPr>
      <t>% Cash Flow Payments</t>
    </r>
    <r>
      <rPr>
        <sz val="8"/>
        <color indexed="10"/>
        <rFont val="Arial Black"/>
        <family val="2"/>
      </rPr>
      <t>:</t>
    </r>
  </si>
  <si>
    <t>PRODUCTION CONTROL DELIVERABLES TO BE MET       BEFORE PROCESSING OF INVOICES AS BELOW:</t>
  </si>
  <si>
    <t>PRODUCTION CONTROLLER'S SIGNATURE:</t>
  </si>
  <si>
    <t>PERIOD 1</t>
  </si>
  <si>
    <t>PERIOD 2</t>
  </si>
  <si>
    <t>PERIOD 3</t>
  </si>
  <si>
    <t>PERIOD 4</t>
  </si>
  <si>
    <t>PERIOD 5</t>
  </si>
  <si>
    <t>PERIOD 6</t>
  </si>
  <si>
    <t>PERIOD 7</t>
  </si>
  <si>
    <t>PERIOD 8</t>
  </si>
  <si>
    <t>PERIOD 9</t>
  </si>
  <si>
    <t>PERIOD 10</t>
  </si>
  <si>
    <t>PERIOD 11</t>
  </si>
  <si>
    <t>PERIOD 12</t>
  </si>
  <si>
    <t>PERIOD 13</t>
  </si>
  <si>
    <t>PERIOD 14</t>
  </si>
  <si>
    <t>PERIOD 15</t>
  </si>
  <si>
    <t>Proof of separate bank account &amp; copy of Production Insurance cover</t>
  </si>
  <si>
    <t>MPER 1</t>
  </si>
  <si>
    <t>MPER 2</t>
  </si>
  <si>
    <t>MPER 3</t>
  </si>
  <si>
    <t>MPER 4</t>
  </si>
  <si>
    <t>MPER 5</t>
  </si>
  <si>
    <t>MPER 6</t>
  </si>
  <si>
    <t>MPER 7</t>
  </si>
  <si>
    <t>MPER 8</t>
  </si>
  <si>
    <t>MPER 9</t>
  </si>
  <si>
    <t>MPER 10</t>
  </si>
  <si>
    <t>MPER 11</t>
  </si>
  <si>
    <t>MPER 12</t>
  </si>
  <si>
    <t>MPER 13</t>
  </si>
  <si>
    <t>MPER 14</t>
  </si>
  <si>
    <t>FINAL MPER &amp; (if applicable)                  SIGNED OFF ASSET REGISTER</t>
  </si>
  <si>
    <r>
      <t>NAME</t>
    </r>
    <r>
      <rPr>
        <sz val="8"/>
        <rFont val="Arial Black"/>
        <family val="2"/>
      </rPr>
      <t>:</t>
    </r>
  </si>
  <si>
    <t>DELIVERABLES CHECKLIST</t>
  </si>
  <si>
    <t>SYSTEM</t>
  </si>
  <si>
    <t>PERSON ACCOUNTABLE</t>
  </si>
  <si>
    <t>Deliverables to be met before processing of:</t>
  </si>
  <si>
    <t>P1 invoice</t>
  </si>
  <si>
    <t>P2 invoice</t>
  </si>
  <si>
    <t>P3 invoice</t>
  </si>
  <si>
    <t>P4 invoice</t>
  </si>
  <si>
    <t>P5 invoice</t>
  </si>
  <si>
    <t>P6 invoice</t>
  </si>
  <si>
    <t>P7 invoice</t>
  </si>
  <si>
    <t>P8 invoice</t>
  </si>
  <si>
    <t>P9 invoice</t>
  </si>
  <si>
    <t>P10 invoice</t>
  </si>
  <si>
    <t>P11 invoice</t>
  </si>
  <si>
    <t>P12 invoice</t>
  </si>
  <si>
    <t>P13 invoice</t>
  </si>
  <si>
    <t>P14 invoice</t>
  </si>
  <si>
    <t>P15 invoice</t>
  </si>
  <si>
    <t>SAP</t>
  </si>
  <si>
    <t>Tax Clearance Certificate</t>
  </si>
  <si>
    <t>Commissioning Manager</t>
  </si>
  <si>
    <t>BEE Certificate</t>
  </si>
  <si>
    <t>TV License</t>
  </si>
  <si>
    <t>Scriptwriters/Writers Agreement</t>
  </si>
  <si>
    <t>Business Acquisitions</t>
  </si>
  <si>
    <t>Invoice</t>
  </si>
  <si>
    <t>e-mail U drive</t>
  </si>
  <si>
    <t>Proof of separate bank account</t>
  </si>
  <si>
    <t>Production Controller</t>
  </si>
  <si>
    <t>Copy of Production Insurance Confirmation</t>
  </si>
  <si>
    <t>Monthly Production Expenditure Report</t>
  </si>
  <si>
    <t>P1 mid-month</t>
  </si>
  <si>
    <t>P2 mid-month</t>
  </si>
  <si>
    <t>P3 mid-month</t>
  </si>
  <si>
    <t>P4 mid-month</t>
  </si>
  <si>
    <t>P5 mid-month</t>
  </si>
  <si>
    <t>P6 mid-month</t>
  </si>
  <si>
    <t>P7 mid-month</t>
  </si>
  <si>
    <t>P8 mid-month</t>
  </si>
  <si>
    <t>P9 mid-month</t>
  </si>
  <si>
    <t>P10 mid-month</t>
  </si>
  <si>
    <t>P11 mid-month</t>
  </si>
  <si>
    <t>P12 mid-month</t>
  </si>
  <si>
    <t>P13 mid-month</t>
  </si>
  <si>
    <t>P14 mid-month</t>
  </si>
  <si>
    <t>Final Expenditure Report</t>
  </si>
  <si>
    <t>email</t>
  </si>
  <si>
    <t>Asset Closing Memo</t>
  </si>
  <si>
    <r>
      <t xml:space="preserve">Final Status Report   </t>
    </r>
    <r>
      <rPr>
        <b/>
        <sz val="10"/>
        <color rgb="FF00B0F0"/>
        <rFont val="Arial"/>
        <family val="2"/>
      </rPr>
      <t xml:space="preserve"> </t>
    </r>
    <r>
      <rPr>
        <sz val="10"/>
        <color rgb="FF00B0F0"/>
        <rFont val="Arial"/>
        <family val="2"/>
      </rPr>
      <t>(Production Controller)</t>
    </r>
  </si>
  <si>
    <t>Financial Administrator</t>
  </si>
  <si>
    <t>Content Workshop</t>
  </si>
  <si>
    <t>Commissioning Editor</t>
  </si>
  <si>
    <t>Research Pack</t>
  </si>
  <si>
    <t>Dalet</t>
  </si>
  <si>
    <t>Episodic Outlines; EPG Synopsis</t>
  </si>
  <si>
    <t>Series Outlines</t>
  </si>
  <si>
    <t>U Drive</t>
  </si>
  <si>
    <t>Final Approved TX Scripts</t>
  </si>
  <si>
    <t>YBC</t>
  </si>
  <si>
    <t>Viewing copy delivered via we transfer or similar product</t>
  </si>
  <si>
    <t>EPKs and Promos</t>
  </si>
  <si>
    <t>Episodic File Delivery (portal) with M&amp;E tracks</t>
  </si>
  <si>
    <t>Rushes/Unedited material; metadata (separate folder and house codes)</t>
  </si>
  <si>
    <t>iMonitor</t>
  </si>
  <si>
    <t>Music Cue Sheet</t>
  </si>
  <si>
    <t>IBMS</t>
  </si>
  <si>
    <t>FCC / DPP Shim info sheet (sign off on dalet)</t>
  </si>
  <si>
    <t>Hard drive</t>
  </si>
  <si>
    <t>Full Series episodes (back-up on SABC Hard drive)</t>
  </si>
  <si>
    <t>Presenter, Cast and Crew Contracts</t>
  </si>
  <si>
    <t>End Credit List per episode</t>
  </si>
  <si>
    <t>Stock and Archive Material Contracts or clearances</t>
  </si>
  <si>
    <t>Series Bible or Format Bible</t>
  </si>
  <si>
    <t>MP3, Metadata &amp; M&amp;E tracks of all music commissioned with composers agreements all mood music fingerprinted, all logos and stings music uploaded and fingerprinted in i-monitor.</t>
  </si>
  <si>
    <t>SRT files - plain-text file containing information regarding subtitles.</t>
  </si>
  <si>
    <t>Digital Archive/MAM</t>
  </si>
  <si>
    <t>High Res photo and gif video of artists, presenters and characters per series</t>
  </si>
  <si>
    <t>Publicist Channel</t>
  </si>
  <si>
    <r>
      <t xml:space="preserve">Artist / Graphics / logos - high res for both print and video </t>
    </r>
    <r>
      <rPr>
        <sz val="10"/>
        <color rgb="FF009900"/>
        <rFont val="Arial"/>
        <family val="2"/>
      </rPr>
      <t xml:space="preserve">(CEs don't have access) </t>
    </r>
  </si>
  <si>
    <t>Media - The Making of &amp;/ behind the scenes/interviews with cast / social media</t>
  </si>
  <si>
    <t>Commissioning Editor /Publicist.B development</t>
  </si>
  <si>
    <t>Composer contract</t>
  </si>
  <si>
    <t>Rights Management/ Dalet/ Scheduling</t>
  </si>
  <si>
    <t>Third Party Rights Clearances</t>
  </si>
  <si>
    <t>Waiver or contract : Locations</t>
  </si>
  <si>
    <t>Waivers : People</t>
  </si>
  <si>
    <t>Commercial Music Use Clearance</t>
  </si>
  <si>
    <t>Cast/ Crew profiles</t>
  </si>
  <si>
    <t>Press Releases</t>
  </si>
  <si>
    <t>Workshopped Concept document</t>
  </si>
  <si>
    <t>Final scripts</t>
  </si>
  <si>
    <t>email U drive/RightsManagement/ Dalet/ Scheduling</t>
  </si>
  <si>
    <r>
      <t xml:space="preserve">Trade Exchange agreement and recon (if TE exists then the production house must deliver an ep without TE as well as with TE). </t>
    </r>
    <r>
      <rPr>
        <sz val="10"/>
        <color rgb="FF009900"/>
        <rFont val="Arial"/>
        <family val="2"/>
      </rPr>
      <t>(N/A)</t>
    </r>
  </si>
  <si>
    <t>Commissioning Editor Production Controller</t>
  </si>
  <si>
    <t xml:space="preserve">U Drive &amp; Hard drive </t>
  </si>
  <si>
    <t>Social Media Plan and Execution (PoE)</t>
  </si>
  <si>
    <t>Shanita notes in green font</t>
  </si>
  <si>
    <t>Pilot - also in budget</t>
  </si>
  <si>
    <r>
      <rPr>
        <b/>
        <u/>
        <sz val="10"/>
        <rFont val="Arial"/>
        <family val="2"/>
      </rPr>
      <t>Below please find</t>
    </r>
    <r>
      <rPr>
        <b/>
        <sz val="10"/>
        <rFont val="Arial"/>
        <family val="2"/>
      </rPr>
      <t>:</t>
    </r>
  </si>
  <si>
    <t>- Double click "objects" below to open Adobe documents.</t>
  </si>
  <si>
    <t xml:space="preserve">Production Insurance Notification (PIN) form </t>
  </si>
  <si>
    <t>Insurance : SOP &amp; Claims Procedure for Production Houses</t>
  </si>
  <si>
    <t>S.A.B.C. ASSET REGISTER REQUIREMENTS</t>
  </si>
  <si>
    <t xml:space="preserve">Production companies are required to adhere to the following requirements when reporting on production asset expenditures. </t>
  </si>
  <si>
    <t>1.      </t>
  </si>
  <si>
    <r>
      <t xml:space="preserve"> </t>
    </r>
    <r>
      <rPr>
        <sz val="10"/>
        <rFont val="Arial"/>
        <family val="2"/>
      </rPr>
      <t>When submitting regular (monthly) Financial Reports to SABC Production Control, a list of all items purchased must be detailed in the template which is part of the SABC Monthly Production Expenditure Report.</t>
    </r>
  </si>
  <si>
    <t xml:space="preserve">2.       </t>
  </si>
  <si>
    <r>
      <t xml:space="preserve">The following information must be </t>
    </r>
    <r>
      <rPr>
        <b/>
        <sz val="10"/>
        <rFont val="Arial"/>
        <family val="2"/>
      </rPr>
      <t>separately</t>
    </r>
    <r>
      <rPr>
        <sz val="10"/>
        <rFont val="Arial"/>
        <family val="2"/>
      </rPr>
      <t xml:space="preserve"> captured in the Asset Register for all purchases, including consumables:</t>
    </r>
  </si>
  <si>
    <t>●</t>
  </si>
  <si>
    <r>
      <t xml:space="preserve">Value </t>
    </r>
    <r>
      <rPr>
        <b/>
        <sz val="10"/>
        <rFont val="Arial"/>
        <family val="2"/>
      </rPr>
      <t>per</t>
    </r>
    <r>
      <rPr>
        <sz val="10"/>
        <rFont val="Arial"/>
        <family val="2"/>
      </rPr>
      <t xml:space="preserve"> item (excl. V.A.T.)</t>
    </r>
  </si>
  <si>
    <r>
      <t xml:space="preserve">Full description </t>
    </r>
    <r>
      <rPr>
        <b/>
        <sz val="10"/>
        <rFont val="Arial"/>
        <family val="2"/>
      </rPr>
      <t>per</t>
    </r>
    <r>
      <rPr>
        <sz val="10"/>
        <rFont val="Arial"/>
        <family val="2"/>
      </rPr>
      <t xml:space="preserve"> item</t>
    </r>
  </si>
  <si>
    <r>
      <t xml:space="preserve">Quantity </t>
    </r>
    <r>
      <rPr>
        <b/>
        <sz val="10"/>
        <rFont val="Arial"/>
        <family val="2"/>
      </rPr>
      <t>per</t>
    </r>
    <r>
      <rPr>
        <sz val="10"/>
        <rFont val="Arial"/>
        <family val="2"/>
      </rPr>
      <t xml:space="preserve"> identical items of the same price/cost</t>
    </r>
  </si>
  <si>
    <t>Other required information as per the Asset Register template</t>
  </si>
  <si>
    <t xml:space="preserve">3.       </t>
  </si>
  <si>
    <r>
      <t xml:space="preserve">All items purchased must be categorised </t>
    </r>
    <r>
      <rPr>
        <b/>
        <sz val="10"/>
        <rFont val="Arial"/>
        <family val="2"/>
      </rPr>
      <t>per budget line items</t>
    </r>
    <r>
      <rPr>
        <sz val="10"/>
        <rFont val="Arial"/>
        <family val="2"/>
      </rPr>
      <t xml:space="preserve"> as provided for in the Asset Register template e.g.:</t>
    </r>
  </si>
  <si>
    <t>Props department</t>
  </si>
  <si>
    <t>Set department</t>
  </si>
  <si>
    <t>Wardrobe department</t>
  </si>
  <si>
    <t>Make Up &amp; Hair department</t>
  </si>
  <si>
    <t>Other purchases</t>
  </si>
  <si>
    <t xml:space="preserve">4.       </t>
  </si>
  <si>
    <t>Expenses that are acquired for the purpose of gifts must be clearly detailed accordingly in Asset Registers and the SABC Monthly Production Expenditure Reports.</t>
  </si>
  <si>
    <t xml:space="preserve">5.       </t>
  </si>
  <si>
    <r>
      <t xml:space="preserve">When a project is re-commissioned Asset Registers must be submitted separately </t>
    </r>
    <r>
      <rPr>
        <b/>
        <sz val="10"/>
        <rFont val="Arial"/>
        <family val="2"/>
      </rPr>
      <t>per series/contract</t>
    </r>
    <r>
      <rPr>
        <sz val="10"/>
        <rFont val="Arial"/>
        <family val="2"/>
      </rPr>
      <t>.</t>
    </r>
  </si>
  <si>
    <t xml:space="preserve">6.       </t>
  </si>
  <si>
    <t>When a project is re-commissioned a detailed list (value, description, etc.) of production assets that are no longer of use to the project must be submitted.</t>
  </si>
  <si>
    <t xml:space="preserve">7.       </t>
  </si>
  <si>
    <t>The Asset Register must be completed with as much detail and breakdowns of purchases as possible.  Full descriptions are requested e.g. “Red &amp; white long sleeve shirt with embroidery”. The items must be able to easily identifiable from the Producer’s descriptions.</t>
  </si>
  <si>
    <t xml:space="preserve">8.       </t>
  </si>
  <si>
    <r>
      <t xml:space="preserve">Prices/costs reflected in the SABC Monthly Production Expenditure Report must tally with the Asset Register prices/costs </t>
    </r>
    <r>
      <rPr>
        <b/>
        <sz val="10"/>
        <rFont val="Arial"/>
        <family val="2"/>
      </rPr>
      <t>and</t>
    </r>
    <r>
      <rPr>
        <sz val="10"/>
        <rFont val="Arial"/>
        <family val="2"/>
      </rPr>
      <t xml:space="preserve"> the copies of invoices supplied by the Producer. </t>
    </r>
  </si>
  <si>
    <t xml:space="preserve">9.       </t>
  </si>
  <si>
    <t xml:space="preserve">When the Asset Controller does a reconciliation of assets it will be expected that the Asset Register/s will correspond with the SABC Monthly Production Expenditure Reports. </t>
  </si>
  <si>
    <t xml:space="preserve">10.   </t>
  </si>
  <si>
    <t>All prices must be recorded exclusive of V.A.T. in the Asset Register.</t>
  </si>
  <si>
    <t xml:space="preserve">11.   </t>
  </si>
  <si>
    <t>When physical inventory valuations are done by the SABC, at least one representative from the production company must be present.</t>
  </si>
  <si>
    <t xml:space="preserve">12.   </t>
  </si>
  <si>
    <t>When doing the physical counting of the inventory it will be expected that the Physical Inventory Report and the Asset Register correspond.</t>
  </si>
  <si>
    <t xml:space="preserve">13.   </t>
  </si>
  <si>
    <t>Photos of all sets used in the production of the project must be provided by the Producer to the SABC.</t>
  </si>
  <si>
    <r>
      <t>NOTE</t>
    </r>
    <r>
      <rPr>
        <sz val="10"/>
        <rFont val="Arial"/>
        <family val="2"/>
      </rPr>
      <t>:</t>
    </r>
  </si>
  <si>
    <t>For more information regarding SABC Production Asset Policies &amp; Procedures, please contact:</t>
  </si>
  <si>
    <t>Ms Martha Banda</t>
  </si>
  <si>
    <t xml:space="preserve">Manager - Production Control </t>
  </si>
  <si>
    <r>
      <rPr>
        <u/>
        <sz val="10"/>
        <rFont val="Arial"/>
        <family val="2"/>
      </rPr>
      <t>Tel. #</t>
    </r>
    <r>
      <rPr>
        <sz val="10"/>
        <rFont val="Arial"/>
        <family val="2"/>
      </rPr>
      <t>: 011 714 6052</t>
    </r>
  </si>
  <si>
    <r>
      <rPr>
        <u/>
        <sz val="10"/>
        <rFont val="Arial"/>
        <family val="2"/>
      </rPr>
      <t>email</t>
    </r>
    <r>
      <rPr>
        <sz val="10"/>
        <rFont val="Arial"/>
        <family val="2"/>
      </rPr>
      <t>: bandam@sabc.co.za</t>
    </r>
  </si>
  <si>
    <t>VARIANCE REPORT</t>
  </si>
  <si>
    <t>SAP Format No.:</t>
  </si>
  <si>
    <t>PRODUCTION CO.:</t>
  </si>
  <si>
    <t>PRODUCTION CONTROLLER:</t>
  </si>
  <si>
    <t>Periods Reported to Date:</t>
  </si>
  <si>
    <t>TOTAL BUDGET</t>
  </si>
  <si>
    <t>ACTUALS &amp; Cash Flow</t>
  </si>
  <si>
    <t>VARIANCE</t>
  </si>
  <si>
    <t>TOTALS</t>
  </si>
  <si>
    <t>Video Entertainment                - Operations : Production Control</t>
  </si>
  <si>
    <t>TELEVISION PRODUCTION BUDGET EVALUATION REPORT</t>
  </si>
  <si>
    <r>
      <t>EVALUATION REQUESTED BY</t>
    </r>
    <r>
      <rPr>
        <b/>
        <sz val="10"/>
        <rFont val="Arial"/>
        <family val="2"/>
      </rPr>
      <t>:</t>
    </r>
  </si>
  <si>
    <r>
      <t>DEPARTMENT</t>
    </r>
    <r>
      <rPr>
        <b/>
        <sz val="10"/>
        <rFont val="Arial"/>
        <family val="2"/>
      </rPr>
      <t>:</t>
    </r>
  </si>
  <si>
    <r>
      <t>GENRE</t>
    </r>
    <r>
      <rPr>
        <b/>
        <sz val="10"/>
        <rFont val="Arial"/>
        <family val="2"/>
      </rPr>
      <t>:</t>
    </r>
  </si>
  <si>
    <t>Episodes x</t>
  </si>
  <si>
    <t>Minutes =</t>
  </si>
  <si>
    <t>FORMAT MINS</t>
  </si>
  <si>
    <t>Sub-Total Mins</t>
  </si>
  <si>
    <t>PROD. MINS</t>
  </si>
  <si>
    <r>
      <t>PRODUCTION TITLE</t>
    </r>
    <r>
      <rPr>
        <b/>
        <sz val="10"/>
        <rFont val="Arial"/>
        <family val="2"/>
      </rPr>
      <t>:</t>
    </r>
  </si>
  <si>
    <r>
      <t>PROD. CO. NAME</t>
    </r>
    <r>
      <rPr>
        <b/>
        <sz val="10"/>
        <rFont val="Arial"/>
        <family val="2"/>
      </rPr>
      <t>:</t>
    </r>
  </si>
  <si>
    <r>
      <t>PROD. CO.'S REGION</t>
    </r>
    <r>
      <rPr>
        <b/>
        <sz val="10"/>
        <rFont val="Arial"/>
        <family val="2"/>
      </rPr>
      <t>:</t>
    </r>
  </si>
  <si>
    <r>
      <t>CASH FLOW</t>
    </r>
    <r>
      <rPr>
        <b/>
        <sz val="10"/>
        <rFont val="Arial"/>
        <family val="2"/>
      </rPr>
      <t>:</t>
    </r>
  </si>
  <si>
    <t>(Yes / No)</t>
  </si>
  <si>
    <t>Yes</t>
  </si>
  <si>
    <r>
      <t>EVALUATION ISSUES</t>
    </r>
    <r>
      <rPr>
        <b/>
        <sz val="10"/>
        <rFont val="Arial"/>
        <family val="2"/>
      </rPr>
      <t>:</t>
    </r>
    <r>
      <rPr>
        <b/>
        <u/>
        <sz val="10"/>
        <rFont val="Arial"/>
        <family val="2"/>
      </rPr>
      <t xml:space="preserve"> </t>
    </r>
  </si>
  <si>
    <t>To maximise the on-screen value the following was done:</t>
  </si>
  <si>
    <t>To maximise the internal usage of SABC's facilities the following was done:</t>
  </si>
  <si>
    <t>CODE</t>
  </si>
  <si>
    <r>
      <t xml:space="preserve">SABC could not accommodate </t>
    </r>
    <r>
      <rPr>
        <b/>
        <u/>
        <sz val="8"/>
        <rFont val="Arial"/>
        <family val="2"/>
      </rPr>
      <t>b</t>
    </r>
    <r>
      <rPr>
        <sz val="8"/>
        <rFont val="Arial"/>
        <family val="2"/>
      </rPr>
      <t>ooking</t>
    </r>
  </si>
  <si>
    <r>
      <t xml:space="preserve">SABC could not match external </t>
    </r>
    <r>
      <rPr>
        <b/>
        <u/>
        <sz val="8"/>
        <rFont val="Arial"/>
        <family val="2"/>
      </rPr>
      <t>q</t>
    </r>
    <r>
      <rPr>
        <sz val="8"/>
        <rFont val="Arial"/>
        <family val="2"/>
      </rPr>
      <t>uotes</t>
    </r>
  </si>
  <si>
    <r>
      <t xml:space="preserve">SABC could not meet </t>
    </r>
    <r>
      <rPr>
        <b/>
        <u/>
        <sz val="8"/>
        <rFont val="Arial"/>
        <family val="2"/>
      </rPr>
      <t>t</t>
    </r>
    <r>
      <rPr>
        <sz val="8"/>
        <rFont val="Arial"/>
        <family val="2"/>
      </rPr>
      <t>echnical requirements</t>
    </r>
  </si>
  <si>
    <t>SABC facilities</t>
  </si>
  <si>
    <t>Facility Code when external facilities are utilised:</t>
  </si>
  <si>
    <r>
      <rPr>
        <b/>
        <u/>
        <sz val="8"/>
        <rFont val="Arial"/>
        <family val="2"/>
      </rPr>
      <t>R</t>
    </r>
    <r>
      <rPr>
        <sz val="8"/>
        <rFont val="Arial"/>
        <family val="2"/>
      </rPr>
      <t>egional (limited SABC facility availability)</t>
    </r>
  </si>
  <si>
    <t>Facility</t>
  </si>
  <si>
    <t>Studio</t>
  </si>
  <si>
    <t>O.B.s</t>
  </si>
  <si>
    <t>Edit</t>
  </si>
  <si>
    <t>FMx</t>
  </si>
  <si>
    <t>Graphics</t>
  </si>
  <si>
    <t>Radio</t>
  </si>
  <si>
    <t>Production company's internal facilities (discounted)</t>
  </si>
  <si>
    <t>Code</t>
  </si>
  <si>
    <t>-</t>
  </si>
  <si>
    <r>
      <rPr>
        <b/>
        <u/>
        <sz val="8"/>
        <rFont val="Arial"/>
        <family val="2"/>
      </rPr>
      <t>Note</t>
    </r>
    <r>
      <rPr>
        <b/>
        <sz val="8"/>
        <rFont val="Arial"/>
        <family val="2"/>
      </rPr>
      <t>:</t>
    </r>
    <r>
      <rPr>
        <sz val="8"/>
        <rFont val="Arial"/>
        <family val="2"/>
      </rPr>
      <t xml:space="preserve"> There are two boxes for codes for each facility</t>
    </r>
  </si>
  <si>
    <t>as sometimes both R + O can be applicable.</t>
  </si>
  <si>
    <r>
      <t>CONTRACTUAL DETAILS</t>
    </r>
    <r>
      <rPr>
        <b/>
        <sz val="10"/>
        <rFont val="Arial"/>
        <family val="2"/>
      </rPr>
      <t xml:space="preserve"> </t>
    </r>
    <r>
      <rPr>
        <i/>
        <sz val="10"/>
        <rFont val="Arial"/>
        <family val="2"/>
      </rPr>
      <t>(EXCLUDING V.A.T.):</t>
    </r>
  </si>
  <si>
    <r>
      <t>Contract Amount</t>
    </r>
    <r>
      <rPr>
        <sz val="10"/>
        <rFont val="Arial"/>
        <family val="2"/>
      </rPr>
      <t>:</t>
    </r>
  </si>
  <si>
    <t xml:space="preserve">On </t>
  </si>
  <si>
    <t>00-Jan-2023</t>
  </si>
  <si>
    <t>the evaluation of the attached budget of the above mentioned production was</t>
  </si>
  <si>
    <t xml:space="preserve">agreed with  </t>
  </si>
  <si>
    <t>and it is therefore recommended that:</t>
  </si>
  <si>
    <t>be contracted for the evaluated amount of:</t>
  </si>
  <si>
    <t>(excluding V.A.T.)</t>
  </si>
  <si>
    <t>including Production House Fee.</t>
  </si>
  <si>
    <t>We recommend that payment be made as per the Cash Flow of the agreed Production Budget.</t>
  </si>
  <si>
    <t>2.2</t>
  </si>
  <si>
    <r>
      <t>Production company's history of conforming to the financial procedure</t>
    </r>
    <r>
      <rPr>
        <b/>
        <sz val="10"/>
        <rFont val="Arial"/>
        <family val="2"/>
      </rPr>
      <t>:</t>
    </r>
  </si>
  <si>
    <t>2.3</t>
  </si>
  <si>
    <r>
      <rPr>
        <b/>
        <u/>
        <sz val="10"/>
        <rFont val="Arial"/>
        <family val="2"/>
      </rPr>
      <t>What measures have you undertaken in order to get this Producer's compliance to financial procedures</t>
    </r>
    <r>
      <rPr>
        <b/>
        <sz val="10"/>
        <rFont val="Arial"/>
        <family val="2"/>
      </rPr>
      <t>:</t>
    </r>
  </si>
  <si>
    <t>2.4</t>
  </si>
  <si>
    <t>What transpired &amp; what actions were taken due to results in prior series' MPER verifications:</t>
  </si>
  <si>
    <t>2.5</t>
  </si>
  <si>
    <r>
      <t>Please note</t>
    </r>
    <r>
      <rPr>
        <b/>
        <sz val="10"/>
        <rFont val="Arial"/>
        <family val="2"/>
      </rPr>
      <t>:</t>
    </r>
  </si>
  <si>
    <t>The Producer acknowledges that the entire cost of the production is reflected in the production budget; and where it occurs that a trade exchange or screen credit has been negotiated subsequent to this agreement, which results in a certain budgeted item/s being sponsored, the amount of such sponsorship shall be deducted from the amount already allocated to such item in the production budget.</t>
  </si>
  <si>
    <t>2.6</t>
  </si>
  <si>
    <r>
      <t>Additional items to be included in the contract</t>
    </r>
    <r>
      <rPr>
        <sz val="10"/>
        <rFont val="Arial"/>
        <family val="2"/>
      </rPr>
      <t>:</t>
    </r>
  </si>
  <si>
    <t>- The Producer will be responsible for reservation of all allocated SABC provisions.</t>
  </si>
  <si>
    <t>- Tape Stock is to be returned with final delivery of programme and may not be substituted.</t>
  </si>
  <si>
    <t xml:space="preserve">- An amount of R0,000.00 </t>
  </si>
  <si>
    <t>has been budgeted for "Composed Music" (Theme/Logo/Stings).</t>
  </si>
  <si>
    <r>
      <t>EXTERNAL</t>
    </r>
    <r>
      <rPr>
        <b/>
        <sz val="10"/>
        <rFont val="Arial"/>
        <family val="2"/>
      </rPr>
      <t xml:space="preserve"> (Producer's cash)</t>
    </r>
  </si>
  <si>
    <r>
      <t>Production Fee %</t>
    </r>
    <r>
      <rPr>
        <b/>
        <sz val="10"/>
        <rFont val="Arial"/>
        <family val="2"/>
      </rPr>
      <t>:</t>
    </r>
  </si>
  <si>
    <t>Producer's Contract</t>
  </si>
  <si>
    <t>PRODUCER'S CONTRACT AMOUNT:</t>
  </si>
  <si>
    <t>Cost Per Minute:</t>
  </si>
  <si>
    <r>
      <t>EXTERNAL</t>
    </r>
    <r>
      <rPr>
        <b/>
        <sz val="10"/>
        <rFont val="Arial"/>
        <family val="2"/>
      </rPr>
      <t xml:space="preserve"> (S.A.B.C. cash)</t>
    </r>
  </si>
  <si>
    <t>MEDIA TECHNOLOGY INFRASTRUCTURE</t>
  </si>
  <si>
    <t>AMOUNT TO BE MANAGED BY S.A.B.C.:</t>
  </si>
  <si>
    <t>EXTERNAL COST TO BE APPROVED:</t>
  </si>
  <si>
    <t>INTERNAL</t>
  </si>
  <si>
    <t>INTERNAL COST:</t>
  </si>
  <si>
    <t>ACTUAL PRODUCTION COST:</t>
  </si>
  <si>
    <t>DECIMAL ROUNDING-OFF QUALIFICATION</t>
  </si>
  <si>
    <t>C.P.M. - Producer's Contract Amount</t>
  </si>
  <si>
    <t>C.P.M.:</t>
  </si>
  <si>
    <t>x</t>
  </si>
  <si>
    <t>TOTAL MINS:</t>
  </si>
  <si>
    <t>=</t>
  </si>
  <si>
    <t>Rounded-off CPM x Mins</t>
  </si>
  <si>
    <t xml:space="preserve">LESS Rounded-off Producer's Contract Amount </t>
  </si>
  <si>
    <t>LESS Contract Total</t>
  </si>
  <si>
    <t>DIFFERENCE</t>
  </si>
  <si>
    <r>
      <rPr>
        <b/>
        <u/>
        <sz val="10"/>
        <rFont val="Arial"/>
        <family val="2"/>
      </rPr>
      <t>PLEASE NOTE</t>
    </r>
    <r>
      <rPr>
        <b/>
        <sz val="10"/>
        <rFont val="Arial"/>
        <family val="2"/>
      </rPr>
      <t>: The above differences are because of the rounding off of cents re the percentage allocations on the budget items, Insurance and Producer’s Fee.</t>
    </r>
  </si>
  <si>
    <r>
      <t>DIFFERENCE IN COST PER MINUTE TO PREVIOUS PRODUCTION</t>
    </r>
    <r>
      <rPr>
        <b/>
        <sz val="10"/>
        <rFont val="Arial"/>
        <family val="2"/>
      </rPr>
      <t xml:space="preserve"> (IF APPLICABLE):</t>
    </r>
  </si>
  <si>
    <r>
      <t>Previous Cost Per Minute</t>
    </r>
    <r>
      <rPr>
        <sz val="9"/>
        <rFont val="Arial"/>
        <family val="2"/>
      </rPr>
      <t>:</t>
    </r>
  </si>
  <si>
    <r>
      <t>Difference</t>
    </r>
    <r>
      <rPr>
        <sz val="10"/>
        <rFont val="Arial"/>
        <family val="2"/>
      </rPr>
      <t>:</t>
    </r>
  </si>
  <si>
    <r>
      <t>Percentage</t>
    </r>
    <r>
      <rPr>
        <sz val="9"/>
        <rFont val="Arial"/>
        <family val="2"/>
      </rPr>
      <t>:</t>
    </r>
  </si>
  <si>
    <r>
      <t>Motivation for Increase</t>
    </r>
    <r>
      <rPr>
        <b/>
        <sz val="10"/>
        <rFont val="Arial"/>
        <family val="2"/>
      </rPr>
      <t>:</t>
    </r>
  </si>
  <si>
    <r>
      <t>PRODUCTION COMPANY'S CURRENT FISCAL TOTAL COMMISSIONS</t>
    </r>
    <r>
      <rPr>
        <b/>
        <sz val="10"/>
        <rFont val="Arial"/>
        <family val="2"/>
      </rPr>
      <t>:</t>
    </r>
  </si>
  <si>
    <r>
      <t>Total Commissioned to Date for Current Fiscal</t>
    </r>
    <r>
      <rPr>
        <b/>
        <sz val="10"/>
        <rFont val="Arial"/>
        <family val="2"/>
      </rPr>
      <t xml:space="preserve"> (excl. this project):</t>
    </r>
  </si>
  <si>
    <t>EVALUATED BY:</t>
  </si>
  <si>
    <t>RATIFIED BY:</t>
  </si>
  <si>
    <r>
      <rPr>
        <u/>
        <sz val="10"/>
        <rFont val="Arial"/>
        <family val="2"/>
      </rPr>
      <t>Production Controller</t>
    </r>
    <r>
      <rPr>
        <sz val="10"/>
        <rFont val="Arial"/>
        <family val="2"/>
      </rPr>
      <t>:</t>
    </r>
  </si>
  <si>
    <r>
      <t xml:space="preserve">- </t>
    </r>
    <r>
      <rPr>
        <u/>
        <sz val="10"/>
        <rFont val="Arial"/>
        <family val="2"/>
      </rPr>
      <t>Personnel No.</t>
    </r>
    <r>
      <rPr>
        <sz val="10"/>
        <rFont val="Arial"/>
        <family val="2"/>
      </rPr>
      <t xml:space="preserve">: </t>
    </r>
  </si>
  <si>
    <t>008329</t>
  </si>
  <si>
    <r>
      <rPr>
        <u/>
        <sz val="10"/>
        <rFont val="Arial"/>
        <family val="2"/>
      </rPr>
      <t>Tel. No.</t>
    </r>
    <r>
      <rPr>
        <sz val="10"/>
        <rFont val="Arial"/>
        <family val="2"/>
      </rPr>
      <t>:</t>
    </r>
  </si>
  <si>
    <t>Manager :</t>
  </si>
  <si>
    <r>
      <rPr>
        <u/>
        <sz val="10"/>
        <rFont val="Arial"/>
        <family val="2"/>
      </rPr>
      <t>Date</t>
    </r>
    <r>
      <rPr>
        <sz val="10"/>
        <rFont val="Arial"/>
        <family val="2"/>
      </rPr>
      <t>:</t>
    </r>
  </si>
  <si>
    <r>
      <t>Date</t>
    </r>
    <r>
      <rPr>
        <sz val="10"/>
        <rFont val="Arial"/>
        <family val="2"/>
      </rPr>
      <t xml:space="preserve"> :</t>
    </r>
  </si>
  <si>
    <t>ADMINISTRATION</t>
  </si>
  <si>
    <t>(A) ORIGINAL BUDGET:</t>
  </si>
  <si>
    <t>(B) EVALUATED BUDGET:</t>
  </si>
  <si>
    <t>VARIANCE (A-B):</t>
  </si>
  <si>
    <t>PRODUCTION CONTROL</t>
  </si>
  <si>
    <t>9th floor TV Office Block</t>
  </si>
  <si>
    <t>TELEVISION PRODUCTION BUDGET EVALUATION</t>
  </si>
  <si>
    <t>DE-REGISTRATION OF PROJECT</t>
  </si>
  <si>
    <t>To:</t>
  </si>
  <si>
    <t xml:space="preserve">Head of Channels: </t>
  </si>
  <si>
    <t>David Makubyane</t>
  </si>
  <si>
    <t xml:space="preserve">Head of Local Productions: </t>
  </si>
  <si>
    <t>Lala Tuku</t>
  </si>
  <si>
    <t>Channel Manager:</t>
  </si>
  <si>
    <t xml:space="preserve">Xxxxxx Xxxxxxxx </t>
  </si>
  <si>
    <t>Head of Genre:</t>
  </si>
  <si>
    <t>Production Title:</t>
  </si>
  <si>
    <t>SAP Project No.:</t>
  </si>
  <si>
    <t>Dear Colleagues,</t>
  </si>
  <si>
    <t>You are hereby advised that the abovementioned project has been de-registered from Production Control's register as from 00 Xxx 2023.</t>
  </si>
  <si>
    <t>MOTIVATION</t>
  </si>
  <si>
    <t>The project was received for evaluation on 00-Xxx-2023.</t>
  </si>
  <si>
    <t>REQUESTED BY:</t>
  </si>
  <si>
    <t>APPROVED BY:</t>
  </si>
  <si>
    <r>
      <t xml:space="preserve">Please sign this letter and e-mail a </t>
    </r>
    <r>
      <rPr>
        <b/>
        <i/>
        <sz val="14"/>
        <color rgb="FFFF0000"/>
        <rFont val="Arial Black"/>
        <family val="2"/>
      </rPr>
      <t>PDF</t>
    </r>
    <r>
      <rPr>
        <b/>
        <i/>
        <sz val="14"/>
        <color rgb="FFFF0000"/>
        <rFont val="Script MT Bold"/>
        <family val="4"/>
      </rPr>
      <t xml:space="preserve"> of the signed document to the sender.</t>
    </r>
  </si>
  <si>
    <t>EMAIL:</t>
  </si>
  <si>
    <t>Private Bag X1</t>
  </si>
  <si>
    <t>DATE:</t>
  </si>
  <si>
    <t>2006 Auckland Park</t>
  </si>
  <si>
    <t>FROM:</t>
  </si>
  <si>
    <r>
      <rPr>
        <u/>
        <sz val="10"/>
        <rFont val="Arial"/>
        <family val="2"/>
      </rPr>
      <t>Tel</t>
    </r>
    <r>
      <rPr>
        <sz val="10"/>
        <rFont val="Arial"/>
        <family val="2"/>
      </rPr>
      <t>:</t>
    </r>
  </si>
  <si>
    <t>RE:</t>
  </si>
  <si>
    <t xml:space="preserve">As per our negotiations to date, please indicate your acceptance of the agreed evaluated budget and cash flow projection </t>
  </si>
  <si>
    <t xml:space="preserve">in the amount of </t>
  </si>
  <si>
    <t xml:space="preserve">, by signing and returning this document to me at your earliest convenience, </t>
  </si>
  <si>
    <t>so that I can process my Evaluation Report. The evaluated budget is subject to approval by SABC management.</t>
  </si>
  <si>
    <t>This production will be on the SABC's Production Financial Procedure and some of the stipulations of the contract will be:</t>
  </si>
  <si>
    <t xml:space="preserve">That all banking transactions related to this production must be done through a separate sub-banking account in the </t>
  </si>
  <si>
    <t>name of the production so that a Bank Reconciliation can be presented monthly to SABC.</t>
  </si>
  <si>
    <t>Proof of a separate bank account to be submitted together with the first invoice.</t>
  </si>
  <si>
    <t xml:space="preserve">That the Production Insurance Notification (PIN) form be completed, signed &amp; scanned and then forwarded to the </t>
  </si>
  <si>
    <t>SABC Insurance Department (as per contact details on the PIN form in this budget pack).</t>
  </si>
  <si>
    <t>Insurance Certificate or proof thereof, to be submitted with the first invoice.</t>
  </si>
  <si>
    <t>That you will supply a Monthly Production Expenditure Report within / by the latest, 6 weeks after receipt of funds.</t>
  </si>
  <si>
    <t>6.</t>
  </si>
  <si>
    <t xml:space="preserve">That no more than 2 (two) payments will be released to the production unless Monthly Production Expenditure </t>
  </si>
  <si>
    <t>Reports are up-to-date.</t>
  </si>
  <si>
    <t>7.</t>
  </si>
  <si>
    <t>That all trade exchanges to be declared.</t>
  </si>
  <si>
    <t>Regards,</t>
  </si>
  <si>
    <t>Signed by :</t>
  </si>
  <si>
    <t xml:space="preserve">of </t>
  </si>
  <si>
    <t xml:space="preserve">on this </t>
  </si>
  <si>
    <t xml:space="preserve">day of </t>
  </si>
  <si>
    <t>2023.</t>
  </si>
  <si>
    <t>Signature:</t>
  </si>
  <si>
    <t>Outline Agreement</t>
  </si>
  <si>
    <t>Vendor</t>
  </si>
  <si>
    <t>Name 1</t>
  </si>
  <si>
    <t>Purchasing Document</t>
  </si>
  <si>
    <t>Item</t>
  </si>
  <si>
    <t>Short Text</t>
  </si>
  <si>
    <t>Date descrip-tion</t>
  </si>
  <si>
    <t>Date description</t>
  </si>
  <si>
    <t>Billing Date</t>
  </si>
  <si>
    <t>Billing value</t>
  </si>
  <si>
    <t>Billing block</t>
  </si>
  <si>
    <t>Billing block descrip-tion</t>
  </si>
  <si>
    <t>Billing status</t>
  </si>
  <si>
    <t>Short Descript.</t>
  </si>
  <si>
    <t>Supplier Invoice Number</t>
  </si>
  <si>
    <t>VAT Amount</t>
  </si>
  <si>
    <t>VAT Incl Amt</t>
  </si>
  <si>
    <t>CASH FLOW CONTROL</t>
  </si>
  <si>
    <r>
      <t>Production Controller</t>
    </r>
    <r>
      <rPr>
        <sz val="10"/>
        <rFont val="Arial"/>
        <family val="2"/>
      </rPr>
      <t>:</t>
    </r>
  </si>
  <si>
    <r>
      <t>Title</t>
    </r>
    <r>
      <rPr>
        <sz val="10"/>
        <rFont val="Arial"/>
        <family val="2"/>
      </rPr>
      <t>:</t>
    </r>
  </si>
  <si>
    <t>Script/Format no:</t>
  </si>
  <si>
    <r>
      <t>Comm. Editor</t>
    </r>
    <r>
      <rPr>
        <sz val="10"/>
        <rFont val="Arial"/>
        <family val="2"/>
      </rPr>
      <t>:</t>
    </r>
  </si>
  <si>
    <r>
      <t>Prod. Co.</t>
    </r>
    <r>
      <rPr>
        <sz val="10"/>
        <rFont val="Arial"/>
        <family val="2"/>
      </rPr>
      <t>:</t>
    </r>
  </si>
  <si>
    <t>A.</t>
  </si>
  <si>
    <t>B.</t>
  </si>
  <si>
    <t>A. minus B.</t>
  </si>
  <si>
    <t>INVOICES</t>
  </si>
  <si>
    <t>CASH FLOW</t>
  </si>
  <si>
    <t>ACTUAL EXPENSES</t>
  </si>
  <si>
    <t>UNDER/OVERSPEND</t>
  </si>
  <si>
    <t>Payment Due</t>
  </si>
  <si>
    <t>Current</t>
  </si>
  <si>
    <t>Final</t>
  </si>
  <si>
    <t>Date</t>
  </si>
  <si>
    <t>No.</t>
  </si>
  <si>
    <t>Prod Control adjustments:</t>
  </si>
  <si>
    <t>Final Payment</t>
  </si>
  <si>
    <t>CONTRACT:</t>
  </si>
  <si>
    <r>
      <t>Periods Left</t>
    </r>
    <r>
      <rPr>
        <sz val="10"/>
        <rFont val="Arial"/>
        <family val="2"/>
      </rPr>
      <t>:</t>
    </r>
  </si>
  <si>
    <t>SABC Facilities:</t>
  </si>
  <si>
    <t>B. minus C.</t>
  </si>
  <si>
    <t>Deductions:</t>
  </si>
  <si>
    <r>
      <t>Cost Reports due/overdue</t>
    </r>
    <r>
      <rPr>
        <sz val="10"/>
        <rFont val="Arial"/>
        <family val="2"/>
      </rPr>
      <t>:</t>
    </r>
  </si>
  <si>
    <t>BUDGET:</t>
  </si>
  <si>
    <t>Over/Underspend:</t>
  </si>
  <si>
    <t>SABC External costs:</t>
  </si>
  <si>
    <t>- Underspend</t>
  </si>
  <si>
    <t>-Over/+Underspend</t>
  </si>
  <si>
    <t>- Overpayment</t>
  </si>
  <si>
    <t>VALUE:</t>
  </si>
  <si>
    <t>Budget Excess:</t>
  </si>
  <si>
    <t>Budget Balance:</t>
  </si>
  <si>
    <t>S.A.B.C. Balance:</t>
  </si>
  <si>
    <t>SUMMARY</t>
  </si>
  <si>
    <t>Items to be deducted from Final Payment</t>
  </si>
  <si>
    <t>FINAL AMOUNT DUE TO PRODUCER</t>
  </si>
  <si>
    <t>Production Expenses</t>
  </si>
  <si>
    <t>Assets unaccounted for</t>
  </si>
  <si>
    <t>Contract Bal. (A. minus B.):</t>
  </si>
  <si>
    <t>Producer's share of Underspend</t>
  </si>
  <si>
    <t>Unused funds</t>
  </si>
  <si>
    <t>Less SABC's Savings:</t>
  </si>
  <si>
    <t>SABC's Savings</t>
  </si>
  <si>
    <t>Rejected expenditure</t>
  </si>
  <si>
    <t>Plus split of Underspend:</t>
  </si>
  <si>
    <t>Final Invoice Total (excl. V.A.T.):</t>
  </si>
  <si>
    <t>Plus Producer's Overspend</t>
  </si>
  <si>
    <r>
      <t>Final Invoice Breakdown</t>
    </r>
    <r>
      <rPr>
        <b/>
        <sz val="10"/>
        <rFont val="Arial"/>
        <family val="2"/>
      </rPr>
      <t>:</t>
    </r>
  </si>
  <si>
    <t>Other:</t>
  </si>
  <si>
    <t>Producer's share of Underspend:</t>
  </si>
  <si>
    <t>Less SABC's Saving - Underspend:</t>
  </si>
  <si>
    <t>Diff. bet. Contract &amp; Summary Total</t>
  </si>
  <si>
    <t>Less Income Balance (B. minus C.) - Underspend:</t>
  </si>
  <si>
    <t>Plus Producer's Overspend:</t>
  </si>
  <si>
    <t xml:space="preserve">Total: </t>
  </si>
  <si>
    <t>Tel:</t>
  </si>
  <si>
    <r>
      <rPr>
        <b/>
        <u/>
        <sz val="9"/>
        <color rgb="FF000000"/>
        <rFont val="Arial"/>
        <family val="2"/>
      </rPr>
      <t>DATE</t>
    </r>
    <r>
      <rPr>
        <b/>
        <sz val="9"/>
        <color indexed="8"/>
        <rFont val="Arial"/>
        <family val="2"/>
      </rPr>
      <t>:</t>
    </r>
  </si>
  <si>
    <t>Month 00, 2023</t>
  </si>
  <si>
    <r>
      <rPr>
        <b/>
        <u/>
        <sz val="9"/>
        <color rgb="FF000000"/>
        <rFont val="Arial"/>
        <family val="2"/>
      </rPr>
      <t>TO</t>
    </r>
    <r>
      <rPr>
        <b/>
        <sz val="9"/>
        <color indexed="8"/>
        <rFont val="Arial"/>
        <family val="2"/>
      </rPr>
      <t>:</t>
    </r>
  </si>
  <si>
    <t>– COMMISSIONING EDITOR</t>
  </si>
  <si>
    <t>:</t>
  </si>
  <si>
    <t>BOUQUET 1</t>
  </si>
  <si>
    <t>BOUQUET 2</t>
  </si>
  <si>
    <t>BOUQUET 3</t>
  </si>
  <si>
    <t>TV FINANCE</t>
  </si>
  <si>
    <t>BOUQUET</t>
  </si>
  <si>
    <t>Channel Manager</t>
  </si>
  <si>
    <t xml:space="preserve">Ofenste Thinane (Acting) </t>
  </si>
  <si>
    <t>Gerhard Pretorius</t>
  </si>
  <si>
    <t>Pat van Heerden</t>
  </si>
  <si>
    <t>c.c.</t>
  </si>
  <si>
    <r>
      <rPr>
        <b/>
        <sz val="8"/>
        <color indexed="8"/>
        <rFont val="Arial"/>
        <family val="2"/>
      </rPr>
      <t>Production Accountant:</t>
    </r>
    <r>
      <rPr>
        <sz val="8"/>
        <color indexed="8"/>
        <rFont val="Arial"/>
        <family val="2"/>
      </rPr>
      <t xml:space="preserve"> Jackie Strydom</t>
    </r>
  </si>
  <si>
    <r>
      <rPr>
        <b/>
        <sz val="8"/>
        <color indexed="8"/>
        <rFont val="Arial"/>
        <family val="2"/>
      </rPr>
      <t xml:space="preserve">Channel Manager: </t>
    </r>
    <r>
      <rPr>
        <sz val="8"/>
        <color indexed="8"/>
        <rFont val="Arial"/>
        <family val="2"/>
      </rPr>
      <t>Xxxx Xxxxxx</t>
    </r>
  </si>
  <si>
    <r>
      <rPr>
        <b/>
        <sz val="8"/>
        <color indexed="8"/>
        <rFont val="Arial"/>
        <family val="2"/>
      </rPr>
      <t xml:space="preserve">Manager: </t>
    </r>
    <r>
      <rPr>
        <sz val="8"/>
        <color indexed="8"/>
        <rFont val="Arial"/>
        <family val="2"/>
      </rPr>
      <t>Martha Banda</t>
    </r>
  </si>
  <si>
    <t>Programme Manager</t>
  </si>
  <si>
    <t>Futhi Ngubane (Acting)</t>
  </si>
  <si>
    <t>Jacqui Hlongwane</t>
  </si>
  <si>
    <t>Sane Zondi</t>
  </si>
  <si>
    <r>
      <rPr>
        <b/>
        <sz val="8"/>
        <color indexed="8"/>
        <rFont val="Arial"/>
        <family val="2"/>
      </rPr>
      <t>Production Accountant:</t>
    </r>
    <r>
      <rPr>
        <sz val="8"/>
        <color indexed="8"/>
        <rFont val="Arial"/>
        <family val="2"/>
      </rPr>
      <t xml:space="preserve"> Nomaxabiso Nebe</t>
    </r>
  </si>
  <si>
    <r>
      <rPr>
        <b/>
        <sz val="8"/>
        <color indexed="8"/>
        <rFont val="Arial"/>
        <family val="2"/>
      </rPr>
      <t>Programme Manager:</t>
    </r>
    <r>
      <rPr>
        <sz val="8"/>
        <color indexed="8"/>
        <rFont val="Arial"/>
        <family val="2"/>
      </rPr>
      <t xml:space="preserve"> Xxxx Xxxxxxx</t>
    </r>
  </si>
  <si>
    <r>
      <rPr>
        <b/>
        <sz val="8"/>
        <color indexed="8"/>
        <rFont val="Arial"/>
        <family val="2"/>
      </rPr>
      <t xml:space="preserve">Production Accountant: </t>
    </r>
    <r>
      <rPr>
        <sz val="8"/>
        <color indexed="8"/>
        <rFont val="Arial"/>
        <family val="2"/>
      </rPr>
      <t>Xxxx Xxxxxxx</t>
    </r>
  </si>
  <si>
    <t>Asst. Programme Manager</t>
  </si>
  <si>
    <t>Nomcebo Bhengu</t>
  </si>
  <si>
    <t>Lorraine Mashego</t>
  </si>
  <si>
    <t>Sinazo Kwepile</t>
  </si>
  <si>
    <r>
      <rPr>
        <b/>
        <sz val="8"/>
        <color indexed="8"/>
        <rFont val="Arial"/>
        <family val="2"/>
      </rPr>
      <t>Financial Analyst:</t>
    </r>
    <r>
      <rPr>
        <sz val="8"/>
        <color indexed="8"/>
        <rFont val="Arial"/>
        <family val="2"/>
      </rPr>
      <t xml:space="preserve"> Sandy Mauda</t>
    </r>
  </si>
  <si>
    <r>
      <rPr>
        <b/>
        <sz val="8"/>
        <color indexed="8"/>
        <rFont val="Arial"/>
        <family val="2"/>
      </rPr>
      <t>Financial Manager:</t>
    </r>
    <r>
      <rPr>
        <sz val="8"/>
        <color indexed="8"/>
        <rFont val="Arial"/>
        <family val="2"/>
      </rPr>
      <t xml:space="preserve"> Dumisani Mqolombeni</t>
    </r>
  </si>
  <si>
    <r>
      <t>Administrator:</t>
    </r>
    <r>
      <rPr>
        <sz val="8"/>
        <color indexed="8"/>
        <rFont val="Arial"/>
        <family val="2"/>
      </rPr>
      <t xml:space="preserve"> Xxxx Xxxxx</t>
    </r>
  </si>
  <si>
    <t>Programming Administrator</t>
  </si>
  <si>
    <t>Norah Mokgethi</t>
  </si>
  <si>
    <t>Michelle Rees</t>
  </si>
  <si>
    <t>Stanley Mwawa</t>
  </si>
  <si>
    <r>
      <rPr>
        <b/>
        <sz val="8"/>
        <color indexed="8"/>
        <rFont val="Arial"/>
        <family val="2"/>
      </rPr>
      <t>Financial Analyst:</t>
    </r>
    <r>
      <rPr>
        <sz val="8"/>
        <color indexed="8"/>
        <rFont val="Arial"/>
        <family val="2"/>
      </rPr>
      <t xml:space="preserve"> Ivy Ntuli</t>
    </r>
  </si>
  <si>
    <r>
      <t xml:space="preserve">Financial Analyst: </t>
    </r>
    <r>
      <rPr>
        <sz val="8"/>
        <color indexed="8"/>
        <rFont val="Arial"/>
        <family val="2"/>
      </rPr>
      <t>Xxxx Xxxxxx</t>
    </r>
  </si>
  <si>
    <t>Financial Analyst</t>
  </si>
  <si>
    <t>Dikgang Matlhaku</t>
  </si>
  <si>
    <t>Arizona Buys</t>
  </si>
  <si>
    <r>
      <rPr>
        <b/>
        <sz val="8"/>
        <color indexed="8"/>
        <rFont val="Arial"/>
        <family val="2"/>
      </rPr>
      <t>Financial Analyst:</t>
    </r>
    <r>
      <rPr>
        <sz val="8"/>
        <color indexed="8"/>
        <rFont val="Arial"/>
        <family val="2"/>
      </rPr>
      <t xml:space="preserve"> Caroline Mabaleha</t>
    </r>
  </si>
  <si>
    <t>The following Finance staff must be included in the email Distribution List</t>
  </si>
  <si>
    <r>
      <rPr>
        <b/>
        <u/>
        <sz val="9"/>
        <color rgb="FF000000"/>
        <rFont val="Arial"/>
        <family val="2"/>
      </rPr>
      <t>FROM</t>
    </r>
    <r>
      <rPr>
        <b/>
        <sz val="9"/>
        <color indexed="8"/>
        <rFont val="Arial"/>
        <family val="2"/>
      </rPr>
      <t>:</t>
    </r>
  </si>
  <si>
    <t>– PRODUCTION CONTROLLER</t>
  </si>
  <si>
    <t>Fidel Hanyani</t>
  </si>
  <si>
    <t>Financial Manager</t>
  </si>
  <si>
    <r>
      <rPr>
        <b/>
        <u/>
        <sz val="9"/>
        <color rgb="FF000000"/>
        <rFont val="Arial"/>
        <family val="2"/>
      </rPr>
      <t>RE</t>
    </r>
    <r>
      <rPr>
        <b/>
        <sz val="9"/>
        <color indexed="8"/>
        <rFont val="Arial"/>
        <family val="2"/>
      </rPr>
      <t>:</t>
    </r>
  </si>
  <si>
    <t xml:space="preserve">FINAL STATUS REPORT OF </t>
  </si>
  <si>
    <t>Nombulelo Kunene</t>
  </si>
  <si>
    <t>Cornelious Mahlangu</t>
  </si>
  <si>
    <r>
      <t>SAP Rights No.</t>
    </r>
    <r>
      <rPr>
        <i/>
        <sz val="9"/>
        <color indexed="8"/>
        <rFont val="Arial"/>
        <family val="2"/>
      </rPr>
      <t>:</t>
    </r>
  </si>
  <si>
    <t>Nonhlanhla Cele</t>
  </si>
  <si>
    <t>Assistant Financial Analyst</t>
  </si>
  <si>
    <t>Tinyiko Maluleka</t>
  </si>
  <si>
    <t xml:space="preserve">Production Control herewith declares that Production Control’s deliverables for this project have been met and once all other units' deliverables have been met, </t>
  </si>
  <si>
    <t>to be released as the last and final payment for this project.</t>
  </si>
  <si>
    <t>Deliverables assessed by Production Control are:</t>
  </si>
  <si>
    <t>Final Invoice</t>
  </si>
  <si>
    <t>Retained by SABC</t>
  </si>
  <si>
    <t>Cost of Production</t>
  </si>
  <si>
    <t>Total of Fin. Reps (excl. Final Payment)</t>
  </si>
  <si>
    <t>Total Expenses</t>
  </si>
  <si>
    <t>Contract Total</t>
  </si>
  <si>
    <t>Paid To Date</t>
  </si>
  <si>
    <t>Contract Balance</t>
  </si>
  <si>
    <t>For Producer's Account</t>
  </si>
  <si>
    <t>Overspend</t>
  </si>
  <si>
    <t>Underspend</t>
  </si>
  <si>
    <t>Retained by S.A.B.C.</t>
  </si>
  <si>
    <t>Producer's</t>
  </si>
  <si>
    <t>S.A.B.C.'s</t>
  </si>
  <si>
    <r>
      <rPr>
        <b/>
        <u/>
        <sz val="9"/>
        <color indexed="8"/>
        <rFont val="Arial"/>
        <family val="2"/>
      </rPr>
      <t>Production Assets</t>
    </r>
    <r>
      <rPr>
        <b/>
        <sz val="9"/>
        <color indexed="8"/>
        <rFont val="Arial"/>
        <family val="2"/>
      </rPr>
      <t>:</t>
    </r>
  </si>
  <si>
    <t>No production assets were purchased for this project. / The project's production assets have been recouped and are stored within the SABC storage facility.</t>
  </si>
  <si>
    <r>
      <rPr>
        <b/>
        <u/>
        <sz val="9"/>
        <color indexed="8"/>
        <rFont val="Arial"/>
        <family val="2"/>
      </rPr>
      <t>Production Processes</t>
    </r>
    <r>
      <rPr>
        <b/>
        <sz val="9"/>
        <color indexed="8"/>
        <rFont val="Arial"/>
        <family val="2"/>
      </rPr>
      <t>:</t>
    </r>
  </si>
  <si>
    <t>Production was executed as negotiated with the Producer and in accordance to the shooting schedule and technical deliverables.</t>
  </si>
  <si>
    <t>Production Control requested the Producer to submit an invoice in the amount of :</t>
  </si>
  <si>
    <t>(excl. V.A.T.)</t>
  </si>
  <si>
    <t>The production is now closed on Production Control’s tracking system.</t>
  </si>
  <si>
    <t>Manager: Production Control</t>
  </si>
  <si>
    <t>– PRODUCTION ASSET CONTROLLER / ADMINISTRATOR</t>
  </si>
  <si>
    <t xml:space="preserve">FINAL PROD. ASSET REPORT OF </t>
  </si>
  <si>
    <t>Inventory of this project's assets has been completed as follows:</t>
  </si>
  <si>
    <t>REPORTED EXPENDITURE</t>
  </si>
  <si>
    <t>CHECKED INVENTORY</t>
  </si>
  <si>
    <t>BALANCE</t>
  </si>
  <si>
    <t>ART DEPT.</t>
  </si>
  <si>
    <t>SET DEPT.</t>
  </si>
  <si>
    <t>PROPS</t>
  </si>
  <si>
    <t>WARDROBE:</t>
  </si>
  <si>
    <t>MAKE-UP+HAIR</t>
  </si>
  <si>
    <t>OTHER:</t>
  </si>
  <si>
    <r>
      <rPr>
        <b/>
        <i/>
        <u/>
        <sz val="9"/>
        <color indexed="10"/>
        <rFont val="Arial"/>
        <family val="2"/>
      </rPr>
      <t>TOTAL</t>
    </r>
    <r>
      <rPr>
        <b/>
        <i/>
        <sz val="9"/>
        <color indexed="10"/>
        <rFont val="Arial"/>
        <family val="2"/>
      </rPr>
      <t>: ASSETS NOT ACCOUNTED FOR</t>
    </r>
  </si>
  <si>
    <t>Assets are stored at SABC Warehouse</t>
  </si>
  <si>
    <t>Assets are stored at production company</t>
  </si>
  <si>
    <r>
      <rPr>
        <u/>
        <sz val="9"/>
        <color indexed="8"/>
        <rFont val="Arial"/>
        <family val="2"/>
      </rPr>
      <t>Address</t>
    </r>
    <r>
      <rPr>
        <sz val="9"/>
        <color indexed="8"/>
        <rFont val="Arial"/>
        <family val="2"/>
      </rPr>
      <t xml:space="preserve">: </t>
    </r>
  </si>
  <si>
    <t>Assets are stored at Storage company</t>
  </si>
  <si>
    <t>The assets will be used in the next series.</t>
  </si>
  <si>
    <r>
      <rPr>
        <b/>
        <u/>
        <sz val="9"/>
        <rFont val="Arial"/>
        <family val="2"/>
      </rPr>
      <t>NOTES</t>
    </r>
    <r>
      <rPr>
        <b/>
        <sz val="9"/>
        <rFont val="Arial"/>
        <family val="2"/>
      </rPr>
      <t>:</t>
    </r>
  </si>
  <si>
    <t xml:space="preserve">Production Control </t>
  </si>
  <si>
    <t>DELIVERABLES CHECKLISTS</t>
  </si>
  <si>
    <t>ACCOUNT CODE</t>
  </si>
  <si>
    <t>PERSON ACCOUNTABLE'S SIGNATURE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</si>
</sst>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R&quot;#,##0;[Red]\-&quot;R&quot;#,##0"/>
    <numFmt numFmtId="165" formatCode="_-* #,##0.00_-;\-* #,##0.00_-;_-* &quot;-&quot;??_-;_-@_-"/>
    <numFmt numFmtId="166" formatCode="&quot;R&quot;\ #,##0;[Red]&quot;R&quot;\ \-#,##0"/>
    <numFmt numFmtId="167" formatCode="&quot;R&quot;\ #,##0.00;[Red]&quot;R&quot;\ \-#,##0.00"/>
    <numFmt numFmtId="168" formatCode="0.0%"/>
    <numFmt numFmtId="169" formatCode="#,##0.0"/>
    <numFmt numFmtId="170" formatCode="&quot;R&quot;\ #,##0"/>
    <numFmt numFmtId="171" formatCode="#,##0_ ;[Red]\-#,##0\ "/>
    <numFmt numFmtId="172" formatCode="[$-409]d\-mmm\-yy;@"/>
    <numFmt numFmtId="173" formatCode="[$-409]mmm/yy;@"/>
    <numFmt numFmtId="174" formatCode="#,##0.0;[Red]\-#,##0.0"/>
    <numFmt numFmtId="175" formatCode="[$-1C09]dd\ mmmm\ yyyy;@"/>
    <numFmt numFmtId="176" formatCode="[$-409]mmmm\ d\,\ yyyy;@"/>
    <numFmt numFmtId="177" formatCode="[$-409]d\-mmm\-yy"/>
    <numFmt numFmtId="178" formatCode="_ * #,##0.00_ ;_ * \-#,##0.00_ ;_ * &quot;-&quot;??_ ;_ @_ "/>
    <numFmt numFmtId="179" formatCode="yyyy\-mm\-dd;@"/>
    <numFmt numFmtId="180" formatCode="[$-409]d\-mmm\-yyyy;@"/>
  </numFmts>
  <fonts count="186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Book Antiqua"/>
      <family val="1"/>
    </font>
    <font>
      <b/>
      <sz val="8"/>
      <name val="Book Antiqua"/>
      <family val="1"/>
    </font>
    <font>
      <sz val="10"/>
      <name val="Arial"/>
      <family val="2"/>
    </font>
    <font>
      <b/>
      <i/>
      <sz val="8"/>
      <color indexed="8"/>
      <name val="Book Antiqua"/>
      <family val="1"/>
    </font>
    <font>
      <b/>
      <i/>
      <sz val="8"/>
      <name val="Book Antiqua"/>
      <family val="1"/>
    </font>
    <font>
      <b/>
      <sz val="10"/>
      <name val="Book Antiqua"/>
      <family val="1"/>
    </font>
    <font>
      <b/>
      <sz val="12"/>
      <name val="Arial"/>
      <family val="2"/>
    </font>
    <font>
      <b/>
      <sz val="8"/>
      <color indexed="10"/>
      <name val="Book Antiqua"/>
      <family val="1"/>
    </font>
    <font>
      <b/>
      <sz val="10"/>
      <color indexed="8"/>
      <name val="Arial"/>
      <family val="2"/>
    </font>
    <font>
      <b/>
      <sz val="14"/>
      <name val="Arial Black"/>
      <family val="2"/>
    </font>
    <font>
      <sz val="8"/>
      <name val="Arial Black"/>
      <family val="2"/>
    </font>
    <font>
      <b/>
      <sz val="8"/>
      <name val="Arial Black"/>
      <family val="2"/>
    </font>
    <font>
      <sz val="10"/>
      <name val="Arial Black"/>
      <family val="2"/>
    </font>
    <font>
      <b/>
      <sz val="8"/>
      <color indexed="20"/>
      <name val="Arial Black"/>
      <family val="2"/>
    </font>
    <font>
      <b/>
      <sz val="8"/>
      <color indexed="8"/>
      <name val="Arial Black"/>
      <family val="2"/>
    </font>
    <font>
      <b/>
      <sz val="10"/>
      <name val="Arial Black"/>
      <family val="2"/>
    </font>
    <font>
      <sz val="8"/>
      <color indexed="20"/>
      <name val="Arial Black"/>
      <family val="2"/>
    </font>
    <font>
      <sz val="8"/>
      <color indexed="8"/>
      <name val="Arial Black"/>
      <family val="2"/>
    </font>
    <font>
      <b/>
      <i/>
      <sz val="20"/>
      <name val="Times New Roman"/>
      <family val="1"/>
    </font>
    <font>
      <b/>
      <i/>
      <sz val="10"/>
      <name val="Times New Roman"/>
      <family val="1"/>
    </font>
    <font>
      <b/>
      <i/>
      <u/>
      <sz val="14"/>
      <name val="Arial"/>
      <family val="2"/>
    </font>
    <font>
      <sz val="12"/>
      <name val="Arial"/>
      <family val="2"/>
    </font>
    <font>
      <sz val="10"/>
      <name val="Times New Roman"/>
      <family val="1"/>
    </font>
    <font>
      <sz val="20"/>
      <name val="Times New Roman"/>
      <family val="1"/>
    </font>
    <font>
      <sz val="12"/>
      <name val="Times New Roman"/>
      <family val="1"/>
    </font>
    <font>
      <b/>
      <i/>
      <sz val="30"/>
      <name val="Times New Roman"/>
      <family val="1"/>
    </font>
    <font>
      <sz val="8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sz val="9"/>
      <name val="Arial Black"/>
      <family val="2"/>
    </font>
    <font>
      <b/>
      <sz val="14"/>
      <name val="Arial"/>
      <family val="2"/>
    </font>
    <font>
      <sz val="14"/>
      <name val="Arial"/>
      <family val="2"/>
    </font>
    <font>
      <b/>
      <i/>
      <sz val="14"/>
      <name val="Arial"/>
      <family val="2"/>
    </font>
    <font>
      <b/>
      <sz val="14"/>
      <color indexed="9"/>
      <name val="Arial"/>
      <family val="2"/>
    </font>
    <font>
      <b/>
      <sz val="8"/>
      <color indexed="50"/>
      <name val="Arial Black"/>
      <family val="2"/>
    </font>
    <font>
      <sz val="8"/>
      <color indexed="50"/>
      <name val="Arial Black"/>
      <family val="2"/>
    </font>
    <font>
      <b/>
      <i/>
      <sz val="12"/>
      <color indexed="50"/>
      <name val="Arial Black"/>
      <family val="2"/>
    </font>
    <font>
      <u/>
      <sz val="8"/>
      <name val="Arial Black"/>
      <family val="2"/>
    </font>
    <font>
      <sz val="10"/>
      <name val="Book Antiqua"/>
      <family val="1"/>
    </font>
    <font>
      <b/>
      <i/>
      <sz val="8"/>
      <color indexed="10"/>
      <name val="Book Antiqua"/>
      <family val="1"/>
    </font>
    <font>
      <sz val="10"/>
      <name val="Arial"/>
      <family val="2"/>
    </font>
    <font>
      <i/>
      <sz val="10"/>
      <color indexed="10"/>
      <name val="Arial"/>
      <family val="2"/>
    </font>
    <font>
      <b/>
      <sz val="8"/>
      <color indexed="12"/>
      <name val="Arial"/>
      <family val="2"/>
    </font>
    <font>
      <b/>
      <sz val="8"/>
      <color indexed="61"/>
      <name val="Arial"/>
      <family val="2"/>
    </font>
    <font>
      <i/>
      <sz val="10"/>
      <name val="Arial"/>
      <family val="2"/>
    </font>
    <font>
      <b/>
      <i/>
      <sz val="12"/>
      <name val="Arial"/>
      <family val="2"/>
    </font>
    <font>
      <sz val="10"/>
      <color indexed="9"/>
      <name val="Arial"/>
      <family val="2"/>
    </font>
    <font>
      <b/>
      <sz val="10"/>
      <color indexed="12"/>
      <name val="Arial"/>
      <family val="2"/>
    </font>
    <font>
      <b/>
      <sz val="26"/>
      <name val="Times New Roman"/>
      <family val="1"/>
    </font>
    <font>
      <b/>
      <u/>
      <sz val="26"/>
      <name val="Times New Roman"/>
      <family val="1"/>
    </font>
    <font>
      <sz val="6"/>
      <color indexed="10"/>
      <name val="Book Antiqua"/>
      <family val="1"/>
    </font>
    <font>
      <sz val="8"/>
      <color indexed="10"/>
      <name val="Arial Black"/>
      <family val="2"/>
    </font>
    <font>
      <b/>
      <u/>
      <sz val="12"/>
      <name val="Arial"/>
      <family val="2"/>
    </font>
    <font>
      <sz val="7"/>
      <name val="Times New Roman"/>
      <family val="1"/>
    </font>
    <font>
      <b/>
      <i/>
      <sz val="12"/>
      <color indexed="10"/>
      <name val="Times New Roman"/>
      <family val="1"/>
    </font>
    <font>
      <b/>
      <sz val="8"/>
      <color indexed="61"/>
      <name val="Arial Black"/>
      <family val="2"/>
    </font>
    <font>
      <b/>
      <sz val="8"/>
      <color indexed="10"/>
      <name val="Arial Black"/>
      <family val="2"/>
    </font>
    <font>
      <b/>
      <sz val="9"/>
      <color indexed="50"/>
      <name val="Arial Black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b/>
      <sz val="8"/>
      <color indexed="54"/>
      <name val="Arial Black"/>
      <family val="2"/>
    </font>
    <font>
      <b/>
      <sz val="8"/>
      <color indexed="62"/>
      <name val="Arial Black"/>
      <family val="2"/>
    </font>
    <font>
      <sz val="10"/>
      <color indexed="10"/>
      <name val="Arial Black"/>
      <family val="2"/>
    </font>
    <font>
      <b/>
      <sz val="8"/>
      <color indexed="17"/>
      <name val="Arial Black"/>
      <family val="2"/>
    </font>
    <font>
      <b/>
      <sz val="11"/>
      <name val="Arial Black"/>
      <family val="2"/>
    </font>
    <font>
      <sz val="8"/>
      <color indexed="10"/>
      <name val="Book Antiqua"/>
      <family val="1"/>
    </font>
    <font>
      <b/>
      <sz val="10"/>
      <color indexed="62"/>
      <name val="Arial"/>
      <family val="2"/>
    </font>
    <font>
      <b/>
      <u/>
      <sz val="10"/>
      <color indexed="62"/>
      <name val="Arial"/>
      <family val="2"/>
    </font>
    <font>
      <u val="doubleAccounting"/>
      <sz val="10"/>
      <name val="Arial"/>
      <family val="2"/>
    </font>
    <font>
      <b/>
      <sz val="8"/>
      <color indexed="9"/>
      <name val="Book Antiqua"/>
      <family val="1"/>
    </font>
    <font>
      <sz val="8"/>
      <color indexed="62"/>
      <name val="Arial Black"/>
      <family val="2"/>
    </font>
    <font>
      <u/>
      <sz val="11"/>
      <color indexed="62"/>
      <name val="Arial Black"/>
      <family val="2"/>
    </font>
    <font>
      <u/>
      <sz val="10"/>
      <color indexed="40"/>
      <name val="Arial Black"/>
      <family val="2"/>
    </font>
    <font>
      <u/>
      <sz val="10"/>
      <color indexed="62"/>
      <name val="Arial Black"/>
      <family val="2"/>
    </font>
    <font>
      <sz val="10"/>
      <name val="Arial"/>
      <family val="2"/>
    </font>
    <font>
      <u/>
      <sz val="9"/>
      <name val="Arial"/>
      <family val="2"/>
    </font>
    <font>
      <b/>
      <sz val="10"/>
      <color indexed="9"/>
      <name val="Book Antiqua"/>
      <family val="1"/>
    </font>
    <font>
      <sz val="8"/>
      <color indexed="9"/>
      <name val="Arial Black"/>
      <family val="2"/>
    </font>
    <font>
      <b/>
      <u/>
      <sz val="8"/>
      <name val="Arial"/>
      <family val="2"/>
    </font>
    <font>
      <b/>
      <sz val="10"/>
      <color indexed="10"/>
      <name val="Arial Black"/>
      <family val="2"/>
    </font>
    <font>
      <b/>
      <sz val="10"/>
      <color indexed="50"/>
      <name val="Arial Black"/>
      <family val="2"/>
    </font>
    <font>
      <b/>
      <i/>
      <sz val="10"/>
      <color indexed="10"/>
      <name val="Arial Black"/>
      <family val="2"/>
    </font>
    <font>
      <sz val="9"/>
      <color indexed="10"/>
      <name val="Arial Black"/>
      <family val="2"/>
    </font>
    <font>
      <b/>
      <sz val="9"/>
      <color indexed="10"/>
      <name val="Arial Black"/>
      <family val="2"/>
    </font>
    <font>
      <sz val="10"/>
      <color indexed="50"/>
      <name val="Arial Black"/>
      <family val="2"/>
    </font>
    <font>
      <b/>
      <sz val="10"/>
      <color indexed="62"/>
      <name val="Arial Black"/>
      <family val="2"/>
    </font>
    <font>
      <sz val="9.5"/>
      <color indexed="10"/>
      <name val="Arial Black"/>
      <family val="2"/>
    </font>
    <font>
      <b/>
      <u/>
      <sz val="9.5"/>
      <color indexed="10"/>
      <name val="Arial Black"/>
      <family val="2"/>
    </font>
    <font>
      <sz val="8.5"/>
      <color indexed="10"/>
      <name val="Arial Black"/>
      <family val="2"/>
    </font>
    <font>
      <b/>
      <u/>
      <sz val="8.5"/>
      <color indexed="10"/>
      <name val="Arial Black"/>
      <family val="2"/>
    </font>
    <font>
      <b/>
      <sz val="9"/>
      <name val="Arial Black"/>
      <family val="2"/>
    </font>
    <font>
      <b/>
      <u/>
      <sz val="9"/>
      <name val="Arial Black"/>
      <family val="2"/>
    </font>
    <font>
      <b/>
      <u/>
      <sz val="10"/>
      <color indexed="62"/>
      <name val="Arial Black"/>
      <family val="2"/>
    </font>
    <font>
      <b/>
      <u/>
      <sz val="10"/>
      <color indexed="10"/>
      <name val="Arial Black"/>
      <family val="2"/>
    </font>
    <font>
      <b/>
      <i/>
      <sz val="16"/>
      <name val="Times New Roman"/>
      <family val="1"/>
    </font>
    <font>
      <u/>
      <sz val="9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color indexed="10"/>
      <name val="Arial"/>
      <family val="2"/>
    </font>
    <font>
      <i/>
      <u/>
      <sz val="9"/>
      <color indexed="8"/>
      <name val="Arial"/>
      <family val="2"/>
    </font>
    <font>
      <b/>
      <u/>
      <sz val="9"/>
      <color indexed="8"/>
      <name val="Arial"/>
      <family val="2"/>
    </font>
    <font>
      <i/>
      <sz val="9"/>
      <color indexed="8"/>
      <name val="Arial"/>
      <family val="2"/>
    </font>
    <font>
      <b/>
      <u/>
      <sz val="7"/>
      <name val="Arial Black"/>
      <family val="2"/>
    </font>
    <font>
      <sz val="6"/>
      <name val="Arial"/>
      <family val="2"/>
    </font>
    <font>
      <b/>
      <u/>
      <sz val="9"/>
      <name val="Arial"/>
      <family val="2"/>
    </font>
    <font>
      <b/>
      <i/>
      <sz val="9"/>
      <color indexed="10"/>
      <name val="Arial"/>
      <family val="2"/>
    </font>
    <font>
      <b/>
      <i/>
      <u/>
      <sz val="9"/>
      <color indexed="10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9"/>
      <name val="Book Antiqua"/>
      <family val="1"/>
    </font>
    <font>
      <b/>
      <sz val="12"/>
      <color indexed="8"/>
      <name val="Arial"/>
      <family val="2"/>
    </font>
    <font>
      <b/>
      <sz val="7"/>
      <name val="Arial Black"/>
      <family val="2"/>
    </font>
    <font>
      <b/>
      <sz val="20"/>
      <name val="Arial"/>
      <family val="2"/>
    </font>
    <font>
      <b/>
      <i/>
      <sz val="10"/>
      <color rgb="FFFF0000"/>
      <name val="Arial"/>
      <family val="2"/>
    </font>
    <font>
      <b/>
      <sz val="10"/>
      <color rgb="FFFF0000"/>
      <name val="Arial Black"/>
      <family val="2"/>
    </font>
    <font>
      <b/>
      <i/>
      <sz val="14"/>
      <color theme="0"/>
      <name val="Times New Roman"/>
      <family val="1"/>
    </font>
    <font>
      <sz val="10"/>
      <color rgb="FFFF0000"/>
      <name val="Arial Black"/>
      <family val="2"/>
    </font>
    <font>
      <b/>
      <sz val="8"/>
      <color rgb="FF00B050"/>
      <name val="Arial Black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0"/>
      <color rgb="FF008000"/>
      <name val="Arial"/>
      <family val="2"/>
    </font>
    <font>
      <b/>
      <i/>
      <sz val="12"/>
      <color rgb="FFFFCCFF"/>
      <name val="Times New Roman"/>
      <family val="1"/>
    </font>
    <font>
      <sz val="8"/>
      <color rgb="FFFF0000"/>
      <name val="Arial Black"/>
      <family val="2"/>
    </font>
    <font>
      <b/>
      <sz val="10"/>
      <color rgb="FFFF0000"/>
      <name val="Arial"/>
      <family val="2"/>
    </font>
    <font>
      <sz val="8"/>
      <color theme="0"/>
      <name val="Book Antiqua"/>
      <family val="1"/>
    </font>
    <font>
      <sz val="9"/>
      <color theme="3" tint="0.39997558519241921"/>
      <name val="Arial"/>
      <family val="2"/>
    </font>
    <font>
      <b/>
      <sz val="8"/>
      <color theme="3" tint="0.39997558519241921"/>
      <name val="Arial"/>
      <family val="2"/>
    </font>
    <font>
      <b/>
      <u/>
      <sz val="8"/>
      <color theme="3" tint="0.39997558519241921"/>
      <name val="Arial"/>
      <family val="2"/>
    </font>
    <font>
      <sz val="10"/>
      <color theme="0"/>
      <name val="Arial"/>
      <family val="2"/>
    </font>
    <font>
      <b/>
      <i/>
      <sz val="12"/>
      <color theme="0"/>
      <name val="Times New Roman"/>
      <family val="1"/>
    </font>
    <font>
      <b/>
      <sz val="10"/>
      <color rgb="FF000000"/>
      <name val="Arial Black"/>
      <family val="2"/>
    </font>
    <font>
      <sz val="10"/>
      <color rgb="FFFF0000"/>
      <name val="Arial"/>
      <family val="2"/>
    </font>
    <font>
      <b/>
      <sz val="8"/>
      <color theme="0"/>
      <name val="Aharoni"/>
      <charset val="177"/>
    </font>
    <font>
      <b/>
      <sz val="8"/>
      <color theme="0"/>
      <name val="Arial"/>
      <family val="2"/>
    </font>
    <font>
      <b/>
      <i/>
      <sz val="9"/>
      <color rgb="FFFF0000"/>
      <name val="Arial"/>
      <family val="2"/>
    </font>
    <font>
      <sz val="8"/>
      <color rgb="FFFF0000"/>
      <name val="Book Antiqua"/>
      <family val="1"/>
    </font>
    <font>
      <b/>
      <sz val="10"/>
      <color theme="1"/>
      <name val="Arial"/>
      <family val="2"/>
    </font>
    <font>
      <sz val="8"/>
      <color theme="1"/>
      <name val="Book Antiqua"/>
      <family val="1"/>
    </font>
    <font>
      <b/>
      <i/>
      <sz val="10"/>
      <color theme="3" tint="0.39997558519241921"/>
      <name val="Arial"/>
      <family val="2"/>
    </font>
    <font>
      <b/>
      <i/>
      <sz val="9"/>
      <color indexed="8"/>
      <name val="Arial"/>
      <family val="2"/>
    </font>
    <font>
      <b/>
      <i/>
      <sz val="10"/>
      <color rgb="FF7030A0"/>
      <name val="Arial Black"/>
      <family val="2"/>
    </font>
    <font>
      <b/>
      <i/>
      <sz val="11"/>
      <color theme="0"/>
      <name val="Times New Roman"/>
      <family val="1"/>
    </font>
    <font>
      <sz val="14"/>
      <name val="Book Antiqua"/>
      <family val="1"/>
    </font>
    <font>
      <b/>
      <i/>
      <u/>
      <sz val="10"/>
      <color rgb="FFFF0000"/>
      <name val="Arial"/>
      <family val="2"/>
    </font>
    <font>
      <sz val="14"/>
      <color theme="0"/>
      <name val="Book Antiqua"/>
      <family val="1"/>
    </font>
    <font>
      <b/>
      <sz val="14"/>
      <color theme="0"/>
      <name val="Book Antiqua"/>
      <family val="1"/>
    </font>
    <font>
      <i/>
      <sz val="8"/>
      <name val="Book Antiqua"/>
      <family val="1"/>
    </font>
    <font>
      <u/>
      <sz val="10"/>
      <color theme="10"/>
      <name val="Arial"/>
      <family val="2"/>
    </font>
    <font>
      <b/>
      <i/>
      <sz val="10"/>
      <name val="Book Antiqua"/>
      <family val="1"/>
    </font>
    <font>
      <i/>
      <sz val="9"/>
      <name val="Book Antiqua"/>
      <family val="1"/>
    </font>
    <font>
      <b/>
      <i/>
      <u/>
      <sz val="9"/>
      <name val="Book Antiqua"/>
      <family val="1"/>
    </font>
    <font>
      <b/>
      <i/>
      <sz val="9"/>
      <name val="Book Antiqua"/>
      <family val="1"/>
    </font>
    <font>
      <sz val="8"/>
      <color rgb="FF66FF66"/>
      <name val="Arial"/>
      <family val="2"/>
    </font>
    <font>
      <b/>
      <u/>
      <sz val="8"/>
      <color rgb="FF66FF66"/>
      <name val="Arial"/>
      <family val="2"/>
    </font>
    <font>
      <u/>
      <sz val="10"/>
      <color rgb="FF66FF66"/>
      <name val="Arial"/>
      <family val="2"/>
    </font>
    <font>
      <sz val="12"/>
      <name val="Book Antiqua"/>
      <family val="1"/>
    </font>
    <font>
      <b/>
      <sz val="8"/>
      <color theme="0"/>
      <name val="Book Antiqua"/>
      <family val="1"/>
    </font>
    <font>
      <b/>
      <sz val="10"/>
      <color rgb="FF00B050"/>
      <name val="Arial Black"/>
      <family val="2"/>
    </font>
    <font>
      <sz val="10"/>
      <color rgb="FF00B0F0"/>
      <name val="Arial"/>
      <family val="2"/>
    </font>
    <font>
      <b/>
      <sz val="10"/>
      <color rgb="FF00B0F0"/>
      <name val="Arial"/>
      <family val="2"/>
    </font>
    <font>
      <sz val="10"/>
      <color rgb="FF009900"/>
      <name val="Arial"/>
      <family val="2"/>
    </font>
    <font>
      <i/>
      <sz val="14"/>
      <color rgb="FFFF0000"/>
      <name val="Arial"/>
      <family val="2"/>
    </font>
    <font>
      <b/>
      <u/>
      <sz val="12"/>
      <name val="Times New Roman"/>
      <family val="1"/>
    </font>
    <font>
      <sz val="10"/>
      <name val="Arial"/>
    </font>
    <font>
      <b/>
      <sz val="8"/>
      <color rgb="FF009900"/>
      <name val="Arial Black"/>
      <family val="2"/>
    </font>
    <font>
      <sz val="8"/>
      <color rgb="FF009900"/>
      <name val="Arial Black"/>
      <family val="2"/>
    </font>
    <font>
      <b/>
      <sz val="7"/>
      <color rgb="FF009900"/>
      <name val="Arial Black"/>
      <family val="2"/>
    </font>
    <font>
      <b/>
      <sz val="7.5"/>
      <color rgb="FF009900"/>
      <name val="Arial Black"/>
      <family val="2"/>
    </font>
    <font>
      <b/>
      <i/>
      <sz val="8"/>
      <color indexed="10"/>
      <name val="Arial Black"/>
      <family val="2"/>
    </font>
    <font>
      <b/>
      <sz val="10"/>
      <color rgb="FF00B050"/>
      <name val="Arial"/>
      <family val="2"/>
    </font>
    <font>
      <b/>
      <sz val="7"/>
      <name val="Arial"/>
      <family val="2"/>
    </font>
    <font>
      <b/>
      <sz val="12.5"/>
      <color indexed="8"/>
      <name val="Arial"/>
      <family val="2"/>
    </font>
    <font>
      <b/>
      <i/>
      <sz val="8"/>
      <name val="Arial"/>
      <family val="2"/>
    </font>
    <font>
      <b/>
      <u/>
      <sz val="9"/>
      <color rgb="FF000000"/>
      <name val="Arial"/>
      <family val="2"/>
    </font>
    <font>
      <b/>
      <i/>
      <sz val="14"/>
      <color rgb="FFFF0000"/>
      <name val="Script MT Bold"/>
      <family val="4"/>
    </font>
    <font>
      <b/>
      <i/>
      <sz val="14"/>
      <color rgb="FFFF0000"/>
      <name val="Arial Black"/>
      <family val="2"/>
    </font>
    <font>
      <i/>
      <sz val="14"/>
      <color rgb="FF00B050"/>
      <name val="Arial Black"/>
      <family val="2"/>
    </font>
    <font>
      <b/>
      <i/>
      <sz val="12"/>
      <color rgb="FF7030A0"/>
      <name val="Arial Black"/>
      <family val="2"/>
    </font>
    <font>
      <b/>
      <i/>
      <sz val="8"/>
      <color theme="9" tint="-0.499984740745262"/>
      <name val="Arial Black"/>
      <family val="2"/>
    </font>
  </fonts>
  <fills count="6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gray0625"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lightGray"/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darkGrid"/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D3B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5801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9FFFF"/>
        <bgColor rgb="FF69FFFF"/>
      </patternFill>
    </fill>
    <fill>
      <patternFill patternType="solid">
        <fgColor rgb="FF00000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  <bgColor indexed="64"/>
      </patternFill>
    </fill>
    <fill>
      <patternFill patternType="gray0625"/>
    </fill>
    <fill>
      <patternFill patternType="solid">
        <fgColor theme="7" tint="0.39997558519241921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15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2"/>
      </top>
      <bottom/>
      <diagonal/>
    </border>
    <border>
      <left/>
      <right style="medium">
        <color indexed="62"/>
      </right>
      <top style="medium">
        <color indexed="62"/>
      </top>
      <bottom/>
      <diagonal/>
    </border>
    <border>
      <left/>
      <right style="medium">
        <color indexed="62"/>
      </right>
      <top/>
      <bottom/>
      <diagonal/>
    </border>
    <border>
      <left style="medium">
        <color indexed="62"/>
      </left>
      <right/>
      <top/>
      <bottom/>
      <diagonal/>
    </border>
    <border>
      <left style="medium">
        <color indexed="62"/>
      </left>
      <right/>
      <top style="medium">
        <color indexed="64"/>
      </top>
      <bottom/>
      <diagonal/>
    </border>
    <border>
      <left style="medium">
        <color indexed="62"/>
      </left>
      <right/>
      <top/>
      <bottom style="medium">
        <color indexed="64"/>
      </bottom>
      <diagonal/>
    </border>
    <border>
      <left style="medium">
        <color indexed="62"/>
      </left>
      <right/>
      <top/>
      <bottom style="medium">
        <color indexed="62"/>
      </bottom>
      <diagonal/>
    </border>
    <border>
      <left/>
      <right/>
      <top/>
      <bottom style="medium">
        <color indexed="62"/>
      </bottom>
      <diagonal/>
    </border>
    <border>
      <left/>
      <right style="medium">
        <color indexed="62"/>
      </right>
      <top/>
      <bottom style="medium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2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2"/>
      </left>
      <right/>
      <top style="medium">
        <color indexed="62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rgb="FF7030A0"/>
      </top>
      <bottom/>
      <diagonal/>
    </border>
    <border>
      <left style="medium">
        <color rgb="FF7030A0"/>
      </left>
      <right/>
      <top/>
      <bottom/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medium">
        <color rgb="FF7030A0"/>
      </left>
      <right/>
      <top style="thin">
        <color indexed="64"/>
      </top>
      <bottom/>
      <diagonal/>
    </border>
    <border>
      <left style="medium">
        <color theme="4"/>
      </left>
      <right/>
      <top/>
      <bottom/>
      <diagonal/>
    </border>
    <border>
      <left style="medium">
        <color theme="5" tint="0.399945066682943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rgb="FF7030A0"/>
      </left>
      <right/>
      <top style="thin">
        <color indexed="64"/>
      </top>
      <bottom style="thin">
        <color indexed="64"/>
      </bottom>
      <diagonal/>
    </border>
    <border>
      <left style="medium">
        <color rgb="FF7030A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7030A0"/>
      </left>
      <right/>
      <top style="medium">
        <color rgb="FF7030A0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theme="1"/>
      </right>
      <top style="thin">
        <color theme="1"/>
      </top>
      <bottom style="double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rgb="FF7030A0"/>
      </right>
      <top style="medium">
        <color rgb="FF7030A0"/>
      </top>
      <bottom/>
      <diagonal/>
    </border>
    <border>
      <left/>
      <right style="medium">
        <color rgb="FF7030A0"/>
      </right>
      <top/>
      <bottom/>
      <diagonal/>
    </border>
    <border>
      <left style="thin">
        <color indexed="64"/>
      </left>
      <right style="medium">
        <color rgb="FF7030A0"/>
      </right>
      <top style="thin">
        <color indexed="64"/>
      </top>
      <bottom style="double">
        <color indexed="64"/>
      </bottom>
      <diagonal/>
    </border>
    <border>
      <left/>
      <right style="medium">
        <color rgb="FF7030A0"/>
      </right>
      <top/>
      <bottom style="medium">
        <color rgb="FF7030A0"/>
      </bottom>
      <diagonal/>
    </border>
  </borders>
  <cellStyleXfs count="9">
    <xf numFmtId="172" fontId="0" fillId="0" borderId="0"/>
    <xf numFmtId="172" fontId="1" fillId="2" borderId="1" applyNumberFormat="0" applyFont="0" applyAlignment="0" applyProtection="0">
      <alignment horizontal="center" vertical="center"/>
    </xf>
    <xf numFmtId="172" fontId="1" fillId="3" borderId="1" applyNumberFormat="0" applyFont="0" applyAlignment="0" applyProtection="0">
      <alignment horizontal="center" vertical="center"/>
    </xf>
    <xf numFmtId="172" fontId="1" fillId="4" borderId="1" applyNumberFormat="0" applyFont="0" applyAlignment="0" applyProtection="0">
      <alignment horizontal="center" vertical="center"/>
    </xf>
    <xf numFmtId="172" fontId="1" fillId="0" borderId="0"/>
    <xf numFmtId="172" fontId="81" fillId="0" borderId="0" applyNumberFormat="0"/>
    <xf numFmtId="9" fontId="1" fillId="0" borderId="0" applyFont="0" applyFill="0" applyBorder="0" applyAlignment="0" applyProtection="0"/>
    <xf numFmtId="172" fontId="154" fillId="0" borderId="0" applyNumberFormat="0" applyFill="0" applyBorder="0" applyAlignment="0" applyProtection="0"/>
    <xf numFmtId="165" fontId="170" fillId="0" borderId="0" applyFont="0" applyFill="0" applyBorder="0" applyAlignment="0" applyProtection="0"/>
  </cellStyleXfs>
  <cellXfs count="2287">
    <xf numFmtId="172" fontId="0" fillId="0" borderId="0" xfId="0"/>
    <xf numFmtId="172" fontId="5" fillId="0" borderId="0" xfId="0" applyFont="1" applyAlignment="1">
      <alignment vertical="center"/>
    </xf>
    <xf numFmtId="38" fontId="5" fillId="0" borderId="2" xfId="0" applyNumberFormat="1" applyFont="1" applyBorder="1" applyAlignment="1" applyProtection="1">
      <alignment horizontal="right" vertical="center"/>
      <protection hidden="1"/>
    </xf>
    <xf numFmtId="38" fontId="5" fillId="0" borderId="2" xfId="0" applyNumberFormat="1" applyFont="1" applyBorder="1" applyAlignment="1" applyProtection="1">
      <alignment vertical="center"/>
      <protection hidden="1"/>
    </xf>
    <xf numFmtId="172" fontId="46" fillId="0" borderId="0" xfId="0" applyFont="1" applyAlignment="1">
      <alignment vertical="center"/>
    </xf>
    <xf numFmtId="4" fontId="40" fillId="0" borderId="0" xfId="0" applyNumberFormat="1" applyFont="1" applyAlignment="1">
      <alignment vertical="center"/>
    </xf>
    <xf numFmtId="172" fontId="4" fillId="0" borderId="0" xfId="0" applyFont="1" applyAlignment="1">
      <alignment vertical="center"/>
    </xf>
    <xf numFmtId="172" fontId="5" fillId="0" borderId="0" xfId="0" applyFont="1" applyAlignment="1" applyProtection="1">
      <alignment vertical="center"/>
      <protection locked="0"/>
    </xf>
    <xf numFmtId="172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3" fontId="4" fillId="0" borderId="0" xfId="0" applyNumberFormat="1" applyFont="1" applyAlignment="1">
      <alignment vertical="center"/>
    </xf>
    <xf numFmtId="49" fontId="6" fillId="5" borderId="5" xfId="0" applyNumberFormat="1" applyFont="1" applyFill="1" applyBorder="1" applyAlignment="1">
      <alignment horizontal="center" vertical="center"/>
    </xf>
    <xf numFmtId="172" fontId="6" fillId="5" borderId="5" xfId="0" applyFont="1" applyFill="1" applyBorder="1" applyAlignment="1" applyProtection="1">
      <alignment horizontal="center" vertical="center"/>
      <protection hidden="1"/>
    </xf>
    <xf numFmtId="172" fontId="10" fillId="5" borderId="5" xfId="0" applyFont="1" applyFill="1" applyBorder="1" applyAlignment="1">
      <alignment horizontal="center" vertical="center"/>
    </xf>
    <xf numFmtId="3" fontId="6" fillId="0" borderId="7" xfId="0" applyNumberFormat="1" applyFont="1" applyBorder="1" applyAlignment="1" applyProtection="1">
      <alignment horizontal="center" vertical="center"/>
      <protection hidden="1"/>
    </xf>
    <xf numFmtId="3" fontId="5" fillId="0" borderId="0" xfId="0" applyNumberFormat="1" applyFont="1" applyAlignment="1">
      <alignment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172" fontId="0" fillId="6" borderId="8" xfId="0" applyFill="1" applyBorder="1" applyAlignment="1">
      <alignment vertical="center"/>
    </xf>
    <xf numFmtId="172" fontId="0" fillId="6" borderId="8" xfId="0" applyFill="1" applyBorder="1" applyAlignment="1" applyProtection="1">
      <alignment vertical="center"/>
      <protection hidden="1"/>
    </xf>
    <xf numFmtId="172" fontId="0" fillId="6" borderId="4" xfId="0" applyFill="1" applyBorder="1" applyAlignment="1">
      <alignment vertical="center"/>
    </xf>
    <xf numFmtId="172" fontId="5" fillId="7" borderId="0" xfId="0" applyFont="1" applyFill="1" applyAlignment="1">
      <alignment vertical="center"/>
    </xf>
    <xf numFmtId="168" fontId="5" fillId="0" borderId="6" xfId="0" applyNumberFormat="1" applyFont="1" applyBorder="1" applyAlignment="1" applyProtection="1">
      <alignment horizontal="right" vertical="center"/>
      <protection locked="0"/>
    </xf>
    <xf numFmtId="4" fontId="14" fillId="0" borderId="0" xfId="0" applyNumberFormat="1" applyFont="1" applyAlignment="1">
      <alignment vertical="center"/>
    </xf>
    <xf numFmtId="4" fontId="16" fillId="0" borderId="0" xfId="0" applyNumberFormat="1" applyFont="1" applyAlignment="1">
      <alignment vertical="center"/>
    </xf>
    <xf numFmtId="172" fontId="17" fillId="0" borderId="0" xfId="0" applyFont="1" applyAlignment="1">
      <alignment vertical="center"/>
    </xf>
    <xf numFmtId="4" fontId="15" fillId="0" borderId="0" xfId="0" applyNumberFormat="1" applyFont="1" applyAlignment="1">
      <alignment vertical="center"/>
    </xf>
    <xf numFmtId="4" fontId="17" fillId="0" borderId="0" xfId="0" applyNumberFormat="1" applyFont="1" applyAlignment="1" applyProtection="1">
      <alignment vertical="center"/>
      <protection hidden="1"/>
    </xf>
    <xf numFmtId="4" fontId="15" fillId="0" borderId="0" xfId="0" applyNumberFormat="1" applyFont="1" applyAlignment="1" applyProtection="1">
      <alignment vertical="center"/>
      <protection hidden="1"/>
    </xf>
    <xf numFmtId="4" fontId="15" fillId="8" borderId="2" xfId="0" applyNumberFormat="1" applyFont="1" applyFill="1" applyBorder="1" applyAlignment="1" applyProtection="1">
      <alignment horizontal="left" vertical="center"/>
      <protection hidden="1"/>
    </xf>
    <xf numFmtId="49" fontId="15" fillId="8" borderId="2" xfId="0" applyNumberFormat="1" applyFont="1" applyFill="1" applyBorder="1" applyAlignment="1" applyProtection="1">
      <alignment horizontal="left" vertical="center"/>
      <protection hidden="1"/>
    </xf>
    <xf numFmtId="4" fontId="15" fillId="3" borderId="12" xfId="0" applyNumberFormat="1" applyFont="1" applyFill="1" applyBorder="1" applyAlignment="1" applyProtection="1">
      <alignment vertical="center"/>
      <protection hidden="1"/>
    </xf>
    <xf numFmtId="4" fontId="20" fillId="6" borderId="12" xfId="0" applyNumberFormat="1" applyFont="1" applyFill="1" applyBorder="1" applyAlignment="1" applyProtection="1">
      <alignment horizontal="left" vertical="center"/>
      <protection hidden="1"/>
    </xf>
    <xf numFmtId="4" fontId="20" fillId="6" borderId="13" xfId="0" applyNumberFormat="1" applyFont="1" applyFill="1" applyBorder="1" applyAlignment="1" applyProtection="1">
      <alignment horizontal="right" vertical="center"/>
      <protection hidden="1"/>
    </xf>
    <xf numFmtId="4" fontId="20" fillId="6" borderId="13" xfId="0" applyNumberFormat="1" applyFont="1" applyFill="1" applyBorder="1" applyAlignment="1">
      <alignment horizontal="left" vertical="center"/>
    </xf>
    <xf numFmtId="4" fontId="15" fillId="5" borderId="13" xfId="0" applyNumberFormat="1" applyFont="1" applyFill="1" applyBorder="1" applyAlignment="1">
      <alignment vertical="center"/>
    </xf>
    <xf numFmtId="4" fontId="41" fillId="0" borderId="0" xfId="0" applyNumberFormat="1" applyFont="1" applyAlignment="1">
      <alignment vertical="center"/>
    </xf>
    <xf numFmtId="4" fontId="43" fillId="0" borderId="0" xfId="0" applyNumberFormat="1" applyFont="1" applyAlignment="1">
      <alignment vertical="center"/>
    </xf>
    <xf numFmtId="49" fontId="4" fillId="0" borderId="2" xfId="0" applyNumberFormat="1" applyFont="1" applyBorder="1" applyAlignment="1">
      <alignment vertical="center"/>
    </xf>
    <xf numFmtId="49" fontId="4" fillId="0" borderId="2" xfId="0" applyNumberFormat="1" applyFont="1" applyBorder="1" applyAlignment="1" applyProtection="1">
      <alignment vertical="center"/>
      <protection locked="0"/>
    </xf>
    <xf numFmtId="4" fontId="18" fillId="5" borderId="12" xfId="0" applyNumberFormat="1" applyFont="1" applyFill="1" applyBorder="1" applyAlignment="1" applyProtection="1">
      <alignment horizontal="left" vertical="center"/>
      <protection hidden="1"/>
    </xf>
    <xf numFmtId="4" fontId="15" fillId="3" borderId="12" xfId="0" applyNumberFormat="1" applyFont="1" applyFill="1" applyBorder="1" applyAlignment="1" applyProtection="1">
      <alignment horizontal="left" vertical="center"/>
      <protection hidden="1"/>
    </xf>
    <xf numFmtId="4" fontId="15" fillId="5" borderId="14" xfId="0" applyNumberFormat="1" applyFont="1" applyFill="1" applyBorder="1" applyAlignment="1">
      <alignment vertical="center"/>
    </xf>
    <xf numFmtId="4" fontId="21" fillId="5" borderId="14" xfId="0" applyNumberFormat="1" applyFont="1" applyFill="1" applyBorder="1" applyAlignment="1">
      <alignment vertical="center"/>
    </xf>
    <xf numFmtId="4" fontId="19" fillId="3" borderId="15" xfId="0" applyNumberFormat="1" applyFont="1" applyFill="1" applyBorder="1" applyAlignment="1" applyProtection="1">
      <alignment horizontal="right" vertical="center"/>
      <protection hidden="1"/>
    </xf>
    <xf numFmtId="4" fontId="40" fillId="0" borderId="0" xfId="0" applyNumberFormat="1" applyFont="1" applyAlignment="1">
      <alignment horizontal="right" vertical="center"/>
    </xf>
    <xf numFmtId="40" fontId="15" fillId="0" borderId="0" xfId="0" applyNumberFormat="1" applyFont="1" applyAlignment="1">
      <alignment vertical="center"/>
    </xf>
    <xf numFmtId="40" fontId="17" fillId="0" borderId="0" xfId="0" applyNumberFormat="1" applyFont="1" applyAlignment="1">
      <alignment vertical="center"/>
    </xf>
    <xf numFmtId="40" fontId="41" fillId="0" borderId="0" xfId="0" applyNumberFormat="1" applyFont="1" applyAlignment="1">
      <alignment vertical="center"/>
    </xf>
    <xf numFmtId="40" fontId="40" fillId="0" borderId="0" xfId="0" applyNumberFormat="1" applyFont="1" applyAlignment="1">
      <alignment vertical="center"/>
    </xf>
    <xf numFmtId="38" fontId="5" fillId="0" borderId="6" xfId="0" applyNumberFormat="1" applyFont="1" applyBorder="1" applyAlignment="1" applyProtection="1">
      <alignment horizontal="right" vertical="center"/>
      <protection locked="0"/>
    </xf>
    <xf numFmtId="38" fontId="5" fillId="0" borderId="10" xfId="0" applyNumberFormat="1" applyFont="1" applyBorder="1" applyAlignment="1" applyProtection="1">
      <alignment horizontal="right" vertical="center"/>
      <protection hidden="1"/>
    </xf>
    <xf numFmtId="38" fontId="5" fillId="0" borderId="7" xfId="0" applyNumberFormat="1" applyFont="1" applyBorder="1" applyAlignment="1" applyProtection="1">
      <alignment vertical="center"/>
      <protection hidden="1"/>
    </xf>
    <xf numFmtId="38" fontId="5" fillId="0" borderId="10" xfId="0" applyNumberFormat="1" applyFont="1" applyBorder="1" applyAlignment="1" applyProtection="1">
      <alignment horizontal="right" vertical="center"/>
      <protection locked="0"/>
    </xf>
    <xf numFmtId="38" fontId="5" fillId="0" borderId="9" xfId="0" applyNumberFormat="1" applyFont="1" applyBorder="1" applyAlignment="1" applyProtection="1">
      <alignment horizontal="right" vertical="center"/>
      <protection locked="0"/>
    </xf>
    <xf numFmtId="38" fontId="11" fillId="5" borderId="5" xfId="0" applyNumberFormat="1" applyFont="1" applyFill="1" applyBorder="1" applyAlignment="1" applyProtection="1">
      <alignment vertical="center"/>
      <protection hidden="1"/>
    </xf>
    <xf numFmtId="38" fontId="16" fillId="3" borderId="2" xfId="0" applyNumberFormat="1" applyFont="1" applyFill="1" applyBorder="1" applyAlignment="1" applyProtection="1">
      <alignment horizontal="right" vertical="center"/>
      <protection hidden="1"/>
    </xf>
    <xf numFmtId="38" fontId="15" fillId="8" borderId="15" xfId="0" applyNumberFormat="1" applyFont="1" applyFill="1" applyBorder="1" applyAlignment="1" applyProtection="1">
      <alignment vertical="center"/>
      <protection locked="0"/>
    </xf>
    <xf numFmtId="38" fontId="15" fillId="9" borderId="16" xfId="0" applyNumberFormat="1" applyFont="1" applyFill="1" applyBorder="1" applyAlignment="1">
      <alignment vertical="center"/>
    </xf>
    <xf numFmtId="38" fontId="15" fillId="8" borderId="2" xfId="0" applyNumberFormat="1" applyFont="1" applyFill="1" applyBorder="1" applyAlignment="1">
      <alignment vertical="center"/>
    </xf>
    <xf numFmtId="38" fontId="15" fillId="8" borderId="2" xfId="0" applyNumberFormat="1" applyFont="1" applyFill="1" applyBorder="1" applyAlignment="1" applyProtection="1">
      <alignment vertical="center"/>
      <protection locked="0"/>
    </xf>
    <xf numFmtId="38" fontId="15" fillId="9" borderId="17" xfId="0" applyNumberFormat="1" applyFont="1" applyFill="1" applyBorder="1" applyAlignment="1">
      <alignment vertical="center"/>
    </xf>
    <xf numFmtId="38" fontId="15" fillId="8" borderId="2" xfId="0" applyNumberFormat="1" applyFont="1" applyFill="1" applyBorder="1" applyAlignment="1" applyProtection="1">
      <alignment horizontal="right" vertical="center"/>
      <protection hidden="1"/>
    </xf>
    <xf numFmtId="38" fontId="16" fillId="3" borderId="16" xfId="0" applyNumberFormat="1" applyFont="1" applyFill="1" applyBorder="1" applyAlignment="1" applyProtection="1">
      <alignment horizontal="right" vertical="center"/>
      <protection hidden="1"/>
    </xf>
    <xf numFmtId="38" fontId="15" fillId="8" borderId="13" xfId="0" applyNumberFormat="1" applyFont="1" applyFill="1" applyBorder="1" applyAlignment="1" applyProtection="1">
      <alignment vertical="center"/>
      <protection locked="0"/>
    </xf>
    <xf numFmtId="168" fontId="5" fillId="0" borderId="9" xfId="0" applyNumberFormat="1" applyFont="1" applyBorder="1" applyAlignment="1">
      <alignment horizontal="right" vertical="center"/>
    </xf>
    <xf numFmtId="169" fontId="40" fillId="0" borderId="0" xfId="0" applyNumberFormat="1" applyFont="1" applyAlignment="1">
      <alignment vertical="center"/>
    </xf>
    <xf numFmtId="38" fontId="16" fillId="0" borderId="0" xfId="0" applyNumberFormat="1" applyFont="1" applyAlignment="1">
      <alignment vertical="center"/>
    </xf>
    <xf numFmtId="169" fontId="16" fillId="0" borderId="0" xfId="0" applyNumberFormat="1" applyFont="1" applyAlignment="1">
      <alignment vertical="center"/>
    </xf>
    <xf numFmtId="168" fontId="40" fillId="0" borderId="0" xfId="0" applyNumberFormat="1" applyFont="1" applyAlignment="1">
      <alignment vertical="center"/>
    </xf>
    <xf numFmtId="170" fontId="40" fillId="0" borderId="2" xfId="0" applyNumberFormat="1" applyFont="1" applyBorder="1" applyAlignment="1">
      <alignment vertical="center"/>
    </xf>
    <xf numFmtId="170" fontId="61" fillId="0" borderId="2" xfId="0" applyNumberFormat="1" applyFont="1" applyBorder="1" applyAlignment="1">
      <alignment vertical="center"/>
    </xf>
    <xf numFmtId="4" fontId="40" fillId="0" borderId="18" xfId="0" applyNumberFormat="1" applyFont="1" applyBorder="1" applyAlignment="1">
      <alignment horizontal="right" vertical="center"/>
    </xf>
    <xf numFmtId="168" fontId="61" fillId="7" borderId="19" xfId="0" applyNumberFormat="1" applyFont="1" applyFill="1" applyBorder="1" applyAlignment="1">
      <alignment vertical="center"/>
    </xf>
    <xf numFmtId="4" fontId="40" fillId="0" borderId="7" xfId="0" applyNumberFormat="1" applyFont="1" applyBorder="1" applyAlignment="1">
      <alignment horizontal="right" vertical="center"/>
    </xf>
    <xf numFmtId="168" fontId="40" fillId="0" borderId="7" xfId="0" applyNumberFormat="1" applyFont="1" applyBorder="1" applyAlignment="1">
      <alignment vertical="center"/>
    </xf>
    <xf numFmtId="171" fontId="41" fillId="0" borderId="0" xfId="0" applyNumberFormat="1" applyFont="1" applyAlignment="1">
      <alignment vertical="center"/>
    </xf>
    <xf numFmtId="4" fontId="61" fillId="0" borderId="0" xfId="0" applyNumberFormat="1" applyFont="1" applyAlignment="1">
      <alignment horizontal="right" vertical="center"/>
    </xf>
    <xf numFmtId="171" fontId="61" fillId="0" borderId="0" xfId="0" applyNumberFormat="1" applyFont="1" applyAlignment="1">
      <alignment vertical="center"/>
    </xf>
    <xf numFmtId="3" fontId="61" fillId="0" borderId="0" xfId="0" applyNumberFormat="1" applyFont="1" applyAlignment="1">
      <alignment vertical="center"/>
    </xf>
    <xf numFmtId="4" fontId="62" fillId="0" borderId="0" xfId="0" applyNumberFormat="1" applyFont="1" applyAlignment="1">
      <alignment horizontal="right" vertical="center"/>
    </xf>
    <xf numFmtId="4" fontId="41" fillId="0" borderId="0" xfId="0" applyNumberFormat="1" applyFont="1"/>
    <xf numFmtId="4" fontId="41" fillId="0" borderId="20" xfId="0" applyNumberFormat="1" applyFont="1" applyBorder="1" applyAlignment="1">
      <alignment vertical="center"/>
    </xf>
    <xf numFmtId="40" fontId="41" fillId="0" borderId="21" xfId="0" applyNumberFormat="1" applyFont="1" applyBorder="1" applyAlignment="1">
      <alignment vertical="center"/>
    </xf>
    <xf numFmtId="40" fontId="41" fillId="0" borderId="22" xfId="0" applyNumberFormat="1" applyFont="1" applyBorder="1" applyAlignment="1">
      <alignment vertical="center"/>
    </xf>
    <xf numFmtId="4" fontId="40" fillId="0" borderId="23" xfId="0" applyNumberFormat="1" applyFont="1" applyBorder="1" applyAlignment="1">
      <alignment vertical="center"/>
    </xf>
    <xf numFmtId="4" fontId="41" fillId="0" borderId="23" xfId="0" applyNumberFormat="1" applyFont="1" applyBorder="1" applyAlignment="1">
      <alignment vertical="center"/>
    </xf>
    <xf numFmtId="40" fontId="40" fillId="0" borderId="22" xfId="0" applyNumberFormat="1" applyFont="1" applyBorder="1" applyAlignment="1">
      <alignment vertical="center"/>
    </xf>
    <xf numFmtId="4" fontId="40" fillId="0" borderId="24" xfId="0" applyNumberFormat="1" applyFont="1" applyBorder="1" applyAlignment="1">
      <alignment vertical="center"/>
    </xf>
    <xf numFmtId="4" fontId="40" fillId="0" borderId="25" xfId="0" applyNumberFormat="1" applyFont="1" applyBorder="1" applyAlignment="1">
      <alignment vertical="center"/>
    </xf>
    <xf numFmtId="4" fontId="40" fillId="0" borderId="26" xfId="0" applyNumberFormat="1" applyFont="1" applyBorder="1" applyAlignment="1">
      <alignment vertical="center"/>
    </xf>
    <xf numFmtId="4" fontId="16" fillId="0" borderId="27" xfId="0" applyNumberFormat="1" applyFont="1" applyBorder="1" applyAlignment="1">
      <alignment vertical="center"/>
    </xf>
    <xf numFmtId="38" fontId="16" fillId="0" borderId="27" xfId="0" applyNumberFormat="1" applyFont="1" applyBorder="1" applyAlignment="1">
      <alignment vertical="center"/>
    </xf>
    <xf numFmtId="169" fontId="16" fillId="0" borderId="27" xfId="0" applyNumberFormat="1" applyFont="1" applyBorder="1" applyAlignment="1">
      <alignment vertical="center"/>
    </xf>
    <xf numFmtId="169" fontId="40" fillId="0" borderId="27" xfId="0" applyNumberFormat="1" applyFont="1" applyBorder="1" applyAlignment="1">
      <alignment vertical="center"/>
    </xf>
    <xf numFmtId="4" fontId="40" fillId="0" borderId="27" xfId="0" applyNumberFormat="1" applyFont="1" applyBorder="1" applyAlignment="1">
      <alignment vertical="center"/>
    </xf>
    <xf numFmtId="40" fontId="40" fillId="0" borderId="28" xfId="0" applyNumberFormat="1" applyFont="1" applyBorder="1" applyAlignment="1">
      <alignment vertical="center"/>
    </xf>
    <xf numFmtId="171" fontId="41" fillId="0" borderId="22" xfId="0" applyNumberFormat="1" applyFont="1" applyBorder="1" applyAlignment="1">
      <alignment vertical="center"/>
    </xf>
    <xf numFmtId="172" fontId="2" fillId="10" borderId="8" xfId="0" applyFont="1" applyFill="1" applyBorder="1" applyAlignment="1" applyProtection="1">
      <alignment vertical="center"/>
      <protection hidden="1"/>
    </xf>
    <xf numFmtId="172" fontId="2" fillId="10" borderId="4" xfId="0" applyFont="1" applyFill="1" applyBorder="1" applyAlignment="1" applyProtection="1">
      <alignment vertical="center"/>
      <protection hidden="1"/>
    </xf>
    <xf numFmtId="172" fontId="2" fillId="10" borderId="4" xfId="0" applyFont="1" applyFill="1" applyBorder="1" applyAlignment="1" applyProtection="1">
      <alignment horizontal="left" vertical="center"/>
      <protection hidden="1"/>
    </xf>
    <xf numFmtId="49" fontId="4" fillId="0" borderId="0" xfId="0" applyNumberFormat="1" applyFont="1" applyAlignment="1">
      <alignment horizontal="center" vertical="center"/>
    </xf>
    <xf numFmtId="172" fontId="25" fillId="7" borderId="0" xfId="0" applyFont="1" applyFill="1" applyAlignment="1" applyProtection="1">
      <alignment horizontal="center" vertical="center"/>
      <protection hidden="1"/>
    </xf>
    <xf numFmtId="172" fontId="25" fillId="7" borderId="0" xfId="0" applyFont="1" applyFill="1" applyAlignment="1" applyProtection="1">
      <alignment vertical="center"/>
      <protection hidden="1"/>
    </xf>
    <xf numFmtId="172" fontId="71" fillId="5" borderId="5" xfId="0" quotePrefix="1" applyFont="1" applyFill="1" applyBorder="1" applyAlignment="1">
      <alignment horizontal="center" vertical="center"/>
    </xf>
    <xf numFmtId="3" fontId="72" fillId="0" borderId="0" xfId="0" applyNumberFormat="1" applyFont="1" applyAlignment="1" applyProtection="1">
      <alignment horizontal="left" vertical="center"/>
      <protection hidden="1"/>
    </xf>
    <xf numFmtId="38" fontId="5" fillId="0" borderId="0" xfId="0" applyNumberFormat="1" applyFont="1" applyAlignment="1" applyProtection="1">
      <alignment vertical="center"/>
      <protection hidden="1"/>
    </xf>
    <xf numFmtId="38" fontId="5" fillId="0" borderId="0" xfId="0" applyNumberFormat="1" applyFont="1" applyAlignment="1">
      <alignment vertical="center"/>
    </xf>
    <xf numFmtId="38" fontId="76" fillId="11" borderId="6" xfId="0" applyNumberFormat="1" applyFont="1" applyFill="1" applyBorder="1" applyAlignment="1">
      <alignment horizontal="center" vertical="center"/>
    </xf>
    <xf numFmtId="4" fontId="17" fillId="8" borderId="0" xfId="0" applyNumberFormat="1" applyFont="1" applyFill="1" applyAlignment="1" applyProtection="1">
      <alignment vertical="center"/>
      <protection hidden="1"/>
    </xf>
    <xf numFmtId="4" fontId="20" fillId="8" borderId="0" xfId="0" applyNumberFormat="1" applyFont="1" applyFill="1" applyAlignment="1" applyProtection="1">
      <alignment horizontal="right" vertical="center"/>
      <protection hidden="1"/>
    </xf>
    <xf numFmtId="171" fontId="15" fillId="8" borderId="0" xfId="0" applyNumberFormat="1" applyFont="1" applyFill="1" applyAlignment="1" applyProtection="1">
      <alignment vertical="center"/>
      <protection hidden="1"/>
    </xf>
    <xf numFmtId="171" fontId="15" fillId="8" borderId="0" xfId="0" applyNumberFormat="1" applyFont="1" applyFill="1" applyAlignment="1" applyProtection="1">
      <alignment horizontal="center" vertical="center"/>
      <protection hidden="1"/>
    </xf>
    <xf numFmtId="4" fontId="20" fillId="8" borderId="29" xfId="0" applyNumberFormat="1" applyFont="1" applyFill="1" applyBorder="1" applyAlignment="1" applyProtection="1">
      <alignment horizontal="right" vertical="center"/>
      <protection hidden="1"/>
    </xf>
    <xf numFmtId="49" fontId="47" fillId="7" borderId="0" xfId="0" applyNumberFormat="1" applyFont="1" applyFill="1" applyAlignment="1" applyProtection="1">
      <alignment vertical="center"/>
      <protection hidden="1"/>
    </xf>
    <xf numFmtId="49" fontId="4" fillId="0" borderId="0" xfId="0" applyNumberFormat="1" applyFont="1" applyAlignment="1">
      <alignment vertical="center"/>
    </xf>
    <xf numFmtId="4" fontId="15" fillId="8" borderId="15" xfId="0" applyNumberFormat="1" applyFont="1" applyFill="1" applyBorder="1" applyAlignment="1" applyProtection="1">
      <alignment horizontal="left" vertical="center"/>
      <protection hidden="1"/>
    </xf>
    <xf numFmtId="49" fontId="15" fillId="8" borderId="2" xfId="0" applyNumberFormat="1" applyFont="1" applyFill="1" applyBorder="1" applyAlignment="1" applyProtection="1">
      <alignment horizontal="center" vertical="center"/>
      <protection hidden="1"/>
    </xf>
    <xf numFmtId="4" fontId="15" fillId="5" borderId="29" xfId="0" applyNumberFormat="1" applyFont="1" applyFill="1" applyBorder="1" applyAlignment="1">
      <alignment vertical="center"/>
    </xf>
    <xf numFmtId="4" fontId="21" fillId="5" borderId="29" xfId="0" applyNumberFormat="1" applyFont="1" applyFill="1" applyBorder="1" applyAlignment="1">
      <alignment vertical="center"/>
    </xf>
    <xf numFmtId="171" fontId="15" fillId="8" borderId="11" xfId="0" applyNumberFormat="1" applyFont="1" applyFill="1" applyBorder="1" applyAlignment="1" applyProtection="1">
      <alignment vertical="center"/>
      <protection hidden="1"/>
    </xf>
    <xf numFmtId="4" fontId="18" fillId="6" borderId="12" xfId="0" applyNumberFormat="1" applyFont="1" applyFill="1" applyBorder="1" applyAlignment="1" applyProtection="1">
      <alignment horizontal="left" vertical="center"/>
      <protection hidden="1"/>
    </xf>
    <xf numFmtId="4" fontId="15" fillId="6" borderId="12" xfId="0" applyNumberFormat="1" applyFont="1" applyFill="1" applyBorder="1" applyAlignment="1" applyProtection="1">
      <alignment horizontal="left" vertical="center"/>
      <protection hidden="1"/>
    </xf>
    <xf numFmtId="49" fontId="15" fillId="6" borderId="12" xfId="0" applyNumberFormat="1" applyFont="1" applyFill="1" applyBorder="1" applyAlignment="1" applyProtection="1">
      <alignment horizontal="center" vertical="center"/>
      <protection hidden="1"/>
    </xf>
    <xf numFmtId="38" fontId="15" fillId="3" borderId="2" xfId="0" applyNumberFormat="1" applyFont="1" applyFill="1" applyBorder="1" applyAlignment="1" applyProtection="1">
      <alignment horizontal="right" vertical="center"/>
      <protection hidden="1"/>
    </xf>
    <xf numFmtId="4" fontId="17" fillId="6" borderId="13" xfId="0" applyNumberFormat="1" applyFont="1" applyFill="1" applyBorder="1" applyAlignment="1">
      <alignment horizontal="left" vertical="center"/>
    </xf>
    <xf numFmtId="38" fontId="15" fillId="0" borderId="0" xfId="0" applyNumberFormat="1" applyFont="1" applyAlignment="1" applyProtection="1">
      <alignment vertical="center"/>
      <protection hidden="1"/>
    </xf>
    <xf numFmtId="171" fontId="15" fillId="0" borderId="0" xfId="0" applyNumberFormat="1" applyFont="1" applyAlignment="1" applyProtection="1">
      <alignment vertical="center"/>
      <protection hidden="1"/>
    </xf>
    <xf numFmtId="49" fontId="16" fillId="6" borderId="13" xfId="0" applyNumberFormat="1" applyFont="1" applyFill="1" applyBorder="1" applyAlignment="1" applyProtection="1">
      <alignment horizontal="left" vertical="center"/>
      <protection hidden="1"/>
    </xf>
    <xf numFmtId="4" fontId="19" fillId="3" borderId="30" xfId="0" applyNumberFormat="1" applyFont="1" applyFill="1" applyBorder="1" applyAlignment="1" applyProtection="1">
      <alignment horizontal="right" vertical="center"/>
      <protection hidden="1"/>
    </xf>
    <xf numFmtId="38" fontId="15" fillId="8" borderId="15" xfId="0" applyNumberFormat="1" applyFont="1" applyFill="1" applyBorder="1" applyAlignment="1" applyProtection="1">
      <alignment horizontal="right" vertical="center"/>
      <protection hidden="1"/>
    </xf>
    <xf numFmtId="38" fontId="15" fillId="8" borderId="31" xfId="0" applyNumberFormat="1" applyFont="1" applyFill="1" applyBorder="1" applyAlignment="1" applyProtection="1">
      <alignment vertical="center"/>
      <protection hidden="1"/>
    </xf>
    <xf numFmtId="38" fontId="15" fillId="3" borderId="2" xfId="0" applyNumberFormat="1" applyFont="1" applyFill="1" applyBorder="1" applyAlignment="1" applyProtection="1">
      <alignment vertical="center"/>
      <protection hidden="1"/>
    </xf>
    <xf numFmtId="38" fontId="15" fillId="8" borderId="15" xfId="0" applyNumberFormat="1" applyFont="1" applyFill="1" applyBorder="1" applyAlignment="1" applyProtection="1">
      <alignment horizontal="right" vertical="center"/>
      <protection locked="0"/>
    </xf>
    <xf numFmtId="38" fontId="15" fillId="9" borderId="16" xfId="0" applyNumberFormat="1" applyFont="1" applyFill="1" applyBorder="1" applyAlignment="1">
      <alignment horizontal="right" vertical="center"/>
    </xf>
    <xf numFmtId="38" fontId="17" fillId="6" borderId="13" xfId="0" applyNumberFormat="1" applyFont="1" applyFill="1" applyBorder="1" applyAlignment="1">
      <alignment horizontal="right" vertical="center"/>
    </xf>
    <xf numFmtId="38" fontId="20" fillId="6" borderId="13" xfId="0" applyNumberFormat="1" applyFont="1" applyFill="1" applyBorder="1" applyAlignment="1">
      <alignment horizontal="right" vertical="center"/>
    </xf>
    <xf numFmtId="38" fontId="15" fillId="9" borderId="17" xfId="0" applyNumberFormat="1" applyFont="1" applyFill="1" applyBorder="1" applyAlignment="1">
      <alignment horizontal="right" vertical="center"/>
    </xf>
    <xf numFmtId="38" fontId="77" fillId="0" borderId="31" xfId="0" applyNumberFormat="1" applyFont="1" applyBorder="1" applyAlignment="1">
      <alignment vertical="center"/>
    </xf>
    <xf numFmtId="38" fontId="77" fillId="0" borderId="32" xfId="0" applyNumberFormat="1" applyFont="1" applyBorder="1" applyAlignment="1">
      <alignment vertical="center"/>
    </xf>
    <xf numFmtId="38" fontId="35" fillId="12" borderId="31" xfId="0" applyNumberFormat="1" applyFont="1" applyFill="1" applyBorder="1" applyAlignment="1" applyProtection="1">
      <alignment vertical="center"/>
      <protection locked="0"/>
    </xf>
    <xf numFmtId="38" fontId="41" fillId="12" borderId="32" xfId="0" applyNumberFormat="1" applyFont="1" applyFill="1" applyBorder="1" applyAlignment="1">
      <alignment vertical="center"/>
    </xf>
    <xf numFmtId="38" fontId="16" fillId="0" borderId="33" xfId="0" applyNumberFormat="1" applyFont="1" applyBorder="1" applyAlignment="1">
      <alignment vertical="center"/>
    </xf>
    <xf numFmtId="38" fontId="41" fillId="0" borderId="0" xfId="0" applyNumberFormat="1" applyFont="1" applyAlignment="1">
      <alignment vertical="center"/>
    </xf>
    <xf numFmtId="38" fontId="40" fillId="0" borderId="0" xfId="0" applyNumberFormat="1" applyFont="1" applyAlignment="1">
      <alignment horizontal="right" vertical="center"/>
    </xf>
    <xf numFmtId="38" fontId="61" fillId="0" borderId="0" xfId="0" applyNumberFormat="1" applyFont="1" applyAlignment="1">
      <alignment vertical="center"/>
    </xf>
    <xf numFmtId="38" fontId="40" fillId="13" borderId="18" xfId="0" applyNumberFormat="1" applyFont="1" applyFill="1" applyBorder="1" applyAlignment="1" applyProtection="1">
      <alignment vertical="center"/>
      <protection locked="0"/>
    </xf>
    <xf numFmtId="38" fontId="40" fillId="0" borderId="0" xfId="0" applyNumberFormat="1" applyFont="1" applyAlignment="1">
      <alignment vertical="center"/>
    </xf>
    <xf numFmtId="38" fontId="40" fillId="0" borderId="0" xfId="0" applyNumberFormat="1" applyFont="1" applyAlignment="1" applyProtection="1">
      <alignment vertical="center"/>
      <protection locked="0"/>
    </xf>
    <xf numFmtId="38" fontId="62" fillId="0" borderId="0" xfId="0" applyNumberFormat="1" applyFont="1" applyAlignment="1">
      <alignment vertical="center"/>
    </xf>
    <xf numFmtId="38" fontId="40" fillId="0" borderId="34" xfId="0" applyNumberFormat="1" applyFont="1" applyBorder="1" applyAlignment="1">
      <alignment vertical="center"/>
    </xf>
    <xf numFmtId="38" fontId="15" fillId="3" borderId="35" xfId="0" applyNumberFormat="1" applyFont="1" applyFill="1" applyBorder="1" applyAlignment="1" applyProtection="1">
      <alignment horizontal="right" vertical="center"/>
      <protection hidden="1"/>
    </xf>
    <xf numFmtId="38" fontId="15" fillId="8" borderId="36" xfId="0" applyNumberFormat="1" applyFont="1" applyFill="1" applyBorder="1" applyAlignment="1" applyProtection="1">
      <alignment vertical="center"/>
      <protection hidden="1"/>
    </xf>
    <xf numFmtId="38" fontId="15" fillId="3" borderId="35" xfId="0" applyNumberFormat="1" applyFont="1" applyFill="1" applyBorder="1" applyAlignment="1" applyProtection="1">
      <alignment vertical="center"/>
      <protection hidden="1"/>
    </xf>
    <xf numFmtId="38" fontId="15" fillId="9" borderId="37" xfId="0" applyNumberFormat="1" applyFont="1" applyFill="1" applyBorder="1" applyAlignment="1" applyProtection="1">
      <alignment horizontal="right" vertical="center"/>
      <protection hidden="1"/>
    </xf>
    <xf numFmtId="38" fontId="15" fillId="9" borderId="36" xfId="0" applyNumberFormat="1" applyFont="1" applyFill="1" applyBorder="1" applyAlignment="1" applyProtection="1">
      <alignment vertical="center"/>
      <protection hidden="1"/>
    </xf>
    <xf numFmtId="38" fontId="15" fillId="9" borderId="17" xfId="0" applyNumberFormat="1" applyFont="1" applyFill="1" applyBorder="1" applyAlignment="1" applyProtection="1">
      <alignment horizontal="right" vertical="center"/>
      <protection hidden="1"/>
    </xf>
    <xf numFmtId="38" fontId="16" fillId="3" borderId="12" xfId="0" applyNumberFormat="1" applyFont="1" applyFill="1" applyBorder="1" applyAlignment="1" applyProtection="1">
      <alignment horizontal="right" vertical="center"/>
      <protection hidden="1"/>
    </xf>
    <xf numFmtId="4" fontId="20" fillId="14" borderId="38" xfId="0" applyNumberFormat="1" applyFont="1" applyFill="1" applyBorder="1" applyAlignment="1" applyProtection="1">
      <alignment vertical="center"/>
      <protection hidden="1"/>
    </xf>
    <xf numFmtId="4" fontId="20" fillId="14" borderId="39" xfId="0" applyNumberFormat="1" applyFont="1" applyFill="1" applyBorder="1" applyAlignment="1" applyProtection="1">
      <alignment horizontal="right" vertical="center"/>
      <protection hidden="1"/>
    </xf>
    <xf numFmtId="38" fontId="5" fillId="0" borderId="40" xfId="0" applyNumberFormat="1" applyFont="1" applyBorder="1" applyAlignment="1" applyProtection="1">
      <alignment horizontal="right" vertical="center"/>
      <protection locked="0"/>
    </xf>
    <xf numFmtId="38" fontId="5" fillId="0" borderId="41" xfId="0" applyNumberFormat="1" applyFont="1" applyBorder="1" applyAlignment="1" applyProtection="1">
      <alignment horizontal="right" vertical="center"/>
      <protection locked="0"/>
    </xf>
    <xf numFmtId="38" fontId="5" fillId="0" borderId="42" xfId="0" applyNumberFormat="1" applyFont="1" applyBorder="1" applyAlignment="1" applyProtection="1">
      <alignment horizontal="right" vertical="center"/>
      <protection locked="0"/>
    </xf>
    <xf numFmtId="38" fontId="5" fillId="0" borderId="42" xfId="0" applyNumberFormat="1" applyFont="1" applyBorder="1" applyAlignment="1" applyProtection="1">
      <alignment horizontal="right" vertical="center"/>
      <protection hidden="1"/>
    </xf>
    <xf numFmtId="172" fontId="4" fillId="0" borderId="0" xfId="0" applyFont="1" applyAlignment="1" applyProtection="1">
      <alignment vertical="center"/>
      <protection locked="0"/>
    </xf>
    <xf numFmtId="172" fontId="5" fillId="0" borderId="0" xfId="0" applyFont="1" applyAlignment="1" applyProtection="1">
      <alignment horizontal="left" vertical="center"/>
      <protection locked="0"/>
    </xf>
    <xf numFmtId="172" fontId="31" fillId="0" borderId="0" xfId="0" applyFont="1" applyAlignment="1">
      <alignment horizontal="left" vertical="center"/>
    </xf>
    <xf numFmtId="172" fontId="72" fillId="0" borderId="0" xfId="0" applyFont="1" applyAlignment="1" applyProtection="1">
      <alignment horizontal="left" vertical="center"/>
      <protection hidden="1"/>
    </xf>
    <xf numFmtId="38" fontId="5" fillId="11" borderId="6" xfId="0" applyNumberFormat="1" applyFont="1" applyFill="1" applyBorder="1" applyAlignment="1">
      <alignment horizontal="right" vertical="center"/>
    </xf>
    <xf numFmtId="171" fontId="15" fillId="8" borderId="29" xfId="0" applyNumberFormat="1" applyFont="1" applyFill="1" applyBorder="1" applyAlignment="1" applyProtection="1">
      <alignment vertical="center"/>
      <protection hidden="1"/>
    </xf>
    <xf numFmtId="38" fontId="15" fillId="3" borderId="43" xfId="0" applyNumberFormat="1" applyFont="1" applyFill="1" applyBorder="1" applyAlignment="1" applyProtection="1">
      <alignment horizontal="right" vertical="center"/>
      <protection hidden="1"/>
    </xf>
    <xf numFmtId="38" fontId="15" fillId="8" borderId="2" xfId="0" applyNumberFormat="1" applyFont="1" applyFill="1" applyBorder="1" applyAlignment="1" applyProtection="1">
      <alignment horizontal="right" vertical="center"/>
      <protection locked="0" hidden="1"/>
    </xf>
    <xf numFmtId="38" fontId="22" fillId="8" borderId="2" xfId="0" applyNumberFormat="1" applyFont="1" applyFill="1" applyBorder="1" applyAlignment="1" applyProtection="1">
      <alignment horizontal="right" vertical="center"/>
      <protection locked="0" hidden="1"/>
    </xf>
    <xf numFmtId="172" fontId="10" fillId="5" borderId="3" xfId="0" applyFont="1" applyFill="1" applyBorder="1" applyAlignment="1">
      <alignment horizontal="center" vertical="center"/>
    </xf>
    <xf numFmtId="40" fontId="20" fillId="6" borderId="13" xfId="0" applyNumberFormat="1" applyFont="1" applyFill="1" applyBorder="1" applyAlignment="1">
      <alignment horizontal="left" vertical="center"/>
    </xf>
    <xf numFmtId="40" fontId="21" fillId="5" borderId="29" xfId="0" applyNumberFormat="1" applyFont="1" applyFill="1" applyBorder="1" applyAlignment="1">
      <alignment vertical="center"/>
    </xf>
    <xf numFmtId="40" fontId="15" fillId="5" borderId="29" xfId="0" applyNumberFormat="1" applyFont="1" applyFill="1" applyBorder="1" applyAlignment="1">
      <alignment vertical="center"/>
    </xf>
    <xf numFmtId="40" fontId="15" fillId="5" borderId="13" xfId="0" applyNumberFormat="1" applyFont="1" applyFill="1" applyBorder="1" applyAlignment="1">
      <alignment vertical="center"/>
    </xf>
    <xf numFmtId="4" fontId="15" fillId="0" borderId="0" xfId="0" applyNumberFormat="1" applyFont="1"/>
    <xf numFmtId="171" fontId="15" fillId="0" borderId="0" xfId="0" applyNumberFormat="1" applyFont="1" applyAlignment="1">
      <alignment vertical="center"/>
    </xf>
    <xf numFmtId="3" fontId="16" fillId="0" borderId="0" xfId="0" applyNumberFormat="1" applyFont="1" applyAlignment="1">
      <alignment vertical="center"/>
    </xf>
    <xf numFmtId="168" fontId="16" fillId="0" borderId="0" xfId="0" applyNumberFormat="1" applyFont="1" applyAlignment="1">
      <alignment vertical="center"/>
    </xf>
    <xf numFmtId="38" fontId="15" fillId="0" borderId="45" xfId="0" applyNumberFormat="1" applyFont="1" applyBorder="1" applyAlignment="1">
      <alignment vertical="center"/>
    </xf>
    <xf numFmtId="170" fontId="16" fillId="0" borderId="46" xfId="0" applyNumberFormat="1" applyFont="1" applyBorder="1" applyAlignment="1">
      <alignment vertical="center"/>
    </xf>
    <xf numFmtId="168" fontId="16" fillId="0" borderId="46" xfId="0" applyNumberFormat="1" applyFont="1" applyBorder="1" applyAlignment="1">
      <alignment vertical="center"/>
    </xf>
    <xf numFmtId="38" fontId="35" fillId="0" borderId="45" xfId="0" applyNumberFormat="1" applyFont="1" applyBorder="1" applyAlignment="1" applyProtection="1">
      <alignment vertical="center"/>
      <protection locked="0"/>
    </xf>
    <xf numFmtId="4" fontId="57" fillId="0" borderId="0" xfId="0" applyNumberFormat="1" applyFont="1" applyAlignment="1">
      <alignment horizontal="right" vertical="center"/>
    </xf>
    <xf numFmtId="4" fontId="40" fillId="0" borderId="0" xfId="0" applyNumberFormat="1" applyFont="1" applyAlignment="1" applyProtection="1">
      <alignment horizontal="right" vertical="center"/>
      <protection locked="0"/>
    </xf>
    <xf numFmtId="172" fontId="83" fillId="5" borderId="5" xfId="0" applyFont="1" applyFill="1" applyBorder="1" applyAlignment="1">
      <alignment horizontal="right" vertical="center"/>
    </xf>
    <xf numFmtId="168" fontId="61" fillId="7" borderId="0" xfId="6" applyNumberFormat="1" applyFont="1" applyFill="1" applyBorder="1" applyAlignment="1" applyProtection="1">
      <alignment vertical="center"/>
      <protection locked="0"/>
    </xf>
    <xf numFmtId="38" fontId="5" fillId="0" borderId="49" xfId="0" applyNumberFormat="1" applyFont="1" applyBorder="1" applyAlignment="1" applyProtection="1">
      <alignment horizontal="right" vertical="center"/>
      <protection locked="0"/>
    </xf>
    <xf numFmtId="3" fontId="16" fillId="0" borderId="50" xfId="0" applyNumberFormat="1" applyFont="1" applyBorder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5" fillId="0" borderId="2" xfId="0" applyNumberFormat="1" applyFont="1" applyBorder="1" applyAlignment="1">
      <alignment horizontal="left" vertical="center"/>
    </xf>
    <xf numFmtId="49" fontId="15" fillId="6" borderId="12" xfId="0" applyNumberFormat="1" applyFont="1" applyFill="1" applyBorder="1" applyAlignment="1" applyProtection="1">
      <alignment horizontal="left" vertical="center"/>
      <protection hidden="1"/>
    </xf>
    <xf numFmtId="0" fontId="6" fillId="0" borderId="12" xfId="0" applyNumberFormat="1" applyFont="1" applyBorder="1" applyAlignment="1">
      <alignment horizontal="left" vertical="center"/>
    </xf>
    <xf numFmtId="0" fontId="29" fillId="0" borderId="51" xfId="0" applyNumberFormat="1" applyFont="1" applyBorder="1" applyAlignment="1" applyProtection="1">
      <alignment horizontal="left" vertical="center"/>
      <protection locked="0"/>
    </xf>
    <xf numFmtId="0" fontId="25" fillId="0" borderId="0" xfId="0" applyNumberFormat="1" applyFont="1" applyAlignment="1">
      <alignment horizontal="centerContinuous" vertical="center"/>
    </xf>
    <xf numFmtId="0" fontId="0" fillId="0" borderId="0" xfId="0" applyNumberFormat="1" applyAlignment="1">
      <alignment vertical="center"/>
    </xf>
    <xf numFmtId="0" fontId="11" fillId="0" borderId="0" xfId="0" applyNumberFormat="1" applyFont="1" applyAlignment="1">
      <alignment vertical="center"/>
    </xf>
    <xf numFmtId="0" fontId="33" fillId="0" borderId="0" xfId="0" applyNumberFormat="1" applyFont="1" applyAlignment="1">
      <alignment horizontal="right" vertical="center"/>
    </xf>
    <xf numFmtId="0" fontId="2" fillId="0" borderId="0" xfId="0" applyNumberFormat="1" applyFont="1" applyAlignment="1">
      <alignment vertical="center"/>
    </xf>
    <xf numFmtId="0" fontId="2" fillId="0" borderId="2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4" fillId="0" borderId="0" xfId="0" applyNumberFormat="1" applyFont="1" applyAlignment="1">
      <alignment vertical="center"/>
    </xf>
    <xf numFmtId="0" fontId="6" fillId="5" borderId="5" xfId="0" applyNumberFormat="1" applyFont="1" applyFill="1" applyBorder="1" applyAlignment="1">
      <alignment horizontal="center" vertical="center"/>
    </xf>
    <xf numFmtId="0" fontId="5" fillId="0" borderId="40" xfId="0" applyNumberFormat="1" applyFont="1" applyBorder="1" applyAlignment="1" applyProtection="1">
      <alignment vertical="center"/>
      <protection locked="0"/>
    </xf>
    <xf numFmtId="0" fontId="5" fillId="0" borderId="10" xfId="0" applyNumberFormat="1" applyFont="1" applyBorder="1" applyAlignment="1" applyProtection="1">
      <alignment horizontal="right" vertical="center"/>
      <protection hidden="1"/>
    </xf>
    <xf numFmtId="0" fontId="5" fillId="0" borderId="0" xfId="0" applyNumberFormat="1" applyFont="1" applyAlignment="1">
      <alignment horizontal="right"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 applyProtection="1">
      <alignment vertical="center"/>
      <protection hidden="1"/>
    </xf>
    <xf numFmtId="0" fontId="6" fillId="0" borderId="7" xfId="0" applyNumberFormat="1" applyFont="1" applyBorder="1" applyAlignment="1" applyProtection="1">
      <alignment horizontal="center" vertical="center"/>
      <protection hidden="1"/>
    </xf>
    <xf numFmtId="0" fontId="5" fillId="0" borderId="7" xfId="0" applyNumberFormat="1" applyFont="1" applyBorder="1" applyAlignment="1" applyProtection="1">
      <alignment vertical="center"/>
      <protection hidden="1"/>
    </xf>
    <xf numFmtId="0" fontId="4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vertical="center"/>
    </xf>
    <xf numFmtId="0" fontId="2" fillId="0" borderId="11" xfId="0" applyNumberFormat="1" applyFont="1" applyBorder="1" applyAlignment="1">
      <alignment horizontal="center" vertical="center"/>
    </xf>
    <xf numFmtId="0" fontId="2" fillId="0" borderId="0" xfId="0" applyNumberFormat="1" applyFont="1" applyAlignment="1">
      <alignment horizontal="left" vertical="center"/>
    </xf>
    <xf numFmtId="0" fontId="34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 vertical="center"/>
    </xf>
    <xf numFmtId="0" fontId="33" fillId="0" borderId="0" xfId="0" applyNumberFormat="1" applyFont="1" applyAlignment="1">
      <alignment horizontal="left" vertical="center"/>
    </xf>
    <xf numFmtId="0" fontId="32" fillId="0" borderId="0" xfId="0" applyNumberFormat="1" applyFont="1" applyAlignment="1">
      <alignment horizontal="left" vertical="center"/>
    </xf>
    <xf numFmtId="0" fontId="50" fillId="0" borderId="0" xfId="0" applyNumberFormat="1" applyFont="1" applyAlignment="1">
      <alignment horizontal="left" vertical="center"/>
    </xf>
    <xf numFmtId="0" fontId="34" fillId="0" borderId="0" xfId="0" applyNumberFormat="1" applyFont="1" applyAlignment="1">
      <alignment vertical="center"/>
    </xf>
    <xf numFmtId="0" fontId="32" fillId="0" borderId="0" xfId="0" applyNumberFormat="1" applyFont="1" applyAlignment="1">
      <alignment vertical="center"/>
    </xf>
    <xf numFmtId="0" fontId="2" fillId="0" borderId="0" xfId="0" applyNumberFormat="1" applyFont="1" applyAlignment="1">
      <alignment horizontal="left" vertical="center" wrapText="1"/>
    </xf>
    <xf numFmtId="0" fontId="2" fillId="0" borderId="0" xfId="0" applyNumberFormat="1" applyFont="1" applyAlignment="1">
      <alignment horizontal="right" vertical="center"/>
    </xf>
    <xf numFmtId="0" fontId="3" fillId="0" borderId="0" xfId="0" applyNumberFormat="1" applyFont="1" applyAlignment="1">
      <alignment vertical="center"/>
    </xf>
    <xf numFmtId="0" fontId="26" fillId="0" borderId="0" xfId="4" applyNumberFormat="1" applyFont="1"/>
    <xf numFmtId="0" fontId="1" fillId="0" borderId="0" xfId="4" applyNumberFormat="1" applyAlignment="1">
      <alignment horizontal="left"/>
    </xf>
    <xf numFmtId="0" fontId="32" fillId="0" borderId="0" xfId="4" applyNumberFormat="1" applyFont="1" applyAlignment="1">
      <alignment horizontal="right"/>
    </xf>
    <xf numFmtId="0" fontId="1" fillId="0" borderId="0" xfId="4" applyNumberFormat="1"/>
    <xf numFmtId="0" fontId="1" fillId="0" borderId="0" xfId="4" applyNumberFormat="1" applyAlignment="1">
      <alignment horizontal="right"/>
    </xf>
    <xf numFmtId="0" fontId="1" fillId="0" borderId="0" xfId="4" applyNumberFormat="1" applyAlignment="1">
      <alignment vertical="center" wrapText="1"/>
    </xf>
    <xf numFmtId="0" fontId="1" fillId="0" borderId="0" xfId="4" applyNumberFormat="1" applyAlignment="1">
      <alignment horizontal="center" vertical="center" wrapText="1"/>
    </xf>
    <xf numFmtId="0" fontId="1" fillId="0" borderId="2" xfId="4" quotePrefix="1" applyNumberFormat="1" applyBorder="1" applyAlignment="1">
      <alignment horizontal="center"/>
    </xf>
    <xf numFmtId="0" fontId="1" fillId="0" borderId="0" xfId="4" applyNumberFormat="1" applyAlignment="1" applyProtection="1">
      <alignment horizontal="center"/>
      <protection locked="0"/>
    </xf>
    <xf numFmtId="0" fontId="1" fillId="0" borderId="15" xfId="4" applyNumberFormat="1" applyBorder="1" applyAlignment="1" applyProtection="1">
      <alignment horizontal="center"/>
      <protection locked="0"/>
    </xf>
    <xf numFmtId="0" fontId="1" fillId="0" borderId="16" xfId="4" quotePrefix="1" applyNumberFormat="1" applyBorder="1" applyAlignment="1">
      <alignment horizontal="center"/>
    </xf>
    <xf numFmtId="0" fontId="1" fillId="0" borderId="30" xfId="4" applyNumberFormat="1" applyBorder="1" applyAlignment="1" applyProtection="1">
      <alignment horizontal="center"/>
      <protection locked="0"/>
    </xf>
    <xf numFmtId="0" fontId="1" fillId="0" borderId="16" xfId="4" applyNumberFormat="1" applyBorder="1" applyAlignment="1">
      <alignment horizontal="center"/>
    </xf>
    <xf numFmtId="0" fontId="2" fillId="0" borderId="0" xfId="4" applyNumberFormat="1" applyFont="1" applyAlignment="1">
      <alignment horizontal="right"/>
    </xf>
    <xf numFmtId="0" fontId="75" fillId="0" borderId="0" xfId="4" applyNumberFormat="1" applyFont="1" applyAlignment="1">
      <alignment horizontal="center"/>
    </xf>
    <xf numFmtId="0" fontId="2" fillId="0" borderId="53" xfId="4" applyNumberFormat="1" applyFont="1" applyBorder="1" applyAlignment="1">
      <alignment horizontal="left"/>
    </xf>
    <xf numFmtId="0" fontId="1" fillId="0" borderId="46" xfId="4" applyNumberFormat="1" applyBorder="1"/>
    <xf numFmtId="0" fontId="2" fillId="0" borderId="55" xfId="4" applyNumberFormat="1" applyFont="1" applyBorder="1" applyAlignment="1">
      <alignment horizontal="center"/>
    </xf>
    <xf numFmtId="0" fontId="2" fillId="0" borderId="0" xfId="4" applyNumberFormat="1" applyFont="1" applyAlignment="1" applyProtection="1">
      <alignment horizontal="left" vertical="center"/>
      <protection locked="0"/>
    </xf>
    <xf numFmtId="0" fontId="2" fillId="0" borderId="17" xfId="4" quotePrefix="1" applyNumberFormat="1" applyFont="1" applyBorder="1" applyAlignment="1">
      <alignment horizontal="center"/>
    </xf>
    <xf numFmtId="0" fontId="2" fillId="0" borderId="55" xfId="4" quotePrefix="1" applyNumberFormat="1" applyFont="1" applyBorder="1" applyAlignment="1">
      <alignment horizontal="center"/>
    </xf>
    <xf numFmtId="0" fontId="1" fillId="15" borderId="13" xfId="4" applyNumberFormat="1" applyFill="1" applyBorder="1"/>
    <xf numFmtId="0" fontId="2" fillId="15" borderId="13" xfId="4" applyNumberFormat="1" applyFont="1" applyFill="1" applyBorder="1" applyAlignment="1">
      <alignment horizontal="right"/>
    </xf>
    <xf numFmtId="0" fontId="1" fillId="15" borderId="15" xfId="4" applyNumberFormat="1" applyFill="1" applyBorder="1"/>
    <xf numFmtId="0" fontId="1" fillId="0" borderId="18" xfId="4" applyNumberFormat="1" applyBorder="1" applyAlignment="1">
      <alignment horizontal="left"/>
    </xf>
    <xf numFmtId="0" fontId="1" fillId="0" borderId="18" xfId="4" applyNumberFormat="1" applyBorder="1"/>
    <xf numFmtId="0" fontId="1" fillId="0" borderId="18" xfId="4" applyNumberFormat="1" applyBorder="1" applyAlignment="1">
      <alignment horizontal="right"/>
    </xf>
    <xf numFmtId="0" fontId="34" fillId="0" borderId="0" xfId="4" applyNumberFormat="1" applyFont="1" applyAlignment="1">
      <alignment horizontal="left"/>
    </xf>
    <xf numFmtId="0" fontId="1" fillId="0" borderId="56" xfId="4" applyNumberFormat="1" applyBorder="1"/>
    <xf numFmtId="0" fontId="1" fillId="0" borderId="7" xfId="4" applyNumberFormat="1" applyBorder="1"/>
    <xf numFmtId="0" fontId="1" fillId="0" borderId="57" xfId="4" applyNumberFormat="1" applyBorder="1"/>
    <xf numFmtId="40" fontId="1" fillId="0" borderId="2" xfId="4" applyNumberFormat="1" applyBorder="1" applyProtection="1">
      <protection locked="0"/>
    </xf>
    <xf numFmtId="40" fontId="1" fillId="0" borderId="16" xfId="4" applyNumberFormat="1" applyBorder="1" applyProtection="1">
      <protection locked="0"/>
    </xf>
    <xf numFmtId="40" fontId="1" fillId="0" borderId="58" xfId="4" applyNumberFormat="1" applyBorder="1"/>
    <xf numFmtId="40" fontId="1" fillId="0" borderId="59" xfId="4" applyNumberFormat="1" applyBorder="1" applyProtection="1">
      <protection locked="0"/>
    </xf>
    <xf numFmtId="40" fontId="1" fillId="0" borderId="31" xfId="4" applyNumberFormat="1" applyBorder="1"/>
    <xf numFmtId="40" fontId="1" fillId="0" borderId="0" xfId="4" applyNumberFormat="1" applyProtection="1">
      <protection locked="0"/>
    </xf>
    <xf numFmtId="40" fontId="1" fillId="0" borderId="60" xfId="4" applyNumberFormat="1" applyBorder="1"/>
    <xf numFmtId="40" fontId="1" fillId="0" borderId="61" xfId="4" applyNumberFormat="1" applyBorder="1"/>
    <xf numFmtId="40" fontId="1" fillId="0" borderId="45" xfId="4" applyNumberFormat="1" applyBorder="1"/>
    <xf numFmtId="40" fontId="1" fillId="0" borderId="62" xfId="4" applyNumberFormat="1" applyBorder="1"/>
    <xf numFmtId="40" fontId="1" fillId="0" borderId="36" xfId="4" applyNumberFormat="1" applyBorder="1"/>
    <xf numFmtId="40" fontId="1" fillId="0" borderId="17" xfId="4" applyNumberFormat="1" applyBorder="1" applyProtection="1">
      <protection locked="0"/>
    </xf>
    <xf numFmtId="40" fontId="1" fillId="0" borderId="2" xfId="4" applyNumberFormat="1" applyBorder="1"/>
    <xf numFmtId="40" fontId="1" fillId="0" borderId="63" xfId="4" applyNumberFormat="1" applyBorder="1"/>
    <xf numFmtId="40" fontId="1" fillId="0" borderId="64" xfId="4" applyNumberFormat="1" applyBorder="1"/>
    <xf numFmtId="40" fontId="1" fillId="0" borderId="65" xfId="4" applyNumberFormat="1" applyBorder="1"/>
    <xf numFmtId="172" fontId="1" fillId="0" borderId="2" xfId="4" applyBorder="1" applyAlignment="1" applyProtection="1">
      <alignment horizontal="center"/>
      <protection locked="0"/>
    </xf>
    <xf numFmtId="172" fontId="1" fillId="0" borderId="16" xfId="4" applyBorder="1" applyAlignment="1" applyProtection="1">
      <alignment horizontal="center"/>
      <protection locked="0"/>
    </xf>
    <xf numFmtId="172" fontId="1" fillId="0" borderId="31" xfId="4" applyBorder="1" applyAlignment="1" applyProtection="1">
      <alignment horizontal="center"/>
      <protection locked="0"/>
    </xf>
    <xf numFmtId="49" fontId="25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 wrapText="1"/>
    </xf>
    <xf numFmtId="49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horizontal="center" vertical="center"/>
    </xf>
    <xf numFmtId="0" fontId="0" fillId="0" borderId="0" xfId="0" applyNumberFormat="1"/>
    <xf numFmtId="0" fontId="2" fillId="0" borderId="0" xfId="0" applyNumberFormat="1" applyFont="1" applyAlignment="1">
      <alignment horizontal="left"/>
    </xf>
    <xf numFmtId="0" fontId="0" fillId="0" borderId="0" xfId="0" applyNumberFormat="1" applyAlignment="1">
      <alignment horizontal="center"/>
    </xf>
    <xf numFmtId="0" fontId="32" fillId="0" borderId="0" xfId="0" applyNumberFormat="1" applyFont="1" applyAlignment="1">
      <alignment horizontal="left"/>
    </xf>
    <xf numFmtId="0" fontId="0" fillId="0" borderId="0" xfId="0" applyNumberFormat="1" applyAlignment="1">
      <alignment horizontal="left"/>
    </xf>
    <xf numFmtId="0" fontId="6" fillId="0" borderId="13" xfId="0" applyNumberFormat="1" applyFont="1" applyBorder="1" applyAlignment="1">
      <alignment horizontal="left" vertical="center"/>
    </xf>
    <xf numFmtId="0" fontId="6" fillId="0" borderId="0" xfId="0" applyNumberFormat="1" applyFont="1" applyAlignment="1">
      <alignment vertical="center"/>
    </xf>
    <xf numFmtId="0" fontId="6" fillId="0" borderId="0" xfId="0" applyNumberFormat="1" applyFont="1" applyAlignment="1">
      <alignment horizontal="centerContinuous" vertical="center"/>
    </xf>
    <xf numFmtId="0" fontId="4" fillId="0" borderId="0" xfId="0" applyNumberFormat="1" applyFont="1" applyAlignment="1">
      <alignment horizontal="centerContinuous" vertical="center"/>
    </xf>
    <xf numFmtId="0" fontId="6" fillId="0" borderId="29" xfId="0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left" vertical="center"/>
    </xf>
    <xf numFmtId="0" fontId="42" fillId="0" borderId="0" xfId="0" applyNumberFormat="1" applyFont="1" applyAlignment="1" applyProtection="1">
      <alignment horizontal="center" vertical="center"/>
      <protection hidden="1"/>
    </xf>
    <xf numFmtId="0" fontId="56" fillId="0" borderId="0" xfId="0" applyNumberFormat="1" applyFont="1" applyAlignment="1" applyProtection="1">
      <alignment vertical="center"/>
      <protection hidden="1"/>
    </xf>
    <xf numFmtId="0" fontId="6" fillId="0" borderId="2" xfId="0" applyNumberFormat="1" applyFont="1" applyBorder="1" applyAlignment="1" applyProtection="1">
      <alignment horizontal="center" vertical="center"/>
      <protection hidden="1"/>
    </xf>
    <xf numFmtId="0" fontId="5" fillId="0" borderId="13" xfId="0" applyNumberFormat="1" applyFont="1" applyBorder="1" applyAlignment="1" applyProtection="1">
      <alignment vertical="center"/>
      <protection hidden="1"/>
    </xf>
    <xf numFmtId="0" fontId="6" fillId="0" borderId="15" xfId="0" applyNumberFormat="1" applyFont="1" applyBorder="1" applyAlignment="1" applyProtection="1">
      <alignment horizontal="right" vertical="center"/>
      <protection hidden="1"/>
    </xf>
    <xf numFmtId="0" fontId="6" fillId="0" borderId="0" xfId="0" applyNumberFormat="1" applyFont="1" applyAlignment="1" applyProtection="1">
      <alignment vertical="center"/>
      <protection hidden="1"/>
    </xf>
    <xf numFmtId="0" fontId="5" fillId="0" borderId="0" xfId="0" applyNumberFormat="1" applyFont="1" applyAlignment="1">
      <alignment horizontal="center" vertical="center"/>
    </xf>
    <xf numFmtId="38" fontId="5" fillId="0" borderId="16" xfId="0" applyNumberFormat="1" applyFont="1" applyBorder="1" applyAlignment="1" applyProtection="1">
      <alignment vertical="center"/>
      <protection hidden="1"/>
    </xf>
    <xf numFmtId="38" fontId="5" fillId="0" borderId="52" xfId="0" applyNumberFormat="1" applyFont="1" applyBorder="1" applyAlignment="1" applyProtection="1">
      <alignment vertical="center"/>
      <protection hidden="1"/>
    </xf>
    <xf numFmtId="38" fontId="5" fillId="11" borderId="2" xfId="0" applyNumberFormat="1" applyFont="1" applyFill="1" applyBorder="1" applyAlignment="1" applyProtection="1">
      <alignment vertical="center"/>
      <protection hidden="1"/>
    </xf>
    <xf numFmtId="38" fontId="5" fillId="0" borderId="2" xfId="0" applyNumberFormat="1" applyFont="1" applyBorder="1" applyAlignment="1" applyProtection="1">
      <alignment horizontal="center" vertical="center"/>
      <protection hidden="1"/>
    </xf>
    <xf numFmtId="0" fontId="27" fillId="0" borderId="0" xfId="0" applyNumberFormat="1" applyFont="1" applyAlignment="1">
      <alignment vertical="center"/>
    </xf>
    <xf numFmtId="0" fontId="29" fillId="0" borderId="0" xfId="0" applyNumberFormat="1" applyFont="1" applyAlignment="1">
      <alignment vertical="center"/>
    </xf>
    <xf numFmtId="0" fontId="27" fillId="0" borderId="0" xfId="0" applyNumberFormat="1" applyFont="1" applyAlignment="1">
      <alignment horizontal="left" vertical="center"/>
    </xf>
    <xf numFmtId="0" fontId="37" fillId="0" borderId="0" xfId="0" applyNumberFormat="1" applyFont="1" applyAlignment="1">
      <alignment horizontal="left" vertical="center"/>
    </xf>
    <xf numFmtId="0" fontId="36" fillId="0" borderId="0" xfId="0" applyNumberFormat="1" applyFont="1" applyAlignment="1">
      <alignment horizontal="center" vertical="center"/>
    </xf>
    <xf numFmtId="0" fontId="11" fillId="0" borderId="0" xfId="0" applyNumberFormat="1" applyFont="1" applyAlignment="1">
      <alignment horizontal="left" vertical="center"/>
    </xf>
    <xf numFmtId="0" fontId="36" fillId="0" borderId="0" xfId="0" applyNumberFormat="1" applyFont="1" applyAlignment="1">
      <alignment horizontal="left" vertical="center"/>
    </xf>
    <xf numFmtId="0" fontId="36" fillId="0" borderId="60" xfId="0" applyNumberFormat="1" applyFont="1" applyBorder="1" applyAlignment="1" applyProtection="1">
      <alignment horizontal="left" vertical="center"/>
      <protection locked="0"/>
    </xf>
    <xf numFmtId="0" fontId="25" fillId="0" borderId="0" xfId="0" applyNumberFormat="1" applyFont="1" applyAlignment="1">
      <alignment horizontal="left" vertical="center"/>
    </xf>
    <xf numFmtId="0" fontId="0" fillId="0" borderId="0" xfId="0" quotePrefix="1" applyNumberFormat="1" applyAlignment="1">
      <alignment vertical="center"/>
    </xf>
    <xf numFmtId="0" fontId="1" fillId="0" borderId="0" xfId="0" applyNumberFormat="1" applyFont="1" applyAlignment="1">
      <alignment vertical="center"/>
    </xf>
    <xf numFmtId="0" fontId="11" fillId="0" borderId="12" xfId="0" applyNumberFormat="1" applyFont="1" applyBorder="1" applyAlignment="1">
      <alignment vertical="center"/>
    </xf>
    <xf numFmtId="0" fontId="0" fillId="0" borderId="13" xfId="0" applyNumberFormat="1" applyBorder="1" applyAlignment="1">
      <alignment vertical="center"/>
    </xf>
    <xf numFmtId="0" fontId="0" fillId="0" borderId="15" xfId="0" applyNumberFormat="1" applyBorder="1" applyAlignment="1">
      <alignment vertical="center"/>
    </xf>
    <xf numFmtId="0" fontId="2" fillId="0" borderId="12" xfId="0" applyNumberFormat="1" applyFont="1" applyBorder="1" applyAlignment="1">
      <alignment horizontal="centerContinuous" vertical="center"/>
    </xf>
    <xf numFmtId="0" fontId="2" fillId="0" borderId="15" xfId="0" applyNumberFormat="1" applyFont="1" applyBorder="1" applyAlignment="1">
      <alignment horizontal="centerContinuous" vertical="center"/>
    </xf>
    <xf numFmtId="0" fontId="0" fillId="0" borderId="13" xfId="0" applyNumberFormat="1" applyBorder="1" applyAlignment="1">
      <alignment horizontal="centerContinuous" vertical="center"/>
    </xf>
    <xf numFmtId="0" fontId="4" fillId="0" borderId="12" xfId="0" applyNumberFormat="1" applyFont="1" applyBorder="1" applyAlignment="1">
      <alignment horizontal="center" vertical="center"/>
    </xf>
    <xf numFmtId="0" fontId="0" fillId="0" borderId="12" xfId="0" applyNumberFormat="1" applyBorder="1" applyAlignment="1">
      <alignment horizontal="left" vertical="center"/>
    </xf>
    <xf numFmtId="0" fontId="2" fillId="10" borderId="8" xfId="0" applyNumberFormat="1" applyFont="1" applyFill="1" applyBorder="1" applyAlignment="1">
      <alignment horizontal="centerContinuous" vertical="center"/>
    </xf>
    <xf numFmtId="0" fontId="2" fillId="10" borderId="4" xfId="0" applyNumberFormat="1" applyFont="1" applyFill="1" applyBorder="1" applyAlignment="1">
      <alignment horizontal="centerContinuous" vertical="center"/>
    </xf>
    <xf numFmtId="0" fontId="2" fillId="5" borderId="3" xfId="0" applyNumberFormat="1" applyFont="1" applyFill="1" applyBorder="1" applyAlignment="1" applyProtection="1">
      <alignment horizontal="centerContinuous" vertical="center"/>
      <protection hidden="1"/>
    </xf>
    <xf numFmtId="0" fontId="2" fillId="5" borderId="4" xfId="0" applyNumberFormat="1" applyFont="1" applyFill="1" applyBorder="1" applyAlignment="1" applyProtection="1">
      <alignment horizontal="centerContinuous" vertical="center"/>
      <protection hidden="1"/>
    </xf>
    <xf numFmtId="0" fontId="6" fillId="5" borderId="5" xfId="0" applyNumberFormat="1" applyFont="1" applyFill="1" applyBorder="1" applyAlignment="1">
      <alignment horizontal="left" vertical="center"/>
    </xf>
    <xf numFmtId="0" fontId="0" fillId="5" borderId="4" xfId="0" applyNumberFormat="1" applyFill="1" applyBorder="1" applyAlignment="1">
      <alignment vertical="center"/>
    </xf>
    <xf numFmtId="0" fontId="6" fillId="5" borderId="3" xfId="0" applyNumberFormat="1" applyFont="1" applyFill="1" applyBorder="1" applyAlignment="1">
      <alignment horizontal="centerContinuous" vertical="center"/>
    </xf>
    <xf numFmtId="0" fontId="6" fillId="5" borderId="4" xfId="0" applyNumberFormat="1" applyFont="1" applyFill="1" applyBorder="1" applyAlignment="1">
      <alignment horizontal="centerContinuous" vertical="center"/>
    </xf>
    <xf numFmtId="0" fontId="6" fillId="5" borderId="3" xfId="0" applyNumberFormat="1" applyFont="1" applyFill="1" applyBorder="1" applyAlignment="1">
      <alignment horizontal="center" vertical="center"/>
    </xf>
    <xf numFmtId="0" fontId="10" fillId="5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3" xfId="0" applyNumberFormat="1" applyFont="1" applyBorder="1" applyAlignment="1">
      <alignment horizontal="centerContinuous" vertical="center"/>
    </xf>
    <xf numFmtId="0" fontId="5" fillId="0" borderId="4" xfId="0" applyNumberFormat="1" applyFont="1" applyBorder="1" applyAlignment="1">
      <alignment horizontal="centerContinuous" vertical="center"/>
    </xf>
    <xf numFmtId="0" fontId="5" fillId="0" borderId="42" xfId="0" applyNumberFormat="1" applyFont="1" applyBorder="1" applyAlignment="1">
      <alignment vertical="center"/>
    </xf>
    <xf numFmtId="0" fontId="0" fillId="0" borderId="67" xfId="0" applyNumberFormat="1" applyBorder="1" applyAlignment="1">
      <alignment vertical="center"/>
    </xf>
    <xf numFmtId="0" fontId="5" fillId="0" borderId="6" xfId="0" applyNumberFormat="1" applyFont="1" applyBorder="1" applyAlignment="1">
      <alignment horizontal="right" vertical="center"/>
    </xf>
    <xf numFmtId="0" fontId="5" fillId="0" borderId="41" xfId="0" applyNumberFormat="1" applyFont="1" applyBorder="1" applyAlignment="1">
      <alignment vertical="center"/>
    </xf>
    <xf numFmtId="0" fontId="0" fillId="0" borderId="68" xfId="0" applyNumberFormat="1" applyBorder="1" applyAlignment="1">
      <alignment vertical="center"/>
    </xf>
    <xf numFmtId="0" fontId="5" fillId="0" borderId="0" xfId="0" applyNumberFormat="1" applyFont="1" applyAlignment="1" applyProtection="1">
      <alignment horizontal="right" vertical="center"/>
      <protection hidden="1"/>
    </xf>
    <xf numFmtId="38" fontId="5" fillId="0" borderId="6" xfId="0" applyNumberFormat="1" applyFont="1" applyBorder="1" applyAlignment="1">
      <alignment horizontal="right" vertical="center"/>
    </xf>
    <xf numFmtId="3" fontId="40" fillId="0" borderId="7" xfId="0" applyNumberFormat="1" applyFont="1" applyBorder="1" applyAlignment="1">
      <alignment vertical="center"/>
    </xf>
    <xf numFmtId="38" fontId="15" fillId="13" borderId="58" xfId="0" applyNumberFormat="1" applyFont="1" applyFill="1" applyBorder="1" applyAlignment="1" applyProtection="1">
      <alignment vertical="center"/>
      <protection hidden="1"/>
    </xf>
    <xf numFmtId="17" fontId="1" fillId="0" borderId="12" xfId="0" quotePrefix="1" applyNumberFormat="1" applyFont="1" applyBorder="1" applyAlignment="1">
      <alignment horizontal="left" vertical="center"/>
    </xf>
    <xf numFmtId="172" fontId="1" fillId="0" borderId="2" xfId="4" quotePrefix="1" applyBorder="1" applyAlignment="1">
      <alignment horizontal="center"/>
    </xf>
    <xf numFmtId="0" fontId="85" fillId="0" borderId="0" xfId="0" applyNumberFormat="1" applyFont="1" applyAlignment="1">
      <alignment vertical="center"/>
    </xf>
    <xf numFmtId="38" fontId="5" fillId="0" borderId="59" xfId="0" applyNumberFormat="1" applyFont="1" applyBorder="1" applyAlignment="1" applyProtection="1">
      <alignment horizontal="right" vertical="center"/>
      <protection locked="0"/>
    </xf>
    <xf numFmtId="38" fontId="5" fillId="0" borderId="2" xfId="0" applyNumberFormat="1" applyFont="1" applyBorder="1" applyAlignment="1" applyProtection="1">
      <alignment horizontal="right" vertical="center"/>
      <protection locked="0"/>
    </xf>
    <xf numFmtId="0" fontId="2" fillId="0" borderId="0" xfId="4" applyNumberFormat="1" applyFont="1" applyAlignment="1">
      <alignment vertical="center"/>
    </xf>
    <xf numFmtId="0" fontId="1" fillId="0" borderId="0" xfId="4" applyNumberFormat="1" applyAlignment="1">
      <alignment vertical="center"/>
    </xf>
    <xf numFmtId="0" fontId="120" fillId="28" borderId="0" xfId="4" quotePrefix="1" applyNumberFormat="1" applyFont="1" applyFill="1" applyAlignment="1">
      <alignment vertical="center"/>
    </xf>
    <xf numFmtId="0" fontId="1" fillId="28" borderId="0" xfId="4" applyNumberFormat="1" applyFill="1" applyAlignment="1">
      <alignment vertical="center"/>
    </xf>
    <xf numFmtId="0" fontId="36" fillId="0" borderId="0" xfId="4" applyNumberFormat="1" applyFont="1" applyAlignment="1">
      <alignment vertical="center"/>
    </xf>
    <xf numFmtId="4" fontId="20" fillId="28" borderId="38" xfId="0" applyNumberFormat="1" applyFont="1" applyFill="1" applyBorder="1" applyAlignment="1" applyProtection="1">
      <alignment vertical="center"/>
      <protection hidden="1"/>
    </xf>
    <xf numFmtId="4" fontId="20" fillId="28" borderId="39" xfId="0" applyNumberFormat="1" applyFont="1" applyFill="1" applyBorder="1" applyAlignment="1" applyProtection="1">
      <alignment horizontal="right" vertical="center"/>
      <protection hidden="1"/>
    </xf>
    <xf numFmtId="38" fontId="15" fillId="28" borderId="31" xfId="0" applyNumberFormat="1" applyFont="1" applyFill="1" applyBorder="1" applyAlignment="1" applyProtection="1">
      <alignment vertical="center"/>
      <protection hidden="1"/>
    </xf>
    <xf numFmtId="4" fontId="87" fillId="0" borderId="0" xfId="0" applyNumberFormat="1" applyFont="1" applyAlignment="1">
      <alignment horizontal="right" vertical="center"/>
    </xf>
    <xf numFmtId="4" fontId="18" fillId="29" borderId="12" xfId="0" applyNumberFormat="1" applyFont="1" applyFill="1" applyBorder="1" applyAlignment="1" applyProtection="1">
      <alignment horizontal="left" vertical="center"/>
      <protection hidden="1"/>
    </xf>
    <xf numFmtId="38" fontId="15" fillId="29" borderId="35" xfId="0" applyNumberFormat="1" applyFont="1" applyFill="1" applyBorder="1" applyAlignment="1" applyProtection="1">
      <alignment horizontal="right" vertical="center"/>
      <protection hidden="1"/>
    </xf>
    <xf numFmtId="4" fontId="20" fillId="0" borderId="0" xfId="0" applyNumberFormat="1" applyFont="1" applyAlignment="1">
      <alignment vertical="center"/>
    </xf>
    <xf numFmtId="4" fontId="17" fillId="0" borderId="0" xfId="0" applyNumberFormat="1" applyFont="1" applyAlignment="1">
      <alignment vertical="center"/>
    </xf>
    <xf numFmtId="172" fontId="17" fillId="0" borderId="0" xfId="0" applyFont="1" applyAlignment="1">
      <alignment horizontal="left" vertical="center"/>
    </xf>
    <xf numFmtId="3" fontId="20" fillId="0" borderId="11" xfId="0" applyNumberFormat="1" applyFont="1" applyBorder="1" applyAlignment="1">
      <alignment horizontal="center" vertical="center"/>
    </xf>
    <xf numFmtId="4" fontId="89" fillId="0" borderId="0" xfId="0" applyNumberFormat="1" applyFont="1" applyAlignment="1">
      <alignment horizontal="right" vertical="center"/>
    </xf>
    <xf numFmtId="171" fontId="91" fillId="0" borderId="0" xfId="0" applyNumberFormat="1" applyFont="1" applyAlignment="1">
      <alignment vertical="center"/>
    </xf>
    <xf numFmtId="4" fontId="91" fillId="0" borderId="0" xfId="0" applyNumberFormat="1" applyFont="1" applyAlignment="1">
      <alignment vertical="center"/>
    </xf>
    <xf numFmtId="38" fontId="17" fillId="0" borderId="0" xfId="0" applyNumberFormat="1" applyFont="1" applyAlignment="1" applyProtection="1">
      <alignment vertical="center"/>
      <protection locked="0"/>
    </xf>
    <xf numFmtId="4" fontId="69" fillId="29" borderId="0" xfId="0" applyNumberFormat="1" applyFont="1" applyFill="1" applyAlignment="1">
      <alignment horizontal="right" vertical="center"/>
    </xf>
    <xf numFmtId="38" fontId="20" fillId="0" borderId="0" xfId="0" applyNumberFormat="1" applyFont="1" applyAlignment="1">
      <alignment vertical="center"/>
    </xf>
    <xf numFmtId="4" fontId="93" fillId="0" borderId="0" xfId="0" applyNumberFormat="1" applyFont="1" applyAlignment="1">
      <alignment horizontal="right" vertical="center"/>
    </xf>
    <xf numFmtId="4" fontId="95" fillId="0" borderId="0" xfId="0" applyNumberFormat="1" applyFont="1" applyAlignment="1">
      <alignment horizontal="right" vertical="center"/>
    </xf>
    <xf numFmtId="49" fontId="6" fillId="0" borderId="0" xfId="0" applyNumberFormat="1" applyFont="1" applyAlignment="1">
      <alignment horizontal="left" vertical="center"/>
    </xf>
    <xf numFmtId="0" fontId="4" fillId="0" borderId="2" xfId="0" applyNumberFormat="1" applyFont="1" applyBorder="1" applyAlignment="1">
      <alignment vertical="center"/>
    </xf>
    <xf numFmtId="0" fontId="58" fillId="0" borderId="0" xfId="4" applyNumberFormat="1" applyFont="1"/>
    <xf numFmtId="0" fontId="1" fillId="15" borderId="12" xfId="4" applyNumberFormat="1" applyFill="1" applyBorder="1"/>
    <xf numFmtId="38" fontId="48" fillId="30" borderId="0" xfId="0" applyNumberFormat="1" applyFont="1" applyFill="1" applyAlignment="1" applyProtection="1">
      <alignment vertical="center"/>
      <protection hidden="1"/>
    </xf>
    <xf numFmtId="0" fontId="48" fillId="30" borderId="0" xfId="0" applyNumberFormat="1" applyFont="1" applyFill="1" applyAlignment="1" applyProtection="1">
      <alignment horizontal="left" vertical="center"/>
      <protection hidden="1"/>
    </xf>
    <xf numFmtId="0" fontId="6" fillId="31" borderId="52" xfId="0" applyNumberFormat="1" applyFont="1" applyFill="1" applyBorder="1" applyAlignment="1">
      <alignment horizontal="center" vertical="center"/>
    </xf>
    <xf numFmtId="0" fontId="9" fillId="31" borderId="2" xfId="0" applyNumberFormat="1" applyFont="1" applyFill="1" applyBorder="1" applyAlignment="1">
      <alignment horizontal="center" vertical="center"/>
    </xf>
    <xf numFmtId="38" fontId="6" fillId="31" borderId="2" xfId="0" applyNumberFormat="1" applyFont="1" applyFill="1" applyBorder="1" applyAlignment="1" applyProtection="1">
      <alignment vertical="center"/>
      <protection hidden="1"/>
    </xf>
    <xf numFmtId="49" fontId="6" fillId="31" borderId="2" xfId="0" applyNumberFormat="1" applyFont="1" applyFill="1" applyBorder="1" applyAlignment="1">
      <alignment vertical="center"/>
    </xf>
    <xf numFmtId="49" fontId="3" fillId="31" borderId="15" xfId="0" applyNumberFormat="1" applyFont="1" applyFill="1" applyBorder="1" applyAlignment="1">
      <alignment horizontal="right" vertical="center"/>
    </xf>
    <xf numFmtId="49" fontId="8" fillId="31" borderId="2" xfId="0" applyNumberFormat="1" applyFont="1" applyFill="1" applyBorder="1" applyAlignment="1">
      <alignment horizontal="center" vertical="center" wrapText="1"/>
    </xf>
    <xf numFmtId="49" fontId="9" fillId="31" borderId="2" xfId="0" applyNumberFormat="1" applyFont="1" applyFill="1" applyBorder="1" applyAlignment="1">
      <alignment horizontal="center" vertical="center" wrapText="1"/>
    </xf>
    <xf numFmtId="49" fontId="4" fillId="31" borderId="2" xfId="0" applyNumberFormat="1" applyFont="1" applyFill="1" applyBorder="1" applyAlignment="1">
      <alignment vertical="center" wrapText="1"/>
    </xf>
    <xf numFmtId="49" fontId="13" fillId="31" borderId="2" xfId="0" applyNumberFormat="1" applyFont="1" applyFill="1" applyBorder="1" applyAlignment="1">
      <alignment vertical="center"/>
    </xf>
    <xf numFmtId="49" fontId="4" fillId="31" borderId="2" xfId="0" applyNumberFormat="1" applyFont="1" applyFill="1" applyBorder="1" applyAlignment="1">
      <alignment vertical="center"/>
    </xf>
    <xf numFmtId="49" fontId="3" fillId="31" borderId="12" xfId="0" applyNumberFormat="1" applyFont="1" applyFill="1" applyBorder="1" applyAlignment="1">
      <alignment horizontal="right" vertical="center"/>
    </xf>
    <xf numFmtId="0" fontId="8" fillId="31" borderId="2" xfId="0" applyNumberFormat="1" applyFont="1" applyFill="1" applyBorder="1" applyAlignment="1">
      <alignment horizontal="center" vertical="center"/>
    </xf>
    <xf numFmtId="4" fontId="69" fillId="0" borderId="0" xfId="0" applyNumberFormat="1" applyFont="1" applyAlignment="1">
      <alignment horizontal="right" vertical="center"/>
    </xf>
    <xf numFmtId="4" fontId="15" fillId="3" borderId="13" xfId="0" applyNumberFormat="1" applyFont="1" applyFill="1" applyBorder="1" applyAlignment="1" applyProtection="1">
      <alignment horizontal="left" vertical="center"/>
      <protection hidden="1"/>
    </xf>
    <xf numFmtId="4" fontId="15" fillId="3" borderId="34" xfId="0" applyNumberFormat="1" applyFont="1" applyFill="1" applyBorder="1" applyAlignment="1" applyProtection="1">
      <alignment horizontal="left" vertical="center"/>
      <protection hidden="1"/>
    </xf>
    <xf numFmtId="4" fontId="15" fillId="3" borderId="13" xfId="0" applyNumberFormat="1" applyFont="1" applyFill="1" applyBorder="1" applyAlignment="1" applyProtection="1">
      <alignment vertical="center"/>
      <protection hidden="1"/>
    </xf>
    <xf numFmtId="4" fontId="20" fillId="14" borderId="33" xfId="0" applyNumberFormat="1" applyFont="1" applyFill="1" applyBorder="1" applyAlignment="1" applyProtection="1">
      <alignment vertical="center"/>
      <protection hidden="1"/>
    </xf>
    <xf numFmtId="4" fontId="20" fillId="28" borderId="33" xfId="0" applyNumberFormat="1" applyFont="1" applyFill="1" applyBorder="1" applyAlignment="1" applyProtection="1">
      <alignment vertical="center"/>
      <protection hidden="1"/>
    </xf>
    <xf numFmtId="4" fontId="91" fillId="29" borderId="0" xfId="0" applyNumberFormat="1" applyFont="1" applyFill="1" applyAlignment="1">
      <alignment vertical="center"/>
    </xf>
    <xf numFmtId="4" fontId="40" fillId="0" borderId="18" xfId="0" applyNumberFormat="1" applyFont="1" applyBorder="1" applyAlignment="1">
      <alignment vertical="center"/>
    </xf>
    <xf numFmtId="4" fontId="40" fillId="0" borderId="7" xfId="0" applyNumberFormat="1" applyFont="1" applyBorder="1" applyAlignment="1">
      <alignment vertical="center"/>
    </xf>
    <xf numFmtId="49" fontId="15" fillId="0" borderId="12" xfId="0" applyNumberFormat="1" applyFont="1" applyBorder="1" applyAlignment="1" applyProtection="1">
      <alignment vertical="center"/>
      <protection hidden="1"/>
    </xf>
    <xf numFmtId="49" fontId="15" fillId="0" borderId="13" xfId="0" applyNumberFormat="1" applyFont="1" applyBorder="1" applyAlignment="1" applyProtection="1">
      <alignment vertical="center"/>
      <protection hidden="1"/>
    </xf>
    <xf numFmtId="49" fontId="15" fillId="0" borderId="15" xfId="0" applyNumberFormat="1" applyFont="1" applyBorder="1" applyAlignment="1" applyProtection="1">
      <alignment vertical="center"/>
      <protection hidden="1"/>
    </xf>
    <xf numFmtId="49" fontId="15" fillId="8" borderId="12" xfId="0" applyNumberFormat="1" applyFont="1" applyFill="1" applyBorder="1" applyAlignment="1" applyProtection="1">
      <alignment vertical="center"/>
      <protection hidden="1"/>
    </xf>
    <xf numFmtId="49" fontId="15" fillId="8" borderId="13" xfId="0" applyNumberFormat="1" applyFont="1" applyFill="1" applyBorder="1" applyAlignment="1" applyProtection="1">
      <alignment vertical="center"/>
      <protection hidden="1"/>
    </xf>
    <xf numFmtId="49" fontId="15" fillId="8" borderId="15" xfId="0" applyNumberFormat="1" applyFont="1" applyFill="1" applyBorder="1" applyAlignment="1" applyProtection="1">
      <alignment vertical="center"/>
      <protection hidden="1"/>
    </xf>
    <xf numFmtId="4" fontId="16" fillId="6" borderId="13" xfId="0" applyNumberFormat="1" applyFont="1" applyFill="1" applyBorder="1" applyAlignment="1" applyProtection="1">
      <alignment vertical="center"/>
      <protection hidden="1"/>
    </xf>
    <xf numFmtId="49" fontId="16" fillId="6" borderId="13" xfId="0" applyNumberFormat="1" applyFont="1" applyFill="1" applyBorder="1" applyAlignment="1" applyProtection="1">
      <alignment vertical="center"/>
      <protection hidden="1"/>
    </xf>
    <xf numFmtId="3" fontId="16" fillId="6" borderId="13" xfId="0" applyNumberFormat="1" applyFont="1" applyFill="1" applyBorder="1" applyAlignment="1">
      <alignment vertical="center"/>
    </xf>
    <xf numFmtId="49" fontId="19" fillId="6" borderId="13" xfId="0" applyNumberFormat="1" applyFont="1" applyFill="1" applyBorder="1" applyAlignment="1" applyProtection="1">
      <alignment vertical="center"/>
      <protection hidden="1"/>
    </xf>
    <xf numFmtId="49" fontId="22" fillId="8" borderId="12" xfId="0" applyNumberFormat="1" applyFont="1" applyFill="1" applyBorder="1" applyAlignment="1" applyProtection="1">
      <alignment vertical="center"/>
      <protection hidden="1"/>
    </xf>
    <xf numFmtId="49" fontId="22" fillId="8" borderId="13" xfId="0" applyNumberFormat="1" applyFont="1" applyFill="1" applyBorder="1" applyAlignment="1" applyProtection="1">
      <alignment vertical="center"/>
      <protection hidden="1"/>
    </xf>
    <xf numFmtId="49" fontId="22" fillId="8" borderId="15" xfId="0" applyNumberFormat="1" applyFont="1" applyFill="1" applyBorder="1" applyAlignment="1" applyProtection="1">
      <alignment vertical="center"/>
      <protection hidden="1"/>
    </xf>
    <xf numFmtId="49" fontId="16" fillId="6" borderId="13" xfId="0" applyNumberFormat="1" applyFont="1" applyFill="1" applyBorder="1" applyAlignment="1">
      <alignment vertical="center"/>
    </xf>
    <xf numFmtId="49" fontId="15" fillId="0" borderId="12" xfId="0" applyNumberFormat="1" applyFont="1" applyBorder="1" applyAlignment="1">
      <alignment vertical="center"/>
    </xf>
    <xf numFmtId="49" fontId="15" fillId="0" borderId="13" xfId="0" applyNumberFormat="1" applyFont="1" applyBorder="1" applyAlignment="1">
      <alignment vertical="center"/>
    </xf>
    <xf numFmtId="49" fontId="15" fillId="0" borderId="15" xfId="0" applyNumberFormat="1" applyFont="1" applyBorder="1" applyAlignment="1">
      <alignment vertical="center"/>
    </xf>
    <xf numFmtId="3" fontId="15" fillId="0" borderId="12" xfId="0" applyNumberFormat="1" applyFont="1" applyBorder="1" applyAlignment="1">
      <alignment horizontal="left" vertical="center"/>
    </xf>
    <xf numFmtId="3" fontId="15" fillId="0" borderId="13" xfId="0" applyNumberFormat="1" applyFont="1" applyBorder="1" applyAlignment="1">
      <alignment horizontal="left" vertical="center"/>
    </xf>
    <xf numFmtId="3" fontId="15" fillId="0" borderId="15" xfId="0" applyNumberFormat="1" applyFont="1" applyBorder="1" applyAlignment="1">
      <alignment horizontal="left" vertical="center"/>
    </xf>
    <xf numFmtId="4" fontId="20" fillId="6" borderId="15" xfId="0" applyNumberFormat="1" applyFont="1" applyFill="1" applyBorder="1" applyAlignment="1" applyProtection="1">
      <alignment horizontal="right" vertical="center"/>
      <protection hidden="1"/>
    </xf>
    <xf numFmtId="4" fontId="91" fillId="0" borderId="34" xfId="0" applyNumberFormat="1" applyFont="1" applyBorder="1" applyAlignment="1">
      <alignment horizontal="center" vertical="center"/>
    </xf>
    <xf numFmtId="38" fontId="20" fillId="0" borderId="29" xfId="0" applyNumberFormat="1" applyFont="1" applyBorder="1" applyAlignment="1">
      <alignment vertical="center"/>
    </xf>
    <xf numFmtId="4" fontId="20" fillId="0" borderId="0" xfId="0" applyNumberFormat="1" applyFont="1" applyAlignment="1">
      <alignment horizontal="center" vertical="center"/>
    </xf>
    <xf numFmtId="4" fontId="91" fillId="0" borderId="0" xfId="0" applyNumberFormat="1" applyFont="1" applyAlignment="1">
      <alignment horizontal="center" vertical="center"/>
    </xf>
    <xf numFmtId="4" fontId="97" fillId="0" borderId="29" xfId="0" applyNumberFormat="1" applyFont="1" applyBorder="1" applyAlignment="1">
      <alignment horizontal="center" vertical="center" wrapText="1"/>
    </xf>
    <xf numFmtId="38" fontId="90" fillId="0" borderId="0" xfId="0" applyNumberFormat="1" applyFont="1" applyAlignment="1">
      <alignment horizontal="left" vertical="center" wrapText="1"/>
    </xf>
    <xf numFmtId="4" fontId="121" fillId="28" borderId="13" xfId="0" applyNumberFormat="1" applyFont="1" applyFill="1" applyBorder="1" applyAlignment="1">
      <alignment vertical="center"/>
    </xf>
    <xf numFmtId="4" fontId="20" fillId="0" borderId="0" xfId="0" applyNumberFormat="1" applyFont="1" applyAlignment="1">
      <alignment horizontal="right" vertical="center"/>
    </xf>
    <xf numFmtId="171" fontId="20" fillId="0" borderId="0" xfId="0" applyNumberFormat="1" applyFont="1" applyAlignment="1">
      <alignment vertical="center"/>
    </xf>
    <xf numFmtId="38" fontId="20" fillId="0" borderId="11" xfId="0" applyNumberFormat="1" applyFont="1" applyBorder="1" applyAlignment="1">
      <alignment vertical="center"/>
    </xf>
    <xf numFmtId="38" fontId="97" fillId="0" borderId="46" xfId="0" applyNumberFormat="1" applyFont="1" applyBorder="1" applyAlignment="1">
      <alignment vertical="center" wrapText="1"/>
    </xf>
    <xf numFmtId="0" fontId="23" fillId="0" borderId="0" xfId="0" applyNumberFormat="1" applyFont="1" applyAlignment="1">
      <alignment horizontal="left" vertical="center"/>
    </xf>
    <xf numFmtId="0" fontId="29" fillId="0" borderId="66" xfId="0" applyNumberFormat="1" applyFont="1" applyBorder="1" applyAlignment="1" applyProtection="1">
      <alignment horizontal="left" vertical="center"/>
      <protection locked="0"/>
    </xf>
    <xf numFmtId="0" fontId="29" fillId="0" borderId="60" xfId="0" applyNumberFormat="1" applyFont="1" applyBorder="1" applyAlignment="1" applyProtection="1">
      <alignment horizontal="center" vertical="center"/>
      <protection locked="0"/>
    </xf>
    <xf numFmtId="0" fontId="29" fillId="0" borderId="71" xfId="0" applyNumberFormat="1" applyFont="1" applyBorder="1" applyAlignment="1" applyProtection="1">
      <alignment horizontal="center" vertical="center"/>
      <protection locked="0"/>
    </xf>
    <xf numFmtId="0" fontId="29" fillId="0" borderId="0" xfId="0" applyNumberFormat="1" applyFont="1" applyAlignment="1">
      <alignment horizontal="left" vertical="center"/>
    </xf>
    <xf numFmtId="171" fontId="6" fillId="0" borderId="2" xfId="0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right" vertical="center"/>
    </xf>
    <xf numFmtId="0" fontId="6" fillId="0" borderId="15" xfId="0" applyNumberFormat="1" applyFont="1" applyBorder="1" applyAlignment="1">
      <alignment horizontal="left" vertical="center"/>
    </xf>
    <xf numFmtId="0" fontId="53" fillId="30" borderId="0" xfId="0" applyNumberFormat="1" applyFont="1" applyFill="1" applyAlignment="1">
      <alignment horizontal="right" vertical="center"/>
    </xf>
    <xf numFmtId="0" fontId="4" fillId="0" borderId="34" xfId="0" applyNumberFormat="1" applyFont="1" applyBorder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2" fillId="0" borderId="0" xfId="0" applyNumberFormat="1" applyFont="1" applyAlignment="1" applyProtection="1">
      <alignment vertical="center"/>
      <protection hidden="1"/>
    </xf>
    <xf numFmtId="0" fontId="4" fillId="0" borderId="46" xfId="0" applyNumberFormat="1" applyFont="1" applyBorder="1" applyAlignment="1">
      <alignment horizontal="center" vertical="center"/>
    </xf>
    <xf numFmtId="0" fontId="4" fillId="0" borderId="50" xfId="0" applyNumberFormat="1" applyFont="1" applyBorder="1" applyAlignment="1">
      <alignment vertical="center"/>
    </xf>
    <xf numFmtId="0" fontId="6" fillId="0" borderId="50" xfId="0" applyNumberFormat="1" applyFont="1" applyBorder="1" applyAlignment="1">
      <alignment horizontal="center" vertical="center"/>
    </xf>
    <xf numFmtId="0" fontId="6" fillId="0" borderId="44" xfId="0" applyNumberFormat="1" applyFont="1" applyBorder="1" applyAlignment="1">
      <alignment vertical="center"/>
    </xf>
    <xf numFmtId="171" fontId="6" fillId="0" borderId="52" xfId="0" applyNumberFormat="1" applyFont="1" applyBorder="1" applyAlignment="1">
      <alignment horizontal="center" vertical="center"/>
    </xf>
    <xf numFmtId="0" fontId="6" fillId="0" borderId="70" xfId="0" applyNumberFormat="1" applyFont="1" applyBorder="1" applyAlignment="1">
      <alignment horizontal="center" vertical="center"/>
    </xf>
    <xf numFmtId="0" fontId="6" fillId="0" borderId="50" xfId="0" applyNumberFormat="1" applyFont="1" applyBorder="1" applyAlignment="1">
      <alignment vertical="center"/>
    </xf>
    <xf numFmtId="0" fontId="6" fillId="0" borderId="2" xfId="0" applyNumberFormat="1" applyFont="1" applyBorder="1" applyAlignment="1">
      <alignment horizontal="center" vertical="center"/>
    </xf>
    <xf numFmtId="171" fontId="2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49" fontId="4" fillId="0" borderId="29" xfId="0" applyNumberFormat="1" applyFont="1" applyBorder="1" applyAlignment="1">
      <alignment vertical="center"/>
    </xf>
    <xf numFmtId="49" fontId="4" fillId="0" borderId="44" xfId="0" applyNumberFormat="1" applyFont="1" applyBorder="1" applyAlignment="1">
      <alignment horizontal="center" vertical="center"/>
    </xf>
    <xf numFmtId="49" fontId="4" fillId="0" borderId="34" xfId="0" applyNumberFormat="1" applyFont="1" applyBorder="1" applyAlignment="1">
      <alignment vertical="center"/>
    </xf>
    <xf numFmtId="49" fontId="4" fillId="0" borderId="30" xfId="0" applyNumberFormat="1" applyFont="1" applyBorder="1" applyAlignment="1">
      <alignment vertical="center"/>
    </xf>
    <xf numFmtId="49" fontId="4" fillId="0" borderId="46" xfId="0" applyNumberFormat="1" applyFont="1" applyBorder="1" applyAlignment="1">
      <alignment horizontal="center" vertical="center"/>
    </xf>
    <xf numFmtId="49" fontId="4" fillId="0" borderId="50" xfId="0" applyNumberFormat="1" applyFont="1" applyBorder="1" applyAlignment="1">
      <alignment vertical="center"/>
    </xf>
    <xf numFmtId="49" fontId="4" fillId="0" borderId="70" xfId="0" applyNumberFormat="1" applyFont="1" applyBorder="1" applyAlignment="1">
      <alignment vertical="center"/>
    </xf>
    <xf numFmtId="49" fontId="5" fillId="0" borderId="29" xfId="0" applyNumberFormat="1" applyFont="1" applyBorder="1" applyAlignment="1">
      <alignment vertical="center"/>
    </xf>
    <xf numFmtId="0" fontId="27" fillId="0" borderId="66" xfId="0" applyNumberFormat="1" applyFont="1" applyBorder="1" applyAlignment="1" applyProtection="1">
      <alignment vertical="center"/>
      <protection locked="0"/>
    </xf>
    <xf numFmtId="0" fontId="5" fillId="0" borderId="42" xfId="0" applyNumberFormat="1" applyFont="1" applyBorder="1" applyAlignment="1">
      <alignment horizontal="left" vertical="center"/>
    </xf>
    <xf numFmtId="171" fontId="17" fillId="0" borderId="13" xfId="0" applyNumberFormat="1" applyFont="1" applyBorder="1" applyAlignment="1">
      <alignment vertical="center"/>
    </xf>
    <xf numFmtId="171" fontId="121" fillId="0" borderId="0" xfId="0" applyNumberFormat="1" applyFont="1" applyAlignment="1">
      <alignment horizontal="right" vertical="center"/>
    </xf>
    <xf numFmtId="38" fontId="121" fillId="0" borderId="0" xfId="0" applyNumberFormat="1" applyFont="1" applyAlignment="1">
      <alignment horizontal="right" vertical="center"/>
    </xf>
    <xf numFmtId="171" fontId="17" fillId="0" borderId="2" xfId="0" applyNumberFormat="1" applyFont="1" applyBorder="1" applyAlignment="1" applyProtection="1">
      <alignment vertical="center"/>
      <protection locked="0"/>
    </xf>
    <xf numFmtId="4" fontId="123" fillId="0" borderId="2" xfId="0" applyNumberFormat="1" applyFont="1" applyBorder="1" applyAlignment="1">
      <alignment horizontal="center" vertical="center"/>
    </xf>
    <xf numFmtId="38" fontId="97" fillId="34" borderId="2" xfId="0" applyNumberFormat="1" applyFont="1" applyFill="1" applyBorder="1" applyAlignment="1">
      <alignment horizontal="center" vertical="center" wrapText="1"/>
    </xf>
    <xf numFmtId="171" fontId="91" fillId="0" borderId="102" xfId="0" applyNumberFormat="1" applyFont="1" applyBorder="1" applyAlignment="1">
      <alignment vertical="center"/>
    </xf>
    <xf numFmtId="4" fontId="91" fillId="0" borderId="103" xfId="0" applyNumberFormat="1" applyFont="1" applyBorder="1" applyAlignment="1">
      <alignment vertical="center"/>
    </xf>
    <xf numFmtId="4" fontId="91" fillId="0" borderId="103" xfId="0" applyNumberFormat="1" applyFont="1" applyBorder="1" applyAlignment="1">
      <alignment horizontal="center" vertical="center"/>
    </xf>
    <xf numFmtId="4" fontId="91" fillId="0" borderId="104" xfId="0" applyNumberFormat="1" applyFont="1" applyBorder="1" applyAlignment="1">
      <alignment vertical="center"/>
    </xf>
    <xf numFmtId="4" fontId="91" fillId="0" borderId="105" xfId="0" applyNumberFormat="1" applyFont="1" applyBorder="1" applyAlignment="1">
      <alignment vertical="center"/>
    </xf>
    <xf numFmtId="4" fontId="69" fillId="0" borderId="105" xfId="0" applyNumberFormat="1" applyFont="1" applyBorder="1" applyAlignment="1">
      <alignment horizontal="right" vertical="center"/>
    </xf>
    <xf numFmtId="171" fontId="20" fillId="0" borderId="105" xfId="0" applyNumberFormat="1" applyFont="1" applyBorder="1" applyAlignment="1">
      <alignment vertical="center"/>
    </xf>
    <xf numFmtId="171" fontId="91" fillId="0" borderId="105" xfId="0" applyNumberFormat="1" applyFont="1" applyBorder="1" applyAlignment="1">
      <alignment vertical="center"/>
    </xf>
    <xf numFmtId="171" fontId="20" fillId="0" borderId="0" xfId="0" applyNumberFormat="1" applyFont="1" applyAlignment="1">
      <alignment horizontal="right" vertical="center"/>
    </xf>
    <xf numFmtId="171" fontId="17" fillId="0" borderId="33" xfId="0" applyNumberFormat="1" applyFont="1" applyBorder="1" applyAlignment="1">
      <alignment vertical="center"/>
    </xf>
    <xf numFmtId="0" fontId="1" fillId="0" borderId="0" xfId="0" applyNumberFormat="1" applyFont="1" applyAlignment="1">
      <alignment horizontal="right" vertical="center"/>
    </xf>
    <xf numFmtId="38" fontId="97" fillId="0" borderId="52" xfId="0" applyNumberFormat="1" applyFont="1" applyBorder="1" applyAlignment="1">
      <alignment horizontal="center" vertical="center" wrapText="1"/>
    </xf>
    <xf numFmtId="4" fontId="97" fillId="0" borderId="103" xfId="0" applyNumberFormat="1" applyFont="1" applyBorder="1" applyAlignment="1">
      <alignment horizontal="center" vertical="center" wrapText="1"/>
    </xf>
    <xf numFmtId="4" fontId="97" fillId="0" borderId="0" xfId="0" applyNumberFormat="1" applyFont="1" applyAlignment="1">
      <alignment horizontal="center" vertical="center" wrapText="1"/>
    </xf>
    <xf numFmtId="38" fontId="97" fillId="0" borderId="29" xfId="0" applyNumberFormat="1" applyFont="1" applyBorder="1" applyAlignment="1">
      <alignment vertical="center" wrapText="1"/>
    </xf>
    <xf numFmtId="171" fontId="17" fillId="0" borderId="15" xfId="0" applyNumberFormat="1" applyFont="1" applyBorder="1" applyAlignment="1" applyProtection="1">
      <alignment vertical="center"/>
      <protection locked="0"/>
    </xf>
    <xf numFmtId="171" fontId="17" fillId="0" borderId="39" xfId="0" applyNumberFormat="1" applyFont="1" applyBorder="1" applyAlignment="1">
      <alignment vertical="center"/>
    </xf>
    <xf numFmtId="0" fontId="1" fillId="0" borderId="29" xfId="0" applyNumberFormat="1" applyFont="1" applyBorder="1" applyAlignment="1">
      <alignment vertical="center"/>
    </xf>
    <xf numFmtId="0" fontId="1" fillId="0" borderId="29" xfId="0" applyNumberFormat="1" applyFont="1" applyBorder="1" applyAlignment="1">
      <alignment horizontal="right" vertical="center"/>
    </xf>
    <xf numFmtId="0" fontId="34" fillId="0" borderId="34" xfId="0" applyNumberFormat="1" applyFont="1" applyBorder="1" applyAlignment="1">
      <alignment horizontal="left" vertical="center"/>
    </xf>
    <xf numFmtId="0" fontId="26" fillId="0" borderId="0" xfId="4" applyNumberFormat="1" applyFont="1" applyAlignment="1">
      <alignment vertical="center"/>
    </xf>
    <xf numFmtId="0" fontId="11" fillId="0" borderId="0" xfId="4" applyNumberFormat="1" applyFont="1" applyAlignment="1">
      <alignment vertical="center"/>
    </xf>
    <xf numFmtId="0" fontId="2" fillId="0" borderId="2" xfId="4" applyNumberFormat="1" applyFont="1" applyBorder="1" applyAlignment="1">
      <alignment horizontal="center" vertical="center"/>
    </xf>
    <xf numFmtId="0" fontId="1" fillId="0" borderId="2" xfId="4" applyNumberFormat="1" applyBorder="1" applyAlignment="1" applyProtection="1">
      <alignment horizontal="center" vertical="center"/>
      <protection locked="0"/>
    </xf>
    <xf numFmtId="171" fontId="6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4" applyNumberFormat="1" applyFont="1" applyAlignment="1">
      <alignment horizontal="center" vertical="center"/>
    </xf>
    <xf numFmtId="0" fontId="5" fillId="0" borderId="0" xfId="4" applyNumberFormat="1" applyFont="1" applyAlignment="1">
      <alignment vertical="center"/>
    </xf>
    <xf numFmtId="0" fontId="4" fillId="0" borderId="0" xfId="4" applyNumberFormat="1" applyFont="1" applyAlignment="1">
      <alignment horizontal="right" vertical="center"/>
    </xf>
    <xf numFmtId="0" fontId="4" fillId="0" borderId="0" xfId="4" applyNumberFormat="1" applyFont="1" applyAlignment="1">
      <alignment vertical="center"/>
    </xf>
    <xf numFmtId="0" fontId="4" fillId="0" borderId="0" xfId="4" applyNumberFormat="1" applyFont="1" applyAlignment="1" applyProtection="1">
      <alignment vertical="center"/>
      <protection hidden="1"/>
    </xf>
    <xf numFmtId="0" fontId="2" fillId="10" borderId="3" xfId="4" applyNumberFormat="1" applyFont="1" applyFill="1" applyBorder="1" applyAlignment="1" applyProtection="1">
      <alignment horizontal="centerContinuous" vertical="center"/>
      <protection hidden="1"/>
    </xf>
    <xf numFmtId="0" fontId="2" fillId="10" borderId="8" xfId="4" applyNumberFormat="1" applyFont="1" applyFill="1" applyBorder="1" applyAlignment="1" applyProtection="1">
      <alignment horizontal="centerContinuous" vertical="center"/>
      <protection hidden="1"/>
    </xf>
    <xf numFmtId="0" fontId="2" fillId="10" borderId="4" xfId="4" applyNumberFormat="1" applyFont="1" applyFill="1" applyBorder="1" applyAlignment="1" applyProtection="1">
      <alignment horizontal="centerContinuous" vertical="center"/>
      <protection hidden="1"/>
    </xf>
    <xf numFmtId="0" fontId="2" fillId="5" borderId="4" xfId="4" applyNumberFormat="1" applyFont="1" applyFill="1" applyBorder="1" applyAlignment="1">
      <alignment horizontal="centerContinuous" vertical="center"/>
    </xf>
    <xf numFmtId="38" fontId="5" fillId="0" borderId="10" xfId="4" applyNumberFormat="1" applyFont="1" applyBorder="1" applyAlignment="1" applyProtection="1">
      <alignment horizontal="right" vertical="center"/>
      <protection hidden="1"/>
    </xf>
    <xf numFmtId="0" fontId="5" fillId="0" borderId="0" xfId="4" applyNumberFormat="1" applyFont="1" applyAlignment="1">
      <alignment horizontal="center" vertical="center"/>
    </xf>
    <xf numFmtId="0" fontId="5" fillId="0" borderId="0" xfId="4" applyNumberFormat="1" applyFont="1" applyAlignment="1">
      <alignment horizontal="right" vertical="center"/>
    </xf>
    <xf numFmtId="0" fontId="6" fillId="0" borderId="7" xfId="4" applyNumberFormat="1" applyFont="1" applyBorder="1" applyAlignment="1" applyProtection="1">
      <alignment horizontal="center" vertical="center"/>
      <protection hidden="1"/>
    </xf>
    <xf numFmtId="38" fontId="5" fillId="0" borderId="7" xfId="4" applyNumberFormat="1" applyFont="1" applyBorder="1" applyAlignment="1">
      <alignment vertical="center"/>
    </xf>
    <xf numFmtId="0" fontId="12" fillId="0" borderId="0" xfId="4" applyNumberFormat="1" applyFont="1" applyAlignment="1" applyProtection="1">
      <alignment vertical="center"/>
      <protection hidden="1"/>
    </xf>
    <xf numFmtId="0" fontId="6" fillId="0" borderId="0" xfId="4" applyNumberFormat="1" applyFont="1" applyAlignment="1" applyProtection="1">
      <alignment horizontal="center" vertical="center"/>
      <protection hidden="1"/>
    </xf>
    <xf numFmtId="49" fontId="124" fillId="0" borderId="0" xfId="0" applyNumberFormat="1" applyFont="1" applyAlignment="1" applyProtection="1">
      <alignment horizontal="center" vertical="center" wrapText="1"/>
      <protection locked="0" hidden="1"/>
    </xf>
    <xf numFmtId="4" fontId="20" fillId="0" borderId="0" xfId="0" applyNumberFormat="1" applyFont="1" applyAlignment="1" applyProtection="1">
      <alignment horizontal="center" vertical="center" wrapText="1"/>
      <protection hidden="1"/>
    </xf>
    <xf numFmtId="0" fontId="1" fillId="0" borderId="0" xfId="0" quotePrefix="1" applyNumberFormat="1" applyFont="1" applyAlignment="1">
      <alignment horizontal="left" vertical="center"/>
    </xf>
    <xf numFmtId="0" fontId="1" fillId="0" borderId="0" xfId="0" applyNumberFormat="1" applyFont="1" applyAlignment="1">
      <alignment horizontal="left" vertical="center" wrapText="1"/>
    </xf>
    <xf numFmtId="0" fontId="5" fillId="0" borderId="34" xfId="0" applyNumberFormat="1" applyFont="1" applyBorder="1" applyAlignment="1" applyProtection="1">
      <alignment vertical="center"/>
      <protection locked="0"/>
    </xf>
    <xf numFmtId="4" fontId="97" fillId="0" borderId="0" xfId="0" applyNumberFormat="1" applyFont="1" applyAlignment="1">
      <alignment vertical="center" wrapText="1"/>
    </xf>
    <xf numFmtId="4" fontId="20" fillId="0" borderId="34" xfId="0" applyNumberFormat="1" applyFont="1" applyBorder="1" applyAlignment="1">
      <alignment horizontal="center" vertical="center"/>
    </xf>
    <xf numFmtId="4" fontId="91" fillId="0" borderId="106" xfId="0" applyNumberFormat="1" applyFont="1" applyBorder="1" applyAlignment="1">
      <alignment horizontal="center" vertical="center"/>
    </xf>
    <xf numFmtId="38" fontId="97" fillId="0" borderId="19" xfId="0" applyNumberFormat="1" applyFont="1" applyBorder="1" applyAlignment="1">
      <alignment horizontal="center" vertical="center" wrapText="1"/>
    </xf>
    <xf numFmtId="4" fontId="91" fillId="0" borderId="72" xfId="0" applyNumberFormat="1" applyFont="1" applyBorder="1" applyAlignment="1">
      <alignment vertical="center"/>
    </xf>
    <xf numFmtId="4" fontId="89" fillId="0" borderId="7" xfId="0" applyNumberFormat="1" applyFont="1" applyBorder="1" applyAlignment="1">
      <alignment horizontal="right" vertical="center"/>
    </xf>
    <xf numFmtId="171" fontId="121" fillId="0" borderId="7" xfId="0" applyNumberFormat="1" applyFont="1" applyBorder="1" applyAlignment="1">
      <alignment horizontal="right" vertical="center"/>
    </xf>
    <xf numFmtId="38" fontId="97" fillId="0" borderId="0" xfId="0" applyNumberFormat="1" applyFont="1" applyAlignment="1">
      <alignment horizontal="left" vertical="center" wrapText="1"/>
    </xf>
    <xf numFmtId="4" fontId="16" fillId="12" borderId="13" xfId="0" applyNumberFormat="1" applyFont="1" applyFill="1" applyBorder="1" applyAlignment="1">
      <alignment horizontal="left" vertical="distributed"/>
    </xf>
    <xf numFmtId="4" fontId="16" fillId="12" borderId="74" xfId="0" applyNumberFormat="1" applyFont="1" applyFill="1" applyBorder="1" applyAlignment="1">
      <alignment horizontal="left" vertical="distributed"/>
    </xf>
    <xf numFmtId="38" fontId="20" fillId="35" borderId="13" xfId="0" applyNumberFormat="1" applyFont="1" applyFill="1" applyBorder="1" applyAlignment="1" applyProtection="1">
      <alignment horizontal="left" vertical="center"/>
      <protection locked="0"/>
    </xf>
    <xf numFmtId="4" fontId="16" fillId="0" borderId="0" xfId="0" applyNumberFormat="1" applyFont="1" applyAlignment="1">
      <alignment horizontal="left" vertical="distributed"/>
    </xf>
    <xf numFmtId="4" fontId="16" fillId="0" borderId="22" xfId="0" applyNumberFormat="1" applyFont="1" applyBorder="1" applyAlignment="1">
      <alignment horizontal="left" vertical="distributed"/>
    </xf>
    <xf numFmtId="171" fontId="20" fillId="0" borderId="0" xfId="0" applyNumberFormat="1" applyFont="1" applyAlignment="1">
      <alignment horizontal="left" vertical="center" wrapText="1"/>
    </xf>
    <xf numFmtId="0" fontId="1" fillId="0" borderId="2" xfId="4" applyNumberFormat="1" applyBorder="1" applyAlignment="1">
      <alignment horizontal="center" vertical="center"/>
    </xf>
    <xf numFmtId="168" fontId="40" fillId="0" borderId="75" xfId="0" applyNumberFormat="1" applyFont="1" applyBorder="1" applyAlignment="1">
      <alignment vertical="center"/>
    </xf>
    <xf numFmtId="168" fontId="40" fillId="0" borderId="76" xfId="0" applyNumberFormat="1" applyFont="1" applyBorder="1" applyAlignment="1">
      <alignment vertical="center"/>
    </xf>
    <xf numFmtId="168" fontId="40" fillId="0" borderId="77" xfId="0" applyNumberFormat="1" applyFont="1" applyBorder="1" applyAlignment="1">
      <alignment vertical="center"/>
    </xf>
    <xf numFmtId="0" fontId="25" fillId="0" borderId="0" xfId="4" applyNumberFormat="1" applyFont="1" applyAlignment="1">
      <alignment horizontal="centerContinuous" vertical="center"/>
    </xf>
    <xf numFmtId="0" fontId="33" fillId="0" borderId="0" xfId="4" applyNumberFormat="1" applyFont="1" applyAlignment="1">
      <alignment horizontal="right" vertical="center"/>
    </xf>
    <xf numFmtId="0" fontId="5" fillId="0" borderId="0" xfId="4" applyNumberFormat="1" applyFont="1" applyAlignment="1" applyProtection="1">
      <alignment vertical="center"/>
      <protection locked="0"/>
    </xf>
    <xf numFmtId="0" fontId="2" fillId="5" borderId="3" xfId="4" applyNumberFormat="1" applyFont="1" applyFill="1" applyBorder="1" applyAlignment="1">
      <alignment horizontal="centerContinuous" vertical="center"/>
    </xf>
    <xf numFmtId="0" fontId="6" fillId="5" borderId="5" xfId="4" applyNumberFormat="1" applyFont="1" applyFill="1" applyBorder="1" applyAlignment="1">
      <alignment horizontal="center" vertical="center"/>
    </xf>
    <xf numFmtId="0" fontId="12" fillId="5" borderId="78" xfId="4" applyNumberFormat="1" applyFont="1" applyFill="1" applyBorder="1" applyAlignment="1">
      <alignment horizontal="center" vertical="center"/>
    </xf>
    <xf numFmtId="0" fontId="6" fillId="5" borderId="5" xfId="4" applyNumberFormat="1" applyFont="1" applyFill="1" applyBorder="1" applyAlignment="1" applyProtection="1">
      <alignment horizontal="center" vertical="center"/>
      <protection hidden="1"/>
    </xf>
    <xf numFmtId="0" fontId="10" fillId="5" borderId="5" xfId="4" applyNumberFormat="1" applyFont="1" applyFill="1" applyBorder="1" applyAlignment="1">
      <alignment horizontal="center" vertical="center"/>
    </xf>
    <xf numFmtId="0" fontId="5" fillId="0" borderId="5" xfId="4" applyNumberFormat="1" applyFont="1" applyBorder="1" applyAlignment="1">
      <alignment horizontal="center" vertical="center"/>
    </xf>
    <xf numFmtId="0" fontId="5" fillId="0" borderId="40" xfId="4" applyNumberFormat="1" applyFont="1" applyBorder="1" applyAlignment="1" applyProtection="1">
      <alignment vertical="center"/>
      <protection locked="0"/>
    </xf>
    <xf numFmtId="171" fontId="5" fillId="0" borderId="6" xfId="4" applyNumberFormat="1" applyFont="1" applyBorder="1" applyAlignment="1" applyProtection="1">
      <alignment horizontal="right" vertical="center"/>
      <protection locked="0"/>
    </xf>
    <xf numFmtId="38" fontId="5" fillId="0" borderId="6" xfId="4" applyNumberFormat="1" applyFont="1" applyBorder="1" applyAlignment="1" applyProtection="1">
      <alignment horizontal="right" vertical="center"/>
      <protection locked="0"/>
    </xf>
    <xf numFmtId="0" fontId="5" fillId="0" borderId="6" xfId="4" applyNumberFormat="1" applyFont="1" applyBorder="1" applyAlignment="1" applyProtection="1">
      <alignment horizontal="right" vertical="center"/>
      <protection locked="0" hidden="1"/>
    </xf>
    <xf numFmtId="0" fontId="5" fillId="0" borderId="0" xfId="4" applyNumberFormat="1" applyFont="1" applyAlignment="1" applyProtection="1">
      <alignment vertical="center"/>
      <protection hidden="1"/>
    </xf>
    <xf numFmtId="38" fontId="5" fillId="0" borderId="7" xfId="4" applyNumberFormat="1" applyFont="1" applyBorder="1" applyAlignment="1" applyProtection="1">
      <alignment vertical="center"/>
      <protection hidden="1"/>
    </xf>
    <xf numFmtId="38" fontId="15" fillId="0" borderId="15" xfId="0" applyNumberFormat="1" applyFont="1" applyBorder="1" applyAlignment="1" applyProtection="1">
      <alignment vertical="center"/>
      <protection locked="0"/>
    </xf>
    <xf numFmtId="4" fontId="20" fillId="0" borderId="46" xfId="0" applyNumberFormat="1" applyFont="1" applyBorder="1" applyAlignment="1" applyProtection="1">
      <alignment horizontal="center" vertical="center"/>
      <protection hidden="1"/>
    </xf>
    <xf numFmtId="38" fontId="15" fillId="8" borderId="2" xfId="0" applyNumberFormat="1" applyFont="1" applyFill="1" applyBorder="1" applyAlignment="1" applyProtection="1">
      <alignment vertical="center"/>
      <protection locked="0" hidden="1"/>
    </xf>
    <xf numFmtId="38" fontId="15" fillId="8" borderId="15" xfId="0" applyNumberFormat="1" applyFont="1" applyFill="1" applyBorder="1" applyAlignment="1" applyProtection="1">
      <alignment horizontal="right" vertical="center"/>
      <protection locked="0" hidden="1"/>
    </xf>
    <xf numFmtId="38" fontId="15" fillId="3" borderId="15" xfId="0" applyNumberFormat="1" applyFont="1" applyFill="1" applyBorder="1" applyAlignment="1" applyProtection="1">
      <alignment horizontal="right" vertical="center"/>
      <protection hidden="1"/>
    </xf>
    <xf numFmtId="38" fontId="15" fillId="8" borderId="12" xfId="0" applyNumberFormat="1" applyFont="1" applyFill="1" applyBorder="1" applyAlignment="1" applyProtection="1">
      <alignment horizontal="right" vertical="center"/>
      <protection hidden="1"/>
    </xf>
    <xf numFmtId="38" fontId="15" fillId="29" borderId="43" xfId="0" applyNumberFormat="1" applyFont="1" applyFill="1" applyBorder="1" applyAlignment="1" applyProtection="1">
      <alignment horizontal="right" vertical="center"/>
      <protection hidden="1"/>
    </xf>
    <xf numFmtId="38" fontId="15" fillId="3" borderId="43" xfId="0" applyNumberFormat="1" applyFont="1" applyFill="1" applyBorder="1" applyAlignment="1" applyProtection="1">
      <alignment vertical="center"/>
      <protection hidden="1"/>
    </xf>
    <xf numFmtId="38" fontId="15" fillId="8" borderId="79" xfId="0" applyNumberFormat="1" applyFont="1" applyFill="1" applyBorder="1" applyAlignment="1" applyProtection="1">
      <alignment vertical="center"/>
      <protection hidden="1"/>
    </xf>
    <xf numFmtId="38" fontId="77" fillId="0" borderId="39" xfId="0" applyNumberFormat="1" applyFont="1" applyBorder="1" applyAlignment="1">
      <alignment vertical="center"/>
    </xf>
    <xf numFmtId="38" fontId="35" fillId="12" borderId="39" xfId="0" applyNumberFormat="1" applyFont="1" applyFill="1" applyBorder="1" applyAlignment="1" applyProtection="1">
      <alignment vertical="center"/>
      <protection locked="0"/>
    </xf>
    <xf numFmtId="4" fontId="121" fillId="0" borderId="80" xfId="0" applyNumberFormat="1" applyFont="1" applyBorder="1" applyAlignment="1">
      <alignment horizontal="center" vertical="center"/>
    </xf>
    <xf numFmtId="4" fontId="121" fillId="0" borderId="50" xfId="0" applyNumberFormat="1" applyFont="1" applyBorder="1" applyAlignment="1">
      <alignment horizontal="center" vertical="center"/>
    </xf>
    <xf numFmtId="0" fontId="33" fillId="0" borderId="29" xfId="0" applyNumberFormat="1" applyFont="1" applyBorder="1" applyAlignment="1">
      <alignment horizontal="left" vertical="center"/>
    </xf>
    <xf numFmtId="0" fontId="50" fillId="0" borderId="29" xfId="0" applyNumberFormat="1" applyFont="1" applyBorder="1" applyAlignment="1">
      <alignment horizontal="left" vertical="center"/>
    </xf>
    <xf numFmtId="0" fontId="33" fillId="0" borderId="34" xfId="0" applyNumberFormat="1" applyFont="1" applyBorder="1" applyAlignment="1">
      <alignment horizontal="left" vertical="center"/>
    </xf>
    <xf numFmtId="3" fontId="20" fillId="36" borderId="107" xfId="0" applyNumberFormat="1" applyFont="1" applyFill="1" applyBorder="1" applyAlignment="1">
      <alignment horizontal="center" vertical="center"/>
    </xf>
    <xf numFmtId="38" fontId="16" fillId="37" borderId="58" xfId="0" applyNumberFormat="1" applyFont="1" applyFill="1" applyBorder="1" applyAlignment="1">
      <alignment vertical="center"/>
    </xf>
    <xf numFmtId="38" fontId="20" fillId="37" borderId="0" xfId="0" applyNumberFormat="1" applyFont="1" applyFill="1" applyAlignment="1" applyProtection="1">
      <alignment vertical="center"/>
      <protection locked="0"/>
    </xf>
    <xf numFmtId="167" fontId="103" fillId="0" borderId="0" xfId="4" applyNumberFormat="1" applyFont="1"/>
    <xf numFmtId="167" fontId="104" fillId="0" borderId="0" xfId="4" applyNumberFormat="1" applyFont="1" applyAlignment="1">
      <alignment horizontal="left"/>
    </xf>
    <xf numFmtId="167" fontId="103" fillId="0" borderId="0" xfId="4" applyNumberFormat="1" applyFont="1" applyAlignment="1">
      <alignment horizontal="center"/>
    </xf>
    <xf numFmtId="167" fontId="65" fillId="0" borderId="0" xfId="4" applyNumberFormat="1" applyFont="1"/>
    <xf numFmtId="167" fontId="65" fillId="0" borderId="0" xfId="4" applyNumberFormat="1" applyFont="1" applyAlignment="1">
      <alignment horizontal="left" vertical="top" wrapText="1"/>
    </xf>
    <xf numFmtId="167" fontId="107" fillId="0" borderId="0" xfId="4" applyNumberFormat="1" applyFont="1"/>
    <xf numFmtId="167" fontId="103" fillId="0" borderId="0" xfId="4" applyNumberFormat="1" applyFont="1" applyAlignment="1">
      <alignment horizontal="right"/>
    </xf>
    <xf numFmtId="40" fontId="103" fillId="0" borderId="0" xfId="4" applyNumberFormat="1" applyFont="1" applyAlignment="1">
      <alignment horizontal="right"/>
    </xf>
    <xf numFmtId="40" fontId="107" fillId="0" borderId="0" xfId="4" applyNumberFormat="1" applyFont="1" applyAlignment="1">
      <alignment horizontal="right"/>
    </xf>
    <xf numFmtId="40" fontId="103" fillId="0" borderId="0" xfId="4" applyNumberFormat="1" applyFont="1"/>
    <xf numFmtId="167" fontId="107" fillId="0" borderId="0" xfId="4" applyNumberFormat="1" applyFont="1" applyAlignment="1">
      <alignment horizontal="right"/>
    </xf>
    <xf numFmtId="167" fontId="125" fillId="38" borderId="0" xfId="4" applyNumberFormat="1" applyFont="1" applyFill="1"/>
    <xf numFmtId="167" fontId="65" fillId="38" borderId="0" xfId="4" applyNumberFormat="1" applyFont="1" applyFill="1" applyAlignment="1">
      <alignment horizontal="right"/>
    </xf>
    <xf numFmtId="167" fontId="125" fillId="36" borderId="0" xfId="4" applyNumberFormat="1" applyFont="1" applyFill="1"/>
    <xf numFmtId="167" fontId="126" fillId="36" borderId="0" xfId="4" applyNumberFormat="1" applyFont="1" applyFill="1" applyAlignment="1">
      <alignment horizontal="right"/>
    </xf>
    <xf numFmtId="167" fontId="104" fillId="0" borderId="0" xfId="4" applyNumberFormat="1" applyFont="1" applyAlignment="1">
      <alignment wrapText="1"/>
    </xf>
    <xf numFmtId="167" fontId="104" fillId="0" borderId="0" xfId="4" quotePrefix="1" applyNumberFormat="1" applyFont="1"/>
    <xf numFmtId="167" fontId="104" fillId="0" borderId="0" xfId="4" applyNumberFormat="1" applyFont="1" applyAlignment="1">
      <alignment horizontal="left" vertical="top" wrapText="1"/>
    </xf>
    <xf numFmtId="167" fontId="104" fillId="0" borderId="0" xfId="4" applyNumberFormat="1" applyFont="1"/>
    <xf numFmtId="167" fontId="104" fillId="0" borderId="0" xfId="4" applyNumberFormat="1" applyFont="1" applyAlignment="1">
      <alignment horizontal="left" vertical="center"/>
    </xf>
    <xf numFmtId="40" fontId="104" fillId="0" borderId="0" xfId="4" applyNumberFormat="1" applyFont="1" applyAlignment="1">
      <alignment wrapText="1"/>
    </xf>
    <xf numFmtId="4" fontId="17" fillId="6" borderId="12" xfId="0" applyNumberFormat="1" applyFont="1" applyFill="1" applyBorder="1" applyAlignment="1">
      <alignment horizontal="left" vertical="center"/>
    </xf>
    <xf numFmtId="0" fontId="2" fillId="10" borderId="3" xfId="0" applyNumberFormat="1" applyFont="1" applyFill="1" applyBorder="1" applyAlignment="1" applyProtection="1">
      <alignment horizontal="center" vertical="center"/>
      <protection hidden="1"/>
    </xf>
    <xf numFmtId="0" fontId="5" fillId="0" borderId="5" xfId="0" applyNumberFormat="1" applyFont="1" applyBorder="1" applyAlignment="1">
      <alignment horizontal="center" vertical="center"/>
    </xf>
    <xf numFmtId="0" fontId="2" fillId="6" borderId="3" xfId="0" applyNumberFormat="1" applyFont="1" applyFill="1" applyBorder="1" applyAlignment="1">
      <alignment horizontal="center" vertical="center"/>
    </xf>
    <xf numFmtId="0" fontId="5" fillId="0" borderId="6" xfId="0" applyNumberFormat="1" applyFont="1" applyBorder="1" applyAlignment="1">
      <alignment horizontal="center" vertical="center"/>
    </xf>
    <xf numFmtId="0" fontId="5" fillId="0" borderId="10" xfId="0" applyNumberFormat="1" applyFont="1" applyBorder="1" applyAlignment="1">
      <alignment horizontal="center" vertical="center"/>
    </xf>
    <xf numFmtId="0" fontId="5" fillId="0" borderId="9" xfId="0" applyNumberFormat="1" applyFont="1" applyBorder="1" applyAlignment="1">
      <alignment horizontal="center" vertical="center"/>
    </xf>
    <xf numFmtId="0" fontId="2" fillId="6" borderId="81" xfId="0" applyNumberFormat="1" applyFont="1" applyFill="1" applyBorder="1" applyAlignment="1">
      <alignment horizontal="center" vertical="center"/>
    </xf>
    <xf numFmtId="0" fontId="4" fillId="7" borderId="0" xfId="0" applyNumberFormat="1" applyFont="1" applyFill="1" applyAlignment="1">
      <alignment vertical="center"/>
    </xf>
    <xf numFmtId="0" fontId="6" fillId="5" borderId="78" xfId="0" applyNumberFormat="1" applyFont="1" applyFill="1" applyBorder="1" applyAlignment="1">
      <alignment horizontal="center" vertical="center"/>
    </xf>
    <xf numFmtId="0" fontId="2" fillId="10" borderId="3" xfId="0" applyNumberFormat="1" applyFont="1" applyFill="1" applyBorder="1" applyAlignment="1" applyProtection="1">
      <alignment horizontal="left" vertical="center"/>
      <protection hidden="1"/>
    </xf>
    <xf numFmtId="0" fontId="5" fillId="0" borderId="0" xfId="0" applyNumberFormat="1" applyFont="1" applyAlignment="1" applyProtection="1">
      <alignment vertical="center"/>
      <protection locked="0"/>
    </xf>
    <xf numFmtId="0" fontId="2" fillId="10" borderId="3" xfId="0" applyNumberFormat="1" applyFont="1" applyFill="1" applyBorder="1" applyAlignment="1" applyProtection="1">
      <alignment vertical="center"/>
      <protection hidden="1"/>
    </xf>
    <xf numFmtId="0" fontId="2" fillId="6" borderId="3" xfId="0" applyNumberFormat="1" applyFont="1" applyFill="1" applyBorder="1" applyAlignment="1">
      <alignment vertical="center"/>
    </xf>
    <xf numFmtId="0" fontId="5" fillId="0" borderId="41" xfId="0" applyNumberFormat="1" applyFont="1" applyBorder="1" applyAlignment="1" applyProtection="1">
      <alignment vertical="center"/>
      <protection locked="0"/>
    </xf>
    <xf numFmtId="0" fontId="5" fillId="0" borderId="40" xfId="0" applyNumberFormat="1" applyFont="1" applyBorder="1" applyAlignment="1">
      <alignment vertical="center"/>
    </xf>
    <xf numFmtId="0" fontId="44" fillId="0" borderId="0" xfId="0" applyNumberFormat="1" applyFont="1" applyAlignment="1" applyProtection="1">
      <alignment vertical="center"/>
      <protection locked="0"/>
    </xf>
    <xf numFmtId="0" fontId="5" fillId="0" borderId="9" xfId="0" applyNumberFormat="1" applyFont="1" applyBorder="1" applyAlignment="1">
      <alignment vertical="center"/>
    </xf>
    <xf numFmtId="0" fontId="45" fillId="7" borderId="0" xfId="0" applyNumberFormat="1" applyFont="1" applyFill="1" applyAlignment="1">
      <alignment vertical="center"/>
    </xf>
    <xf numFmtId="0" fontId="3" fillId="0" borderId="0" xfId="0" applyNumberFormat="1" applyFont="1" applyAlignment="1">
      <alignment horizontal="left" vertical="center"/>
    </xf>
    <xf numFmtId="38" fontId="17" fillId="35" borderId="31" xfId="0" applyNumberFormat="1" applyFont="1" applyFill="1" applyBorder="1" applyAlignment="1" applyProtection="1">
      <alignment vertical="center"/>
      <protection locked="0"/>
    </xf>
    <xf numFmtId="38" fontId="15" fillId="8" borderId="82" xfId="0" applyNumberFormat="1" applyFont="1" applyFill="1" applyBorder="1" applyAlignment="1" applyProtection="1">
      <alignment vertical="center"/>
      <protection hidden="1"/>
    </xf>
    <xf numFmtId="38" fontId="15" fillId="8" borderId="83" xfId="0" applyNumberFormat="1" applyFont="1" applyFill="1" applyBorder="1" applyAlignment="1" applyProtection="1">
      <alignment vertical="center"/>
      <protection hidden="1"/>
    </xf>
    <xf numFmtId="40" fontId="20" fillId="6" borderId="29" xfId="0" applyNumberFormat="1" applyFont="1" applyFill="1" applyBorder="1" applyAlignment="1">
      <alignment horizontal="left" vertical="center"/>
    </xf>
    <xf numFmtId="38" fontId="20" fillId="6" borderId="29" xfId="0" applyNumberFormat="1" applyFont="1" applyFill="1" applyBorder="1" applyAlignment="1">
      <alignment horizontal="right" vertical="center"/>
    </xf>
    <xf numFmtId="40" fontId="15" fillId="5" borderId="70" xfId="0" applyNumberFormat="1" applyFont="1" applyFill="1" applyBorder="1" applyAlignment="1">
      <alignment vertical="center"/>
    </xf>
    <xf numFmtId="40" fontId="20" fillId="6" borderId="70" xfId="0" applyNumberFormat="1" applyFont="1" applyFill="1" applyBorder="1" applyAlignment="1">
      <alignment horizontal="left" vertical="center"/>
    </xf>
    <xf numFmtId="49" fontId="4" fillId="0" borderId="13" xfId="0" applyNumberFormat="1" applyFont="1" applyBorder="1" applyAlignment="1">
      <alignment horizontal="right" vertical="center"/>
    </xf>
    <xf numFmtId="49" fontId="4" fillId="0" borderId="13" xfId="0" applyNumberFormat="1" applyFont="1" applyBorder="1" applyAlignment="1">
      <alignment vertical="center"/>
    </xf>
    <xf numFmtId="38" fontId="4" fillId="0" borderId="0" xfId="0" applyNumberFormat="1" applyFont="1" applyAlignment="1">
      <alignment vertical="center"/>
    </xf>
    <xf numFmtId="38" fontId="2" fillId="10" borderId="8" xfId="0" applyNumberFormat="1" applyFont="1" applyFill="1" applyBorder="1" applyAlignment="1" applyProtection="1">
      <alignment horizontal="left" vertical="center"/>
      <protection hidden="1"/>
    </xf>
    <xf numFmtId="38" fontId="2" fillId="10" borderId="8" xfId="0" applyNumberFormat="1" applyFont="1" applyFill="1" applyBorder="1" applyAlignment="1" applyProtection="1">
      <alignment vertical="center"/>
      <protection hidden="1"/>
    </xf>
    <xf numFmtId="38" fontId="0" fillId="6" borderId="8" xfId="0" applyNumberFormat="1" applyFill="1" applyBorder="1" applyAlignment="1">
      <alignment vertical="center"/>
    </xf>
    <xf numFmtId="38" fontId="2" fillId="6" borderId="8" xfId="0" applyNumberFormat="1" applyFont="1" applyFill="1" applyBorder="1" applyAlignment="1">
      <alignment vertical="center"/>
    </xf>
    <xf numFmtId="38" fontId="2" fillId="0" borderId="0" xfId="0" applyNumberFormat="1" applyFont="1" applyAlignment="1">
      <alignment horizontal="right" vertical="center"/>
    </xf>
    <xf numFmtId="4" fontId="17" fillId="39" borderId="0" xfId="0" applyNumberFormat="1" applyFont="1" applyFill="1" applyAlignment="1" applyProtection="1">
      <alignment vertical="center"/>
      <protection hidden="1"/>
    </xf>
    <xf numFmtId="3" fontId="16" fillId="39" borderId="0" xfId="0" applyNumberFormat="1" applyFont="1" applyFill="1" applyAlignment="1">
      <alignment horizontal="center" vertical="center"/>
    </xf>
    <xf numFmtId="3" fontId="16" fillId="39" borderId="50" xfId="0" applyNumberFormat="1" applyFont="1" applyFill="1" applyBorder="1" applyAlignment="1">
      <alignment horizontal="center" vertical="center"/>
    </xf>
    <xf numFmtId="3" fontId="20" fillId="39" borderId="107" xfId="0" applyNumberFormat="1" applyFont="1" applyFill="1" applyBorder="1" applyAlignment="1">
      <alignment horizontal="center" vertical="center"/>
    </xf>
    <xf numFmtId="4" fontId="91" fillId="39" borderId="107" xfId="0" applyNumberFormat="1" applyFont="1" applyFill="1" applyBorder="1" applyAlignment="1">
      <alignment vertical="center"/>
    </xf>
    <xf numFmtId="4" fontId="40" fillId="36" borderId="0" xfId="0" applyNumberFormat="1" applyFont="1" applyFill="1" applyAlignment="1">
      <alignment vertical="center"/>
    </xf>
    <xf numFmtId="3" fontId="16" fillId="36" borderId="0" xfId="0" applyNumberFormat="1" applyFont="1" applyFill="1" applyAlignment="1">
      <alignment horizontal="center" vertical="center"/>
    </xf>
    <xf numFmtId="4" fontId="15" fillId="36" borderId="0" xfId="0" applyNumberFormat="1" applyFont="1" applyFill="1" applyAlignment="1">
      <alignment vertical="center"/>
    </xf>
    <xf numFmtId="0" fontId="20" fillId="0" borderId="0" xfId="0" applyNumberFormat="1" applyFont="1" applyAlignment="1">
      <alignment vertical="center"/>
    </xf>
    <xf numFmtId="4" fontId="15" fillId="5" borderId="15" xfId="0" applyNumberFormat="1" applyFont="1" applyFill="1" applyBorder="1" applyAlignment="1">
      <alignment vertical="center"/>
    </xf>
    <xf numFmtId="4" fontId="17" fillId="0" borderId="0" xfId="0" applyNumberFormat="1" applyFont="1" applyAlignment="1">
      <alignment horizontal="right" vertical="center"/>
    </xf>
    <xf numFmtId="49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4" fontId="17" fillId="0" borderId="11" xfId="0" applyNumberFormat="1" applyFont="1" applyBorder="1" applyAlignment="1">
      <alignment vertical="center"/>
    </xf>
    <xf numFmtId="171" fontId="15" fillId="0" borderId="2" xfId="0" applyNumberFormat="1" applyFont="1" applyBorder="1" applyAlignment="1" applyProtection="1">
      <alignment horizontal="center" vertical="center"/>
      <protection locked="0"/>
    </xf>
    <xf numFmtId="171" fontId="15" fillId="18" borderId="2" xfId="0" applyNumberFormat="1" applyFont="1" applyFill="1" applyBorder="1" applyAlignment="1">
      <alignment horizontal="center" vertical="center"/>
    </xf>
    <xf numFmtId="4" fontId="17" fillId="0" borderId="34" xfId="0" applyNumberFormat="1" applyFont="1" applyBorder="1" applyAlignment="1">
      <alignment vertical="center"/>
    </xf>
    <xf numFmtId="0" fontId="20" fillId="41" borderId="55" xfId="0" applyNumberFormat="1" applyFont="1" applyFill="1" applyBorder="1" applyAlignment="1">
      <alignment horizontal="center" vertical="center"/>
    </xf>
    <xf numFmtId="0" fontId="20" fillId="41" borderId="17" xfId="0" applyNumberFormat="1" applyFont="1" applyFill="1" applyBorder="1" applyAlignment="1">
      <alignment horizontal="center" vertical="center"/>
    </xf>
    <xf numFmtId="0" fontId="20" fillId="41" borderId="50" xfId="0" applyNumberFormat="1" applyFont="1" applyFill="1" applyBorder="1" applyAlignment="1">
      <alignment horizontal="center" vertical="center"/>
    </xf>
    <xf numFmtId="0" fontId="88" fillId="41" borderId="80" xfId="0" applyNumberFormat="1" applyFont="1" applyFill="1" applyBorder="1" applyAlignment="1" applyProtection="1">
      <alignment horizontal="center" vertical="center"/>
      <protection locked="0"/>
    </xf>
    <xf numFmtId="0" fontId="20" fillId="41" borderId="37" xfId="0" applyNumberFormat="1" applyFont="1" applyFill="1" applyBorder="1" applyAlignment="1">
      <alignment horizontal="center" vertical="center"/>
    </xf>
    <xf numFmtId="0" fontId="20" fillId="16" borderId="82" xfId="0" applyNumberFormat="1" applyFont="1" applyFill="1" applyBorder="1" applyAlignment="1">
      <alignment horizontal="center" vertical="center"/>
    </xf>
    <xf numFmtId="0" fontId="124" fillId="0" borderId="18" xfId="0" applyNumberFormat="1" applyFont="1" applyBorder="1" applyAlignment="1" applyProtection="1">
      <alignment horizontal="center" vertical="center"/>
      <protection locked="0"/>
    </xf>
    <xf numFmtId="171" fontId="15" fillId="0" borderId="2" xfId="0" applyNumberFormat="1" applyFont="1" applyBorder="1" applyAlignment="1">
      <alignment horizontal="center" vertical="center"/>
    </xf>
    <xf numFmtId="172" fontId="17" fillId="0" borderId="0" xfId="0" applyFont="1" applyAlignment="1">
      <alignment horizontal="center"/>
    </xf>
    <xf numFmtId="0" fontId="88" fillId="41" borderId="55" xfId="0" applyNumberFormat="1" applyFont="1" applyFill="1" applyBorder="1" applyAlignment="1">
      <alignment horizontal="center" vertical="center"/>
    </xf>
    <xf numFmtId="0" fontId="88" fillId="41" borderId="17" xfId="0" applyNumberFormat="1" applyFont="1" applyFill="1" applyBorder="1" applyAlignment="1">
      <alignment horizontal="center" vertical="center"/>
    </xf>
    <xf numFmtId="0" fontId="88" fillId="41" borderId="37" xfId="0" applyNumberFormat="1" applyFont="1" applyFill="1" applyBorder="1" applyAlignment="1">
      <alignment horizontal="center" vertical="center"/>
    </xf>
    <xf numFmtId="49" fontId="20" fillId="19" borderId="0" xfId="0" applyNumberFormat="1" applyFont="1" applyFill="1" applyAlignment="1">
      <alignment horizontal="center" vertical="center"/>
    </xf>
    <xf numFmtId="4" fontId="20" fillId="6" borderId="0" xfId="0" applyNumberFormat="1" applyFont="1" applyFill="1" applyAlignment="1">
      <alignment horizontal="center" vertical="center"/>
    </xf>
    <xf numFmtId="4" fontId="15" fillId="0" borderId="2" xfId="0" applyNumberFormat="1" applyFont="1" applyBorder="1" applyAlignment="1">
      <alignment vertical="center"/>
    </xf>
    <xf numFmtId="0" fontId="1" fillId="0" borderId="2" xfId="4" applyNumberFormat="1" applyBorder="1" applyAlignment="1" applyProtection="1">
      <alignment horizontal="center" vertical="center" wrapText="1"/>
      <protection locked="0"/>
    </xf>
    <xf numFmtId="4" fontId="91" fillId="43" borderId="0" xfId="0" applyNumberFormat="1" applyFont="1" applyFill="1" applyAlignment="1">
      <alignment vertical="center"/>
    </xf>
    <xf numFmtId="4" fontId="89" fillId="43" borderId="0" xfId="0" applyNumberFormat="1" applyFont="1" applyFill="1" applyAlignment="1">
      <alignment horizontal="right" vertical="center"/>
    </xf>
    <xf numFmtId="171" fontId="121" fillId="43" borderId="0" xfId="0" applyNumberFormat="1" applyFont="1" applyFill="1" applyAlignment="1">
      <alignment horizontal="right" vertical="center"/>
    </xf>
    <xf numFmtId="171" fontId="17" fillId="43" borderId="15" xfId="0" applyNumberFormat="1" applyFont="1" applyFill="1" applyBorder="1" applyAlignment="1" applyProtection="1">
      <alignment vertical="center"/>
      <protection locked="0"/>
    </xf>
    <xf numFmtId="38" fontId="15" fillId="0" borderId="31" xfId="0" applyNumberFormat="1" applyFont="1" applyBorder="1" applyAlignment="1" applyProtection="1">
      <alignment vertical="center"/>
      <protection hidden="1"/>
    </xf>
    <xf numFmtId="4" fontId="20" fillId="44" borderId="38" xfId="0" applyNumberFormat="1" applyFont="1" applyFill="1" applyBorder="1" applyAlignment="1" applyProtection="1">
      <alignment vertical="center"/>
      <protection hidden="1"/>
    </xf>
    <xf numFmtId="4" fontId="20" fillId="44" borderId="33" xfId="0" applyNumberFormat="1" applyFont="1" applyFill="1" applyBorder="1" applyAlignment="1" applyProtection="1">
      <alignment vertical="center"/>
      <protection hidden="1"/>
    </xf>
    <xf numFmtId="4" fontId="20" fillId="44" borderId="39" xfId="0" applyNumberFormat="1" applyFont="1" applyFill="1" applyBorder="1" applyAlignment="1" applyProtection="1">
      <alignment horizontal="right" vertical="center"/>
      <protection hidden="1"/>
    </xf>
    <xf numFmtId="38" fontId="15" fillId="44" borderId="31" xfId="0" applyNumberFormat="1" applyFont="1" applyFill="1" applyBorder="1" applyAlignment="1" applyProtection="1">
      <alignment vertical="center"/>
      <protection hidden="1"/>
    </xf>
    <xf numFmtId="4" fontId="20" fillId="0" borderId="0" xfId="0" applyNumberFormat="1" applyFont="1" applyAlignment="1" applyProtection="1">
      <alignment vertical="center"/>
      <protection hidden="1"/>
    </xf>
    <xf numFmtId="4" fontId="20" fillId="0" borderId="0" xfId="0" applyNumberFormat="1" applyFont="1" applyAlignment="1" applyProtection="1">
      <alignment horizontal="right" vertical="center"/>
      <protection hidden="1"/>
    </xf>
    <xf numFmtId="38" fontId="15" fillId="0" borderId="46" xfId="0" applyNumberFormat="1" applyFont="1" applyBorder="1" applyAlignment="1" applyProtection="1">
      <alignment vertical="center"/>
      <protection hidden="1"/>
    </xf>
    <xf numFmtId="38" fontId="20" fillId="45" borderId="0" xfId="0" applyNumberFormat="1" applyFont="1" applyFill="1" applyAlignment="1">
      <alignment vertical="center"/>
    </xf>
    <xf numFmtId="0" fontId="15" fillId="6" borderId="12" xfId="0" applyNumberFormat="1" applyFont="1" applyFill="1" applyBorder="1" applyAlignment="1" applyProtection="1">
      <alignment horizontal="left" vertical="center"/>
      <protection hidden="1"/>
    </xf>
    <xf numFmtId="0" fontId="15" fillId="8" borderId="2" xfId="0" applyNumberFormat="1" applyFont="1" applyFill="1" applyBorder="1" applyAlignment="1" applyProtection="1">
      <alignment horizontal="left" vertical="center"/>
      <protection hidden="1"/>
    </xf>
    <xf numFmtId="0" fontId="15" fillId="3" borderId="12" xfId="0" applyNumberFormat="1" applyFont="1" applyFill="1" applyBorder="1" applyAlignment="1" applyProtection="1">
      <alignment horizontal="left" vertical="center"/>
      <protection hidden="1"/>
    </xf>
    <xf numFmtId="0" fontId="15" fillId="3" borderId="13" xfId="0" applyNumberFormat="1" applyFont="1" applyFill="1" applyBorder="1" applyAlignment="1" applyProtection="1">
      <alignment horizontal="left" vertical="center"/>
      <protection hidden="1"/>
    </xf>
    <xf numFmtId="0" fontId="16" fillId="6" borderId="13" xfId="0" applyNumberFormat="1" applyFont="1" applyFill="1" applyBorder="1" applyAlignment="1" applyProtection="1">
      <alignment horizontal="left" vertical="center"/>
      <protection hidden="1"/>
    </xf>
    <xf numFmtId="0" fontId="15" fillId="8" borderId="12" xfId="0" applyNumberFormat="1" applyFont="1" applyFill="1" applyBorder="1" applyAlignment="1" applyProtection="1">
      <alignment horizontal="left" vertical="center"/>
      <protection hidden="1"/>
    </xf>
    <xf numFmtId="0" fontId="15" fillId="8" borderId="13" xfId="0" applyNumberFormat="1" applyFont="1" applyFill="1" applyBorder="1" applyAlignment="1" applyProtection="1">
      <alignment horizontal="left" vertical="center"/>
      <protection hidden="1"/>
    </xf>
    <xf numFmtId="0" fontId="15" fillId="0" borderId="12" xfId="0" applyNumberFormat="1" applyFont="1" applyBorder="1" applyAlignment="1" applyProtection="1">
      <alignment horizontal="left" vertical="center"/>
      <protection hidden="1"/>
    </xf>
    <xf numFmtId="0" fontId="127" fillId="0" borderId="0" xfId="0" applyNumberFormat="1" applyFont="1" applyAlignment="1">
      <alignment vertical="center"/>
    </xf>
    <xf numFmtId="169" fontId="5" fillId="0" borderId="6" xfId="0" applyNumberFormat="1" applyFont="1" applyBorder="1" applyAlignment="1" applyProtection="1">
      <alignment horizontal="right" vertical="center"/>
      <protection locked="0"/>
    </xf>
    <xf numFmtId="38" fontId="5" fillId="0" borderId="40" xfId="0" applyNumberFormat="1" applyFont="1" applyBorder="1" applyAlignment="1" applyProtection="1">
      <alignment horizontal="right" vertical="center"/>
      <protection hidden="1"/>
    </xf>
    <xf numFmtId="38" fontId="5" fillId="0" borderId="9" xfId="0" applyNumberFormat="1" applyFont="1" applyBorder="1" applyAlignment="1" applyProtection="1">
      <alignment horizontal="right" vertical="center"/>
      <protection hidden="1"/>
    </xf>
    <xf numFmtId="38" fontId="5" fillId="11" borderId="9" xfId="0" applyNumberFormat="1" applyFont="1" applyFill="1" applyBorder="1" applyAlignment="1">
      <alignment horizontal="right" vertical="center"/>
    </xf>
    <xf numFmtId="38" fontId="2" fillId="5" borderId="4" xfId="0" applyNumberFormat="1" applyFont="1" applyFill="1" applyBorder="1" applyAlignment="1" applyProtection="1">
      <alignment vertical="center"/>
      <protection hidden="1"/>
    </xf>
    <xf numFmtId="0" fontId="110" fillId="0" borderId="0" xfId="0" applyNumberFormat="1" applyFont="1" applyAlignment="1">
      <alignment vertical="center"/>
    </xf>
    <xf numFmtId="3" fontId="20" fillId="16" borderId="86" xfId="0" applyNumberFormat="1" applyFont="1" applyFill="1" applyBorder="1" applyAlignment="1">
      <alignment horizontal="center" vertical="center"/>
    </xf>
    <xf numFmtId="1" fontId="124" fillId="0" borderId="16" xfId="6" applyNumberFormat="1" applyFont="1" applyFill="1" applyBorder="1" applyAlignment="1" applyProtection="1">
      <alignment horizontal="center" vertical="center" wrapText="1"/>
    </xf>
    <xf numFmtId="0" fontId="29" fillId="46" borderId="71" xfId="0" applyNumberFormat="1" applyFont="1" applyFill="1" applyBorder="1" applyAlignment="1" applyProtection="1">
      <alignment horizontal="center" vertical="center"/>
      <protection locked="0"/>
    </xf>
    <xf numFmtId="0" fontId="6" fillId="0" borderId="46" xfId="0" applyNumberFormat="1" applyFont="1" applyBorder="1" applyAlignment="1">
      <alignment vertical="center"/>
    </xf>
    <xf numFmtId="171" fontId="6" fillId="0" borderId="70" xfId="0" applyNumberFormat="1" applyFont="1" applyBorder="1" applyAlignment="1">
      <alignment horizontal="center" vertical="center"/>
    </xf>
    <xf numFmtId="171" fontId="6" fillId="46" borderId="12" xfId="0" applyNumberFormat="1" applyFont="1" applyFill="1" applyBorder="1" applyAlignment="1" applyProtection="1">
      <alignment horizontal="center" vertical="center"/>
      <protection locked="0"/>
    </xf>
    <xf numFmtId="171" fontId="6" fillId="46" borderId="2" xfId="0" applyNumberFormat="1" applyFont="1" applyFill="1" applyBorder="1" applyAlignment="1">
      <alignment horizontal="center" vertical="center"/>
    </xf>
    <xf numFmtId="0" fontId="128" fillId="33" borderId="108" xfId="0" applyNumberFormat="1" applyFont="1" applyFill="1" applyBorder="1" applyAlignment="1">
      <alignment horizontal="center" vertical="center"/>
    </xf>
    <xf numFmtId="4" fontId="129" fillId="0" borderId="0" xfId="0" applyNumberFormat="1" applyFont="1" applyAlignment="1">
      <alignment vertical="center"/>
    </xf>
    <xf numFmtId="0" fontId="15" fillId="0" borderId="2" xfId="0" applyNumberFormat="1" applyFont="1" applyBorder="1" applyAlignment="1">
      <alignment vertical="center"/>
    </xf>
    <xf numFmtId="0" fontId="15" fillId="0" borderId="2" xfId="0" applyNumberFormat="1" applyFont="1" applyBorder="1" applyAlignment="1">
      <alignment horizontal="center" vertical="center"/>
    </xf>
    <xf numFmtId="171" fontId="15" fillId="0" borderId="2" xfId="0" applyNumberFormat="1" applyFont="1" applyBorder="1" applyAlignment="1" applyProtection="1">
      <alignment horizontal="center"/>
      <protection locked="0"/>
    </xf>
    <xf numFmtId="171" fontId="15" fillId="18" borderId="2" xfId="0" applyNumberFormat="1" applyFont="1" applyFill="1" applyBorder="1" applyAlignment="1" applyProtection="1">
      <alignment horizontal="center"/>
      <protection locked="0"/>
    </xf>
    <xf numFmtId="0" fontId="88" fillId="41" borderId="54" xfId="0" applyNumberFormat="1" applyFont="1" applyFill="1" applyBorder="1" applyAlignment="1">
      <alignment horizontal="center" vertical="center"/>
    </xf>
    <xf numFmtId="0" fontId="20" fillId="0" borderId="2" xfId="6" applyNumberFormat="1" applyFont="1" applyFill="1" applyBorder="1" applyAlignment="1" applyProtection="1">
      <alignment horizontal="center" vertical="center" wrapText="1"/>
    </xf>
    <xf numFmtId="0" fontId="2" fillId="0" borderId="0" xfId="4" applyNumberFormat="1" applyFont="1"/>
    <xf numFmtId="0" fontId="1" fillId="0" borderId="0" xfId="4" quotePrefix="1" applyNumberFormat="1"/>
    <xf numFmtId="0" fontId="1" fillId="0" borderId="87" xfId="4" applyNumberFormat="1" applyBorder="1"/>
    <xf numFmtId="0" fontId="29" fillId="0" borderId="51" xfId="0" quotePrefix="1" applyNumberFormat="1" applyFont="1" applyBorder="1" applyAlignment="1" applyProtection="1">
      <alignment horizontal="left" vertical="center"/>
      <protection locked="0"/>
    </xf>
    <xf numFmtId="167" fontId="103" fillId="0" borderId="0" xfId="4" applyNumberFormat="1" applyFont="1" applyAlignment="1">
      <alignment horizontal="left" vertical="top" wrapText="1"/>
    </xf>
    <xf numFmtId="167" fontId="125" fillId="0" borderId="0" xfId="4" applyNumberFormat="1" applyFont="1"/>
    <xf numFmtId="167" fontId="103" fillId="0" borderId="0" xfId="4" applyNumberFormat="1" applyFont="1" applyAlignment="1">
      <alignment vertical="top" wrapText="1"/>
    </xf>
    <xf numFmtId="167" fontId="65" fillId="0" borderId="0" xfId="4" applyNumberFormat="1" applyFont="1" applyAlignment="1">
      <alignment vertical="top" wrapText="1"/>
    </xf>
    <xf numFmtId="167" fontId="102" fillId="0" borderId="0" xfId="4" applyNumberFormat="1" applyFont="1" applyAlignment="1">
      <alignment vertical="center" wrapText="1"/>
    </xf>
    <xf numFmtId="40" fontId="126" fillId="0" borderId="0" xfId="4" applyNumberFormat="1" applyFont="1"/>
    <xf numFmtId="40" fontId="103" fillId="0" borderId="0" xfId="4" applyNumberFormat="1" applyFont="1" applyAlignment="1">
      <alignment horizontal="left"/>
    </xf>
    <xf numFmtId="167" fontId="103" fillId="0" borderId="0" xfId="4" applyNumberFormat="1" applyFont="1" applyAlignment="1">
      <alignment horizontal="left"/>
    </xf>
    <xf numFmtId="167" fontId="125" fillId="0" borderId="0" xfId="4" applyNumberFormat="1" applyFont="1" applyAlignment="1">
      <alignment horizontal="center" vertical="center"/>
    </xf>
    <xf numFmtId="167" fontId="104" fillId="0" borderId="0" xfId="4" applyNumberFormat="1" applyFont="1" applyAlignment="1">
      <alignment horizontal="center" vertical="center"/>
    </xf>
    <xf numFmtId="40" fontId="65" fillId="0" borderId="0" xfId="4" applyNumberFormat="1" applyFont="1" applyAlignment="1">
      <alignment horizontal="right"/>
    </xf>
    <xf numFmtId="40" fontId="65" fillId="0" borderId="0" xfId="4" applyNumberFormat="1" applyFont="1"/>
    <xf numFmtId="0" fontId="64" fillId="0" borderId="0" xfId="4" applyNumberFormat="1" applyFont="1"/>
    <xf numFmtId="0" fontId="65" fillId="0" borderId="0" xfId="4" applyNumberFormat="1" applyFont="1" applyAlignment="1">
      <alignment horizontal="right"/>
    </xf>
    <xf numFmtId="0" fontId="65" fillId="0" borderId="0" xfId="4" applyNumberFormat="1" applyFont="1"/>
    <xf numFmtId="0" fontId="103" fillId="0" borderId="0" xfId="4" applyNumberFormat="1" applyFont="1"/>
    <xf numFmtId="167" fontId="125" fillId="0" borderId="0" xfId="4" applyNumberFormat="1" applyFont="1" applyAlignment="1">
      <alignment horizontal="left"/>
    </xf>
    <xf numFmtId="167" fontId="126" fillId="0" borderId="0" xfId="4" applyNumberFormat="1" applyFont="1" applyAlignment="1">
      <alignment horizontal="left"/>
    </xf>
    <xf numFmtId="167" fontId="104" fillId="0" borderId="60" xfId="4" applyNumberFormat="1" applyFont="1" applyBorder="1" applyAlignment="1" applyProtection="1">
      <alignment horizontal="center" vertical="center"/>
      <protection locked="0"/>
    </xf>
    <xf numFmtId="0" fontId="65" fillId="0" borderId="0" xfId="4" quotePrefix="1" applyNumberFormat="1" applyFont="1" applyAlignment="1">
      <alignment horizontal="right"/>
    </xf>
    <xf numFmtId="0" fontId="65" fillId="0" borderId="0" xfId="4" applyNumberFormat="1" applyFont="1" applyAlignment="1">
      <alignment horizontal="left" vertical="top"/>
    </xf>
    <xf numFmtId="0" fontId="65" fillId="0" borderId="0" xfId="4" quotePrefix="1" applyNumberFormat="1" applyFont="1" applyAlignment="1">
      <alignment horizontal="right" vertical="top" wrapText="1"/>
    </xf>
    <xf numFmtId="0" fontId="65" fillId="0" borderId="0" xfId="4" applyNumberFormat="1" applyFont="1" applyAlignment="1">
      <alignment vertical="top" wrapText="1"/>
    </xf>
    <xf numFmtId="0" fontId="64" fillId="0" borderId="0" xfId="4" quotePrefix="1" applyNumberFormat="1" applyFont="1" applyAlignment="1">
      <alignment horizontal="right"/>
    </xf>
    <xf numFmtId="0" fontId="64" fillId="0" borderId="0" xfId="4" applyNumberFormat="1" applyFont="1" applyAlignment="1">
      <alignment vertical="top" wrapText="1"/>
    </xf>
    <xf numFmtId="172" fontId="33" fillId="0" borderId="0" xfId="0" applyFont="1" applyAlignment="1">
      <alignment horizontal="left" indent="4"/>
    </xf>
    <xf numFmtId="172" fontId="2" fillId="0" borderId="0" xfId="0" applyFont="1" applyAlignment="1">
      <alignment horizontal="center"/>
    </xf>
    <xf numFmtId="172" fontId="1" fillId="0" borderId="0" xfId="0" applyFont="1" applyAlignment="1">
      <alignment horizontal="left" indent="4"/>
    </xf>
    <xf numFmtId="9" fontId="65" fillId="0" borderId="0" xfId="6" applyFont="1" applyAlignment="1" applyProtection="1">
      <alignment horizontal="center"/>
      <protection locked="0"/>
    </xf>
    <xf numFmtId="167" fontId="125" fillId="33" borderId="2" xfId="4" applyNumberFormat="1" applyFont="1" applyFill="1" applyBorder="1" applyAlignment="1">
      <alignment horizontal="center"/>
    </xf>
    <xf numFmtId="167" fontId="103" fillId="28" borderId="2" xfId="4" applyNumberFormat="1" applyFont="1" applyFill="1" applyBorder="1"/>
    <xf numFmtId="0" fontId="3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/>
    </xf>
    <xf numFmtId="38" fontId="131" fillId="33" borderId="2" xfId="0" applyNumberFormat="1" applyFont="1" applyFill="1" applyBorder="1" applyAlignment="1" applyProtection="1">
      <alignment vertical="center"/>
      <protection hidden="1"/>
    </xf>
    <xf numFmtId="0" fontId="3" fillId="0" borderId="13" xfId="0" applyNumberFormat="1" applyFont="1" applyBorder="1" applyAlignment="1">
      <alignment horizontal="center" vertical="center"/>
    </xf>
    <xf numFmtId="0" fontId="3" fillId="0" borderId="29" xfId="0" applyNumberFormat="1" applyFont="1" applyBorder="1" applyAlignment="1">
      <alignment horizontal="center" vertical="center"/>
    </xf>
    <xf numFmtId="167" fontId="103" fillId="0" borderId="0" xfId="4" applyNumberFormat="1" applyFont="1" applyAlignment="1" applyProtection="1">
      <alignment horizontal="center"/>
      <protection locked="0"/>
    </xf>
    <xf numFmtId="0" fontId="4" fillId="0" borderId="12" xfId="0" applyNumberFormat="1" applyFont="1" applyBorder="1" applyAlignment="1">
      <alignment vertical="center"/>
    </xf>
    <xf numFmtId="0" fontId="4" fillId="0" borderId="13" xfId="0" applyNumberFormat="1" applyFont="1" applyBorder="1" applyAlignment="1">
      <alignment vertical="center"/>
    </xf>
    <xf numFmtId="0" fontId="85" fillId="0" borderId="13" xfId="0" applyNumberFormat="1" applyFont="1" applyBorder="1" applyAlignment="1">
      <alignment horizontal="left" vertical="center"/>
    </xf>
    <xf numFmtId="0" fontId="6" fillId="0" borderId="44" xfId="0" applyNumberFormat="1" applyFont="1" applyBorder="1" applyAlignment="1">
      <alignment horizontal="center" vertical="center"/>
    </xf>
    <xf numFmtId="38" fontId="5" fillId="0" borderId="0" xfId="0" applyNumberFormat="1" applyFont="1" applyAlignment="1" applyProtection="1">
      <alignment horizontal="center" vertical="center"/>
      <protection hidden="1"/>
    </xf>
    <xf numFmtId="174" fontId="5" fillId="0" borderId="0" xfId="0" applyNumberFormat="1" applyFont="1" applyAlignment="1" applyProtection="1">
      <alignment horizontal="center" vertical="center"/>
      <protection hidden="1"/>
    </xf>
    <xf numFmtId="10" fontId="5" fillId="6" borderId="88" xfId="0" applyNumberFormat="1" applyFont="1" applyFill="1" applyBorder="1" applyAlignment="1" applyProtection="1">
      <alignment horizontal="center" vertical="center"/>
      <protection hidden="1"/>
    </xf>
    <xf numFmtId="0" fontId="6" fillId="5" borderId="4" xfId="0" applyNumberFormat="1" applyFont="1" applyFill="1" applyBorder="1" applyAlignment="1">
      <alignment horizontal="center" vertical="center"/>
    </xf>
    <xf numFmtId="172" fontId="6" fillId="39" borderId="5" xfId="0" applyFont="1" applyFill="1" applyBorder="1" applyAlignment="1">
      <alignment horizontal="center" vertical="center"/>
    </xf>
    <xf numFmtId="168" fontId="116" fillId="39" borderId="109" xfId="0" applyNumberFormat="1" applyFont="1" applyFill="1" applyBorder="1" applyAlignment="1" applyProtection="1">
      <alignment horizontal="center" vertical="center"/>
      <protection hidden="1"/>
    </xf>
    <xf numFmtId="38" fontId="116" fillId="39" borderId="109" xfId="0" applyNumberFormat="1" applyFont="1" applyFill="1" applyBorder="1" applyAlignment="1" applyProtection="1">
      <alignment horizontal="center" vertical="center"/>
      <protection hidden="1"/>
    </xf>
    <xf numFmtId="10" fontId="116" fillId="39" borderId="109" xfId="0" applyNumberFormat="1" applyFont="1" applyFill="1" applyBorder="1" applyAlignment="1" applyProtection="1">
      <alignment horizontal="center" vertical="center"/>
      <protection hidden="1"/>
    </xf>
    <xf numFmtId="3" fontId="6" fillId="47" borderId="5" xfId="0" applyNumberFormat="1" applyFont="1" applyFill="1" applyBorder="1" applyAlignment="1" applyProtection="1">
      <alignment horizontal="center" vertical="center"/>
      <protection hidden="1"/>
    </xf>
    <xf numFmtId="168" fontId="116" fillId="47" borderId="109" xfId="0" applyNumberFormat="1" applyFont="1" applyFill="1" applyBorder="1" applyAlignment="1" applyProtection="1">
      <alignment horizontal="center" vertical="center"/>
      <protection hidden="1"/>
    </xf>
    <xf numFmtId="38" fontId="116" fillId="47" borderId="109" xfId="0" applyNumberFormat="1" applyFont="1" applyFill="1" applyBorder="1" applyAlignment="1" applyProtection="1">
      <alignment horizontal="center" vertical="center"/>
      <protection hidden="1"/>
    </xf>
    <xf numFmtId="174" fontId="5" fillId="10" borderId="2" xfId="0" applyNumberFormat="1" applyFont="1" applyFill="1" applyBorder="1" applyAlignment="1" applyProtection="1">
      <alignment horizontal="center" vertical="center"/>
      <protection hidden="1"/>
    </xf>
    <xf numFmtId="174" fontId="0" fillId="6" borderId="8" xfId="0" applyNumberFormat="1" applyFill="1" applyBorder="1" applyAlignment="1">
      <alignment vertical="center"/>
    </xf>
    <xf numFmtId="172" fontId="71" fillId="0" borderId="0" xfId="0" quotePrefix="1" applyFont="1" applyAlignment="1">
      <alignment horizontal="center" vertical="center"/>
    </xf>
    <xf numFmtId="168" fontId="5" fillId="0" borderId="89" xfId="0" applyNumberFormat="1" applyFont="1" applyBorder="1" applyAlignment="1">
      <alignment horizontal="right" vertical="center"/>
    </xf>
    <xf numFmtId="168" fontId="5" fillId="0" borderId="0" xfId="0" applyNumberFormat="1" applyFont="1" applyAlignment="1">
      <alignment horizontal="right" vertical="center"/>
    </xf>
    <xf numFmtId="168" fontId="5" fillId="0" borderId="90" xfId="0" applyNumberFormat="1" applyFont="1" applyBorder="1" applyAlignment="1">
      <alignment horizontal="right" vertical="center"/>
    </xf>
    <xf numFmtId="168" fontId="5" fillId="0" borderId="89" xfId="0" applyNumberFormat="1" applyFont="1" applyBorder="1" applyAlignment="1" applyProtection="1">
      <alignment horizontal="right" vertical="center"/>
      <protection locked="0"/>
    </xf>
    <xf numFmtId="168" fontId="5" fillId="0" borderId="0" xfId="0" applyNumberFormat="1" applyFont="1" applyAlignment="1" applyProtection="1">
      <alignment horizontal="right" vertical="center"/>
      <protection locked="0"/>
    </xf>
    <xf numFmtId="168" fontId="5" fillId="0" borderId="90" xfId="0" applyNumberFormat="1" applyFont="1" applyBorder="1" applyAlignment="1" applyProtection="1">
      <alignment horizontal="right" vertical="center"/>
      <protection locked="0"/>
    </xf>
    <xf numFmtId="174" fontId="5" fillId="0" borderId="2" xfId="0" applyNumberFormat="1" applyFont="1" applyBorder="1" applyAlignment="1" applyProtection="1">
      <alignment horizontal="center" vertical="center"/>
      <protection hidden="1"/>
    </xf>
    <xf numFmtId="38" fontId="116" fillId="47" borderId="109" xfId="0" applyNumberFormat="1" applyFont="1" applyFill="1" applyBorder="1" applyAlignment="1">
      <alignment horizontal="center" vertical="center"/>
    </xf>
    <xf numFmtId="10" fontId="116" fillId="47" borderId="109" xfId="0" applyNumberFormat="1" applyFont="1" applyFill="1" applyBorder="1" applyAlignment="1">
      <alignment horizontal="center" vertical="center"/>
    </xf>
    <xf numFmtId="172" fontId="2" fillId="10" borderId="4" xfId="0" applyFont="1" applyFill="1" applyBorder="1" applyAlignment="1">
      <alignment vertical="center"/>
    </xf>
    <xf numFmtId="38" fontId="5" fillId="0" borderId="2" xfId="0" applyNumberFormat="1" applyFont="1" applyBorder="1" applyAlignment="1">
      <alignment horizontal="right" vertical="center"/>
    </xf>
    <xf numFmtId="10" fontId="5" fillId="6" borderId="88" xfId="0" applyNumberFormat="1" applyFont="1" applyFill="1" applyBorder="1" applyAlignment="1">
      <alignment horizontal="center" vertical="center"/>
    </xf>
    <xf numFmtId="38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vertical="center"/>
    </xf>
    <xf numFmtId="38" fontId="5" fillId="0" borderId="2" xfId="0" applyNumberFormat="1" applyFont="1" applyBorder="1" applyAlignment="1">
      <alignment vertical="center"/>
    </xf>
    <xf numFmtId="10" fontId="5" fillId="0" borderId="88" xfId="0" applyNumberFormat="1" applyFont="1" applyBorder="1" applyAlignment="1">
      <alignment vertical="center"/>
    </xf>
    <xf numFmtId="38" fontId="5" fillId="0" borderId="0" xfId="0" applyNumberFormat="1" applyFont="1" applyAlignment="1">
      <alignment horizontal="right" vertical="center"/>
    </xf>
    <xf numFmtId="10" fontId="5" fillId="0" borderId="29" xfId="0" applyNumberFormat="1" applyFont="1" applyBorder="1" applyAlignment="1">
      <alignment horizontal="center" vertical="center"/>
    </xf>
    <xf numFmtId="38" fontId="5" fillId="0" borderId="2" xfId="0" applyNumberFormat="1" applyFont="1" applyBorder="1" applyAlignment="1">
      <alignment horizontal="center" vertical="center"/>
    </xf>
    <xf numFmtId="0" fontId="88" fillId="41" borderId="52" xfId="0" applyNumberFormat="1" applyFont="1" applyFill="1" applyBorder="1" applyAlignment="1">
      <alignment horizontal="center" vertical="center"/>
    </xf>
    <xf numFmtId="0" fontId="97" fillId="41" borderId="37" xfId="0" applyNumberFormat="1" applyFont="1" applyFill="1" applyBorder="1" applyAlignment="1">
      <alignment horizontal="center" vertical="center"/>
    </xf>
    <xf numFmtId="4" fontId="109" fillId="0" borderId="0" xfId="0" applyNumberFormat="1" applyFont="1" applyAlignment="1">
      <alignment horizontal="right" vertical="center"/>
    </xf>
    <xf numFmtId="171" fontId="16" fillId="0" borderId="0" xfId="0" applyNumberFormat="1" applyFont="1" applyAlignment="1">
      <alignment horizontal="center" vertical="center"/>
    </xf>
    <xf numFmtId="171" fontId="15" fillId="0" borderId="0" xfId="0" applyNumberFormat="1" applyFont="1" applyAlignment="1">
      <alignment horizontal="center" vertical="center"/>
    </xf>
    <xf numFmtId="0" fontId="109" fillId="0" borderId="0" xfId="0" applyNumberFormat="1" applyFont="1" applyAlignment="1">
      <alignment horizontal="right" vertical="center"/>
    </xf>
    <xf numFmtId="40" fontId="1" fillId="0" borderId="110" xfId="4" applyNumberFormat="1" applyBorder="1"/>
    <xf numFmtId="40" fontId="1" fillId="0" borderId="111" xfId="4" applyNumberFormat="1" applyBorder="1"/>
    <xf numFmtId="40" fontId="1" fillId="0" borderId="112" xfId="4" applyNumberFormat="1" applyBorder="1"/>
    <xf numFmtId="40" fontId="1" fillId="0" borderId="113" xfId="4" applyNumberFormat="1" applyBorder="1"/>
    <xf numFmtId="40" fontId="1" fillId="28" borderId="55" xfId="4" applyNumberFormat="1" applyFill="1" applyBorder="1" applyProtection="1">
      <protection locked="0"/>
    </xf>
    <xf numFmtId="0" fontId="130" fillId="28" borderId="0" xfId="4" applyNumberFormat="1" applyFont="1" applyFill="1" applyAlignment="1">
      <alignment horizontal="right"/>
    </xf>
    <xf numFmtId="171" fontId="15" fillId="0" borderId="15" xfId="0" applyNumberFormat="1" applyFont="1" applyBorder="1" applyAlignment="1">
      <alignment horizontal="center" vertical="center"/>
    </xf>
    <xf numFmtId="0" fontId="16" fillId="0" borderId="0" xfId="0" applyNumberFormat="1" applyFont="1" applyAlignment="1">
      <alignment horizontal="center" vertical="center"/>
    </xf>
    <xf numFmtId="0" fontId="17" fillId="0" borderId="0" xfId="0" applyNumberFormat="1" applyFont="1" applyAlignment="1">
      <alignment vertical="center"/>
    </xf>
    <xf numFmtId="0" fontId="20" fillId="0" borderId="0" xfId="0" applyNumberFormat="1" applyFont="1" applyAlignment="1">
      <alignment horizontal="center" vertical="center"/>
    </xf>
    <xf numFmtId="0" fontId="15" fillId="0" borderId="0" xfId="0" applyNumberFormat="1" applyFont="1" applyAlignment="1">
      <alignment vertical="center"/>
    </xf>
    <xf numFmtId="0" fontId="4" fillId="0" borderId="0" xfId="4" applyNumberFormat="1" applyFont="1"/>
    <xf numFmtId="0" fontId="14" fillId="0" borderId="0" xfId="0" applyNumberFormat="1" applyFont="1" applyAlignment="1">
      <alignment vertical="center"/>
    </xf>
    <xf numFmtId="0" fontId="17" fillId="0" borderId="0" xfId="0" applyNumberFormat="1" applyFont="1" applyAlignment="1">
      <alignment horizontal="right" vertical="center"/>
    </xf>
    <xf numFmtId="0" fontId="15" fillId="0" borderId="16" xfId="0" applyNumberFormat="1" applyFont="1" applyBorder="1" applyAlignment="1">
      <alignment horizontal="center" vertical="center"/>
    </xf>
    <xf numFmtId="49" fontId="20" fillId="19" borderId="55" xfId="0" applyNumberFormat="1" applyFont="1" applyFill="1" applyBorder="1" applyAlignment="1">
      <alignment vertical="center"/>
    </xf>
    <xf numFmtId="4" fontId="20" fillId="6" borderId="55" xfId="0" applyNumberFormat="1" applyFont="1" applyFill="1" applyBorder="1" applyAlignment="1">
      <alignment vertical="center"/>
    </xf>
    <xf numFmtId="49" fontId="20" fillId="19" borderId="17" xfId="0" applyNumberFormat="1" applyFont="1" applyFill="1" applyBorder="1" applyAlignment="1">
      <alignment vertical="center"/>
    </xf>
    <xf numFmtId="4" fontId="20" fillId="6" borderId="17" xfId="0" applyNumberFormat="1" applyFont="1" applyFill="1" applyBorder="1" applyAlignment="1">
      <alignment vertical="center"/>
    </xf>
    <xf numFmtId="49" fontId="20" fillId="19" borderId="37" xfId="0" applyNumberFormat="1" applyFont="1" applyFill="1" applyBorder="1" applyAlignment="1">
      <alignment vertical="center"/>
    </xf>
    <xf numFmtId="4" fontId="20" fillId="6" borderId="37" xfId="0" applyNumberFormat="1" applyFont="1" applyFill="1" applyBorder="1" applyAlignment="1">
      <alignment vertical="center"/>
    </xf>
    <xf numFmtId="4" fontId="20" fillId="6" borderId="91" xfId="0" applyNumberFormat="1" applyFont="1" applyFill="1" applyBorder="1" applyAlignment="1">
      <alignment vertical="center"/>
    </xf>
    <xf numFmtId="4" fontId="20" fillId="6" borderId="46" xfId="0" applyNumberFormat="1" applyFont="1" applyFill="1" applyBorder="1" applyAlignment="1">
      <alignment vertical="center"/>
    </xf>
    <xf numFmtId="4" fontId="20" fillId="6" borderId="72" xfId="0" applyNumberFormat="1" applyFont="1" applyFill="1" applyBorder="1" applyAlignment="1">
      <alignment vertical="center"/>
    </xf>
    <xf numFmtId="0" fontId="17" fillId="0" borderId="0" xfId="0" applyNumberFormat="1" applyFont="1" applyAlignment="1">
      <alignment horizontal="center"/>
    </xf>
    <xf numFmtId="0" fontId="15" fillId="0" borderId="0" xfId="0" applyNumberFormat="1" applyFont="1" applyAlignment="1">
      <alignment horizontal="center" vertical="center"/>
    </xf>
    <xf numFmtId="0" fontId="17" fillId="0" borderId="11" xfId="0" applyNumberFormat="1" applyFont="1" applyBorder="1" applyAlignment="1">
      <alignment vertical="center"/>
    </xf>
    <xf numFmtId="167" fontId="103" fillId="28" borderId="2" xfId="4" applyNumberFormat="1" applyFont="1" applyFill="1" applyBorder="1" applyAlignment="1">
      <alignment horizontal="left"/>
    </xf>
    <xf numFmtId="167" fontId="132" fillId="0" borderId="15" xfId="4" applyNumberFormat="1" applyFont="1" applyBorder="1"/>
    <xf numFmtId="167" fontId="133" fillId="0" borderId="2" xfId="4" applyNumberFormat="1" applyFont="1" applyBorder="1"/>
    <xf numFmtId="167" fontId="133" fillId="0" borderId="12" xfId="4" applyNumberFormat="1" applyFont="1" applyBorder="1"/>
    <xf numFmtId="167" fontId="134" fillId="48" borderId="0" xfId="4" applyNumberFormat="1" applyFont="1" applyFill="1"/>
    <xf numFmtId="167" fontId="133" fillId="48" borderId="0" xfId="4" applyNumberFormat="1" applyFont="1" applyFill="1"/>
    <xf numFmtId="167" fontId="132" fillId="48" borderId="0" xfId="4" applyNumberFormat="1" applyFont="1" applyFill="1"/>
    <xf numFmtId="3" fontId="97" fillId="0" borderId="19" xfId="0" applyNumberFormat="1" applyFont="1" applyBorder="1" applyAlignment="1">
      <alignment horizontal="center" vertical="center" wrapText="1"/>
    </xf>
    <xf numFmtId="38" fontId="5" fillId="32" borderId="6" xfId="0" applyNumberFormat="1" applyFont="1" applyFill="1" applyBorder="1" applyAlignment="1" applyProtection="1">
      <alignment horizontal="right" vertical="center"/>
      <protection locked="0"/>
    </xf>
    <xf numFmtId="10" fontId="142" fillId="6" borderId="88" xfId="0" applyNumberFormat="1" applyFont="1" applyFill="1" applyBorder="1" applyAlignment="1">
      <alignment horizontal="center" vertical="center"/>
    </xf>
    <xf numFmtId="4" fontId="17" fillId="0" borderId="46" xfId="0" applyNumberFormat="1" applyFont="1" applyBorder="1" applyAlignment="1" applyProtection="1">
      <alignment horizontal="center" vertical="center"/>
      <protection hidden="1"/>
    </xf>
    <xf numFmtId="4" fontId="16" fillId="5" borderId="13" xfId="0" applyNumberFormat="1" applyFont="1" applyFill="1" applyBorder="1" applyAlignment="1" applyProtection="1">
      <alignment horizontal="center" vertical="center"/>
      <protection hidden="1"/>
    </xf>
    <xf numFmtId="0" fontId="16" fillId="5" borderId="29" xfId="0" applyNumberFormat="1" applyFont="1" applyFill="1" applyBorder="1" applyAlignment="1" applyProtection="1">
      <alignment horizontal="center" vertical="center"/>
      <protection hidden="1"/>
    </xf>
    <xf numFmtId="0" fontId="16" fillId="5" borderId="13" xfId="0" applyNumberFormat="1" applyFont="1" applyFill="1" applyBorder="1" applyAlignment="1" applyProtection="1">
      <alignment horizontal="center" vertical="center"/>
      <protection hidden="1"/>
    </xf>
    <xf numFmtId="0" fontId="20" fillId="6" borderId="13" xfId="0" applyNumberFormat="1" applyFont="1" applyFill="1" applyBorder="1" applyAlignment="1" applyProtection="1">
      <alignment horizontal="center" vertical="center"/>
      <protection hidden="1"/>
    </xf>
    <xf numFmtId="49" fontId="15" fillId="0" borderId="44" xfId="0" applyNumberFormat="1" applyFont="1" applyBorder="1" applyAlignment="1" applyProtection="1">
      <alignment horizontal="center" vertical="center"/>
      <protection hidden="1"/>
    </xf>
    <xf numFmtId="0" fontId="16" fillId="6" borderId="13" xfId="0" applyNumberFormat="1" applyFont="1" applyFill="1" applyBorder="1" applyAlignment="1" applyProtection="1">
      <alignment horizontal="center" vertical="center"/>
      <protection hidden="1"/>
    </xf>
    <xf numFmtId="49" fontId="15" fillId="8" borderId="16" xfId="0" applyNumberFormat="1" applyFont="1" applyFill="1" applyBorder="1" applyAlignment="1" applyProtection="1">
      <alignment horizontal="center" vertical="center"/>
      <protection hidden="1"/>
    </xf>
    <xf numFmtId="0" fontId="18" fillId="5" borderId="13" xfId="0" applyNumberFormat="1" applyFont="1" applyFill="1" applyBorder="1" applyAlignment="1" applyProtection="1">
      <alignment horizontal="center" vertical="center"/>
      <protection hidden="1"/>
    </xf>
    <xf numFmtId="0" fontId="16" fillId="29" borderId="13" xfId="0" applyNumberFormat="1" applyFont="1" applyFill="1" applyBorder="1" applyAlignment="1" applyProtection="1">
      <alignment horizontal="center" vertical="center"/>
      <protection hidden="1"/>
    </xf>
    <xf numFmtId="171" fontId="41" fillId="0" borderId="0" xfId="0" applyNumberFormat="1" applyFont="1" applyAlignment="1">
      <alignment horizontal="center" vertical="center"/>
    </xf>
    <xf numFmtId="171" fontId="15" fillId="0" borderId="0" xfId="0" applyNumberFormat="1" applyFont="1" applyAlignment="1" applyProtection="1">
      <alignment horizontal="center" vertical="center"/>
      <protection hidden="1"/>
    </xf>
    <xf numFmtId="171" fontId="91" fillId="0" borderId="0" xfId="0" applyNumberFormat="1" applyFont="1" applyAlignment="1">
      <alignment horizontal="center" vertical="center"/>
    </xf>
    <xf numFmtId="4" fontId="91" fillId="0" borderId="50" xfId="0" applyNumberFormat="1" applyFont="1" applyBorder="1" applyAlignment="1">
      <alignment horizontal="center" vertical="center"/>
    </xf>
    <xf numFmtId="171" fontId="91" fillId="0" borderId="50" xfId="0" applyNumberFormat="1" applyFont="1" applyBorder="1" applyAlignment="1">
      <alignment horizontal="center" vertical="center"/>
    </xf>
    <xf numFmtId="171" fontId="123" fillId="0" borderId="50" xfId="0" applyNumberFormat="1" applyFont="1" applyBorder="1" applyAlignment="1">
      <alignment horizontal="center" vertical="center"/>
    </xf>
    <xf numFmtId="171" fontId="91" fillId="0" borderId="105" xfId="0" applyNumberFormat="1" applyFont="1" applyBorder="1" applyAlignment="1">
      <alignment horizontal="center" vertical="center"/>
    </xf>
    <xf numFmtId="4" fontId="41" fillId="0" borderId="0" xfId="0" applyNumberFormat="1" applyFont="1" applyAlignment="1">
      <alignment horizontal="center" vertical="center"/>
    </xf>
    <xf numFmtId="171" fontId="40" fillId="0" borderId="50" xfId="0" applyNumberFormat="1" applyFont="1" applyBorder="1" applyAlignment="1">
      <alignment horizontal="center" vertical="center"/>
    </xf>
    <xf numFmtId="172" fontId="40" fillId="0" borderId="2" xfId="0" quotePrefix="1" applyFont="1" applyBorder="1" applyAlignment="1">
      <alignment horizontal="center" vertical="center"/>
    </xf>
    <xf numFmtId="172" fontId="61" fillId="0" borderId="2" xfId="0" quotePrefix="1" applyFont="1" applyBorder="1" applyAlignment="1">
      <alignment horizontal="center" vertical="center"/>
    </xf>
    <xf numFmtId="172" fontId="61" fillId="0" borderId="0" xfId="0" quotePrefix="1" applyFont="1" applyAlignment="1">
      <alignment horizontal="center" vertical="center"/>
    </xf>
    <xf numFmtId="4" fontId="40" fillId="0" borderId="0" xfId="0" applyNumberFormat="1" applyFont="1" applyAlignment="1">
      <alignment horizontal="center" vertical="center"/>
    </xf>
    <xf numFmtId="4" fontId="16" fillId="0" borderId="27" xfId="0" applyNumberFormat="1" applyFont="1" applyBorder="1" applyAlignment="1">
      <alignment horizontal="center" vertical="center"/>
    </xf>
    <xf numFmtId="4" fontId="15" fillId="0" borderId="0" xfId="0" applyNumberFormat="1" applyFont="1" applyAlignment="1">
      <alignment horizontal="center" vertical="center"/>
    </xf>
    <xf numFmtId="172" fontId="5" fillId="0" borderId="0" xfId="0" applyFont="1" applyAlignment="1" applyProtection="1">
      <alignment vertical="center"/>
      <protection hidden="1"/>
    </xf>
    <xf numFmtId="172" fontId="5" fillId="0" borderId="0" xfId="0" applyFont="1" applyAlignment="1">
      <alignment horizontal="left" vertical="center"/>
    </xf>
    <xf numFmtId="0" fontId="6" fillId="10" borderId="0" xfId="0" applyNumberFormat="1" applyFont="1" applyFill="1" applyAlignment="1" applyProtection="1">
      <alignment horizontal="left" vertical="center"/>
      <protection hidden="1"/>
    </xf>
    <xf numFmtId="0" fontId="5" fillId="0" borderId="0" xfId="0" applyNumberFormat="1" applyFont="1" applyAlignment="1">
      <alignment horizontal="left"/>
    </xf>
    <xf numFmtId="0" fontId="5" fillId="0" borderId="0" xfId="0" applyNumberFormat="1" applyFont="1" applyAlignment="1" applyProtection="1">
      <alignment horizontal="left"/>
      <protection locked="0"/>
    </xf>
    <xf numFmtId="0" fontId="5" fillId="0" borderId="0" xfId="0" applyNumberFormat="1" applyFont="1" applyProtection="1">
      <protection locked="0"/>
    </xf>
    <xf numFmtId="0" fontId="6" fillId="10" borderId="0" xfId="0" applyNumberFormat="1" applyFont="1" applyFill="1" applyAlignment="1" applyProtection="1">
      <alignment vertical="center"/>
      <protection hidden="1"/>
    </xf>
    <xf numFmtId="0" fontId="6" fillId="3" borderId="0" xfId="0" applyNumberFormat="1" applyFont="1" applyFill="1" applyAlignment="1">
      <alignment vertical="center"/>
    </xf>
    <xf numFmtId="0" fontId="5" fillId="0" borderId="0" xfId="0" applyNumberFormat="1" applyFont="1" applyAlignment="1" applyProtection="1">
      <alignment horizontal="justify" vertical="justify" wrapText="1"/>
      <protection locked="0"/>
    </xf>
    <xf numFmtId="0" fontId="5" fillId="0" borderId="0" xfId="5" applyNumberFormat="1" applyFont="1" applyAlignment="1">
      <alignment horizontal="left"/>
    </xf>
    <xf numFmtId="4" fontId="86" fillId="28" borderId="15" xfId="0" applyNumberFormat="1" applyFont="1" applyFill="1" applyBorder="1" applyAlignment="1">
      <alignment horizontal="right" vertical="center"/>
    </xf>
    <xf numFmtId="38" fontId="92" fillId="29" borderId="50" xfId="0" applyNumberFormat="1" applyFont="1" applyFill="1" applyBorder="1" applyAlignment="1">
      <alignment horizontal="right" vertical="center"/>
    </xf>
    <xf numFmtId="4" fontId="69" fillId="0" borderId="50" xfId="0" applyNumberFormat="1" applyFont="1" applyBorder="1" applyAlignment="1">
      <alignment horizontal="right" vertical="center"/>
    </xf>
    <xf numFmtId="4" fontId="20" fillId="0" borderId="30" xfId="0" applyNumberFormat="1" applyFont="1" applyBorder="1" applyAlignment="1">
      <alignment horizontal="right" vertical="center"/>
    </xf>
    <xf numFmtId="4" fontId="121" fillId="28" borderId="15" xfId="0" applyNumberFormat="1" applyFont="1" applyFill="1" applyBorder="1" applyAlignment="1">
      <alignment horizontal="right" vertical="center"/>
    </xf>
    <xf numFmtId="38" fontId="86" fillId="0" borderId="50" xfId="0" applyNumberFormat="1" applyFont="1" applyBorder="1" applyAlignment="1">
      <alignment horizontal="right" vertical="center"/>
    </xf>
    <xf numFmtId="4" fontId="91" fillId="0" borderId="0" xfId="0" applyNumberFormat="1" applyFont="1" applyAlignment="1">
      <alignment horizontal="right" vertical="center"/>
    </xf>
    <xf numFmtId="38" fontId="86" fillId="29" borderId="50" xfId="0" applyNumberFormat="1" applyFont="1" applyFill="1" applyBorder="1" applyAlignment="1">
      <alignment horizontal="right" vertical="center"/>
    </xf>
    <xf numFmtId="38" fontId="121" fillId="0" borderId="50" xfId="0" applyNumberFormat="1" applyFont="1" applyBorder="1" applyAlignment="1">
      <alignment horizontal="right" vertical="center"/>
    </xf>
    <xf numFmtId="0" fontId="15" fillId="0" borderId="16" xfId="0" applyNumberFormat="1" applyFont="1" applyBorder="1" applyAlignment="1" applyProtection="1">
      <alignment horizontal="center" vertical="center"/>
      <protection hidden="1"/>
    </xf>
    <xf numFmtId="0" fontId="15" fillId="0" borderId="17" xfId="0" applyNumberFormat="1" applyFont="1" applyBorder="1" applyAlignment="1" applyProtection="1">
      <alignment horizontal="center" vertical="center"/>
      <protection hidden="1"/>
    </xf>
    <xf numFmtId="49" fontId="15" fillId="8" borderId="17" xfId="0" applyNumberFormat="1" applyFont="1" applyFill="1" applyBorder="1" applyAlignment="1" applyProtection="1">
      <alignment horizontal="center" vertical="center"/>
      <protection hidden="1"/>
    </xf>
    <xf numFmtId="49" fontId="15" fillId="8" borderId="52" xfId="0" applyNumberFormat="1" applyFont="1" applyFill="1" applyBorder="1" applyAlignment="1" applyProtection="1">
      <alignment horizontal="center" vertical="center"/>
      <protection hidden="1"/>
    </xf>
    <xf numFmtId="0" fontId="15" fillId="0" borderId="52" xfId="0" applyNumberFormat="1" applyFont="1" applyBorder="1" applyAlignment="1" applyProtection="1">
      <alignment horizontal="center" vertical="center"/>
      <protection hidden="1"/>
    </xf>
    <xf numFmtId="49" fontId="15" fillId="0" borderId="69" xfId="0" applyNumberFormat="1" applyFont="1" applyBorder="1" applyAlignment="1" applyProtection="1">
      <alignment horizontal="center" vertical="center"/>
      <protection hidden="1"/>
    </xf>
    <xf numFmtId="38" fontId="15" fillId="0" borderId="17" xfId="0" applyNumberFormat="1" applyFont="1" applyBorder="1" applyAlignment="1" applyProtection="1">
      <alignment horizontal="center" vertical="center"/>
      <protection hidden="1"/>
    </xf>
    <xf numFmtId="172" fontId="2" fillId="10" borderId="8" xfId="0" applyFont="1" applyFill="1" applyBorder="1" applyAlignment="1" applyProtection="1">
      <alignment horizontal="center" vertical="center"/>
      <protection hidden="1"/>
    </xf>
    <xf numFmtId="3" fontId="5" fillId="0" borderId="6" xfId="0" applyNumberFormat="1" applyFont="1" applyBorder="1" applyAlignment="1" applyProtection="1">
      <alignment horizontal="center" vertical="center"/>
      <protection locked="0"/>
    </xf>
    <xf numFmtId="3" fontId="5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2" fillId="10" borderId="8" xfId="0" applyNumberFormat="1" applyFont="1" applyFill="1" applyBorder="1" applyAlignment="1" applyProtection="1">
      <alignment horizontal="center" vertical="center"/>
      <protection hidden="1"/>
    </xf>
    <xf numFmtId="3" fontId="2" fillId="6" borderId="8" xfId="0" applyNumberFormat="1" applyFont="1" applyFill="1" applyBorder="1" applyAlignment="1">
      <alignment horizontal="center" vertical="center"/>
    </xf>
    <xf numFmtId="3" fontId="0" fillId="6" borderId="8" xfId="0" applyNumberFormat="1" applyFill="1" applyBorder="1" applyAlignment="1">
      <alignment horizontal="center" vertical="center"/>
    </xf>
    <xf numFmtId="3" fontId="2" fillId="6" borderId="8" xfId="0" quotePrefix="1" applyNumberFormat="1" applyFont="1" applyFill="1" applyBorder="1" applyAlignment="1">
      <alignment horizontal="center" vertical="center"/>
    </xf>
    <xf numFmtId="3" fontId="5" fillId="0" borderId="10" xfId="0" applyNumberFormat="1" applyFont="1" applyBorder="1" applyAlignment="1" applyProtection="1">
      <alignment horizontal="center" vertical="center"/>
      <protection locked="0"/>
    </xf>
    <xf numFmtId="3" fontId="33" fillId="6" borderId="8" xfId="0" applyNumberFormat="1" applyFont="1" applyFill="1" applyBorder="1" applyAlignment="1">
      <alignment horizontal="center" vertical="center"/>
    </xf>
    <xf numFmtId="49" fontId="5" fillId="11" borderId="9" xfId="0" applyNumberFormat="1" applyFont="1" applyFill="1" applyBorder="1" applyAlignment="1">
      <alignment horizontal="center" vertical="center"/>
    </xf>
    <xf numFmtId="49" fontId="5" fillId="11" borderId="6" xfId="0" applyNumberFormat="1" applyFont="1" applyFill="1" applyBorder="1" applyAlignment="1">
      <alignment horizontal="center" vertical="center"/>
    </xf>
    <xf numFmtId="49" fontId="5" fillId="7" borderId="0" xfId="0" applyNumberFormat="1" applyFont="1" applyFill="1" applyAlignment="1">
      <alignment horizontal="center" vertical="center"/>
    </xf>
    <xf numFmtId="169" fontId="5" fillId="0" borderId="6" xfId="0" applyNumberFormat="1" applyFont="1" applyBorder="1" applyAlignment="1" applyProtection="1">
      <alignment horizontal="center" vertical="center"/>
      <protection locked="0"/>
    </xf>
    <xf numFmtId="169" fontId="5" fillId="32" borderId="6" xfId="0" applyNumberFormat="1" applyFont="1" applyFill="1" applyBorder="1" applyAlignment="1" applyProtection="1">
      <alignment horizontal="center" vertical="center"/>
      <protection locked="0"/>
    </xf>
    <xf numFmtId="169" fontId="5" fillId="0" borderId="9" xfId="0" applyNumberFormat="1" applyFont="1" applyBorder="1" applyAlignment="1" applyProtection="1">
      <alignment horizontal="center" vertical="center"/>
      <protection locked="0"/>
    </xf>
    <xf numFmtId="169" fontId="5" fillId="0" borderId="10" xfId="0" applyNumberFormat="1" applyFont="1" applyBorder="1" applyAlignment="1" applyProtection="1">
      <alignment horizontal="center" vertical="center"/>
      <protection locked="0"/>
    </xf>
    <xf numFmtId="172" fontId="5" fillId="0" borderId="0" xfId="0" applyFont="1" applyAlignment="1">
      <alignment horizontal="center" vertical="center"/>
    </xf>
    <xf numFmtId="172" fontId="4" fillId="0" borderId="0" xfId="0" applyFont="1" applyAlignment="1">
      <alignment horizontal="center" vertical="center"/>
    </xf>
    <xf numFmtId="172" fontId="5" fillId="7" borderId="0" xfId="0" applyFont="1" applyFill="1" applyAlignment="1">
      <alignment horizontal="center" vertical="center"/>
    </xf>
    <xf numFmtId="49" fontId="5" fillId="0" borderId="6" xfId="0" applyNumberFormat="1" applyFont="1" applyBorder="1" applyAlignment="1" applyProtection="1">
      <alignment horizontal="center" vertical="center"/>
      <protection locked="0" hidden="1"/>
    </xf>
    <xf numFmtId="172" fontId="4" fillId="0" borderId="0" xfId="0" applyFont="1" applyAlignment="1" applyProtection="1">
      <alignment horizontal="center" vertical="center"/>
      <protection hidden="1"/>
    </xf>
    <xf numFmtId="172" fontId="0" fillId="6" borderId="8" xfId="0" applyFill="1" applyBorder="1" applyAlignment="1" applyProtection="1">
      <alignment horizontal="center" vertical="center"/>
      <protection hidden="1"/>
    </xf>
    <xf numFmtId="0" fontId="5" fillId="0" borderId="6" xfId="0" applyNumberFormat="1" applyFont="1" applyBorder="1" applyAlignment="1" applyProtection="1">
      <alignment horizontal="center" vertical="center"/>
      <protection locked="0" hidden="1"/>
    </xf>
    <xf numFmtId="172" fontId="2" fillId="6" borderId="8" xfId="0" quotePrefix="1" applyFont="1" applyFill="1" applyBorder="1" applyAlignment="1" applyProtection="1">
      <alignment horizontal="center" vertical="center"/>
      <protection hidden="1"/>
    </xf>
    <xf numFmtId="49" fontId="5" fillId="0" borderId="6" xfId="0" applyNumberFormat="1" applyFont="1" applyBorder="1" applyAlignment="1" applyProtection="1">
      <alignment horizontal="center" vertical="center"/>
      <protection locked="0"/>
    </xf>
    <xf numFmtId="49" fontId="5" fillId="0" borderId="9" xfId="0" applyNumberFormat="1" applyFont="1" applyBorder="1" applyAlignment="1" applyProtection="1">
      <alignment horizontal="center" vertical="center"/>
      <protection locked="0" hidden="1"/>
    </xf>
    <xf numFmtId="49" fontId="5" fillId="0" borderId="10" xfId="0" applyNumberFormat="1" applyFont="1" applyBorder="1" applyAlignment="1" applyProtection="1">
      <alignment horizontal="center" vertical="center"/>
      <protection locked="0" hidden="1"/>
    </xf>
    <xf numFmtId="49" fontId="5" fillId="11" borderId="9" xfId="0" applyNumberFormat="1" applyFont="1" applyFill="1" applyBorder="1" applyAlignment="1" applyProtection="1">
      <alignment horizontal="center" vertical="center"/>
      <protection hidden="1"/>
    </xf>
    <xf numFmtId="172" fontId="5" fillId="0" borderId="0" xfId="0" applyFont="1" applyAlignment="1" applyProtection="1">
      <alignment horizontal="center" vertical="center"/>
      <protection hidden="1"/>
    </xf>
    <xf numFmtId="0" fontId="1" fillId="0" borderId="0" xfId="0" applyNumberFormat="1" applyFont="1" applyAlignment="1" applyProtection="1">
      <alignment horizontal="left" vertical="top" wrapText="1"/>
      <protection locked="0"/>
    </xf>
    <xf numFmtId="0" fontId="1" fillId="0" borderId="0" xfId="0" applyNumberFormat="1" applyFont="1" applyAlignment="1">
      <alignment horizontal="left" vertical="center"/>
    </xf>
    <xf numFmtId="172" fontId="71" fillId="0" borderId="89" xfId="0" quotePrefix="1" applyFont="1" applyBorder="1" applyAlignment="1">
      <alignment horizontal="center" vertical="center"/>
    </xf>
    <xf numFmtId="168" fontId="5" fillId="0" borderId="9" xfId="0" applyNumberFormat="1" applyFont="1" applyBorder="1" applyAlignment="1" applyProtection="1">
      <alignment horizontal="right" vertical="center"/>
      <protection locked="0"/>
    </xf>
    <xf numFmtId="0" fontId="1" fillId="0" borderId="0" xfId="0" quotePrefix="1" applyNumberFormat="1" applyFont="1" applyAlignment="1">
      <alignment vertical="center"/>
    </xf>
    <xf numFmtId="0" fontId="1" fillId="0" borderId="0" xfId="0" applyNumberFormat="1" applyFont="1" applyAlignment="1" applyProtection="1">
      <alignment horizontal="left" vertical="center"/>
      <protection locked="0"/>
    </xf>
    <xf numFmtId="177" fontId="143" fillId="57" borderId="121" xfId="0" applyNumberFormat="1" applyFont="1" applyFill="1" applyBorder="1" applyAlignment="1">
      <alignment vertical="center"/>
    </xf>
    <xf numFmtId="49" fontId="144" fillId="58" borderId="122" xfId="0" applyNumberFormat="1" applyFont="1" applyFill="1" applyBorder="1" applyAlignment="1">
      <alignment horizontal="right" vertical="center"/>
    </xf>
    <xf numFmtId="177" fontId="144" fillId="58" borderId="122" xfId="0" applyNumberFormat="1" applyFont="1" applyFill="1" applyBorder="1" applyAlignment="1">
      <alignment horizontal="right" vertical="center"/>
    </xf>
    <xf numFmtId="49" fontId="144" fillId="58" borderId="123" xfId="0" applyNumberFormat="1" applyFont="1" applyFill="1" applyBorder="1" applyAlignment="1">
      <alignment horizontal="right" vertical="center"/>
    </xf>
    <xf numFmtId="177" fontId="144" fillId="58" borderId="123" xfId="0" applyNumberFormat="1" applyFont="1" applyFill="1" applyBorder="1" applyAlignment="1">
      <alignment horizontal="right" vertical="center"/>
    </xf>
    <xf numFmtId="0" fontId="1" fillId="0" borderId="0" xfId="0" applyNumberFormat="1" applyFont="1" applyAlignment="1">
      <alignment horizontal="left" vertical="top"/>
    </xf>
    <xf numFmtId="0" fontId="7" fillId="0" borderId="0" xfId="0" applyNumberFormat="1" applyFont="1" applyAlignment="1">
      <alignment horizontal="left" vertical="top"/>
    </xf>
    <xf numFmtId="0" fontId="1" fillId="0" borderId="0" xfId="0" applyNumberFormat="1" applyFont="1" applyAlignment="1">
      <alignment horizontal="center" vertical="center"/>
    </xf>
    <xf numFmtId="171" fontId="1" fillId="0" borderId="0" xfId="0" applyNumberFormat="1" applyFont="1" applyAlignment="1">
      <alignment vertical="center"/>
    </xf>
    <xf numFmtId="0" fontId="11" fillId="0" borderId="0" xfId="0" applyNumberFormat="1" applyFont="1" applyAlignment="1">
      <alignment vertical="center" wrapText="1"/>
    </xf>
    <xf numFmtId="0" fontId="1" fillId="0" borderId="0" xfId="0" applyNumberFormat="1" applyFont="1" applyAlignment="1">
      <alignment vertical="center" wrapText="1"/>
    </xf>
    <xf numFmtId="0" fontId="52" fillId="0" borderId="0" xfId="0" applyNumberFormat="1" applyFont="1" applyAlignment="1">
      <alignment horizontal="left" vertical="center"/>
    </xf>
    <xf numFmtId="0" fontId="1" fillId="0" borderId="0" xfId="0" applyNumberFormat="1" applyFont="1" applyAlignment="1" applyProtection="1">
      <alignment horizontal="left" vertical="top"/>
      <protection locked="0"/>
    </xf>
    <xf numFmtId="0" fontId="1" fillId="0" borderId="0" xfId="0" quotePrefix="1" applyNumberFormat="1" applyFont="1" applyAlignment="1" applyProtection="1">
      <alignment vertical="center"/>
      <protection locked="0"/>
    </xf>
    <xf numFmtId="0" fontId="1" fillId="0" borderId="0" xfId="0" applyNumberFormat="1" applyFont="1" applyAlignment="1" applyProtection="1">
      <alignment vertical="center"/>
      <protection locked="0"/>
    </xf>
    <xf numFmtId="0" fontId="1" fillId="0" borderId="0" xfId="0" quotePrefix="1" applyNumberFormat="1" applyFont="1" applyAlignment="1" applyProtection="1">
      <alignment horizontal="left" vertical="center"/>
      <protection locked="0"/>
    </xf>
    <xf numFmtId="0" fontId="1" fillId="0" borderId="0" xfId="0" applyNumberFormat="1" applyFont="1" applyAlignment="1" applyProtection="1">
      <alignment horizontal="left" vertical="center" wrapText="1"/>
      <protection locked="0"/>
    </xf>
    <xf numFmtId="0" fontId="34" fillId="0" borderId="0" xfId="0" applyNumberFormat="1" applyFont="1" applyAlignment="1" applyProtection="1">
      <alignment horizontal="left" vertical="center"/>
      <protection locked="0"/>
    </xf>
    <xf numFmtId="0" fontId="34" fillId="0" borderId="34" xfId="0" applyNumberFormat="1" applyFont="1" applyBorder="1" applyAlignment="1" applyProtection="1">
      <alignment horizontal="left" vertical="center"/>
      <protection locked="0"/>
    </xf>
    <xf numFmtId="167" fontId="125" fillId="0" borderId="0" xfId="4" applyNumberFormat="1" applyFont="1" applyAlignment="1">
      <alignment horizontal="center"/>
    </xf>
    <xf numFmtId="167" fontId="146" fillId="0" borderId="0" xfId="4" applyNumberFormat="1" applyFont="1" applyAlignment="1">
      <alignment horizontal="center"/>
    </xf>
    <xf numFmtId="167" fontId="140" fillId="33" borderId="0" xfId="4" applyNumberFormat="1" applyFont="1" applyFill="1"/>
    <xf numFmtId="167" fontId="140" fillId="33" borderId="2" xfId="4" applyNumberFormat="1" applyFont="1" applyFill="1" applyBorder="1" applyAlignment="1">
      <alignment horizontal="left"/>
    </xf>
    <xf numFmtId="0" fontId="6" fillId="0" borderId="34" xfId="0" applyNumberFormat="1" applyFont="1" applyBorder="1" applyAlignment="1">
      <alignment horizontal="right" vertical="center"/>
    </xf>
    <xf numFmtId="0" fontId="5" fillId="0" borderId="12" xfId="0" applyNumberFormat="1" applyFont="1" applyBorder="1" applyAlignment="1" applyProtection="1">
      <alignment vertical="center"/>
      <protection hidden="1"/>
    </xf>
    <xf numFmtId="0" fontId="20" fillId="0" borderId="44" xfId="6" applyNumberFormat="1" applyFont="1" applyFill="1" applyBorder="1" applyAlignment="1" applyProtection="1">
      <alignment horizontal="center" vertical="center" wrapText="1"/>
      <protection locked="0"/>
    </xf>
    <xf numFmtId="4" fontId="15" fillId="5" borderId="70" xfId="0" applyNumberFormat="1" applyFont="1" applyFill="1" applyBorder="1" applyAlignment="1">
      <alignment vertical="center"/>
    </xf>
    <xf numFmtId="4" fontId="17" fillId="6" borderId="15" xfId="0" applyNumberFormat="1" applyFont="1" applyFill="1" applyBorder="1" applyAlignment="1">
      <alignment horizontal="left" vertical="center"/>
    </xf>
    <xf numFmtId="4" fontId="17" fillId="6" borderId="70" xfId="0" applyNumberFormat="1" applyFont="1" applyFill="1" applyBorder="1" applyAlignment="1">
      <alignment horizontal="left" vertical="center"/>
    </xf>
    <xf numFmtId="49" fontId="16" fillId="6" borderId="15" xfId="0" applyNumberFormat="1" applyFont="1" applyFill="1" applyBorder="1" applyAlignment="1" applyProtection="1">
      <alignment horizontal="left" vertical="center"/>
      <protection hidden="1"/>
    </xf>
    <xf numFmtId="49" fontId="16" fillId="6" borderId="70" xfId="0" applyNumberFormat="1" applyFont="1" applyFill="1" applyBorder="1" applyAlignment="1" applyProtection="1">
      <alignment horizontal="left" vertical="center"/>
      <protection hidden="1"/>
    </xf>
    <xf numFmtId="4" fontId="21" fillId="5" borderId="70" xfId="0" applyNumberFormat="1" applyFont="1" applyFill="1" applyBorder="1" applyAlignment="1">
      <alignment vertical="center"/>
    </xf>
    <xf numFmtId="38" fontId="17" fillId="6" borderId="70" xfId="0" applyNumberFormat="1" applyFont="1" applyFill="1" applyBorder="1" applyAlignment="1">
      <alignment horizontal="right" vertical="center"/>
    </xf>
    <xf numFmtId="38" fontId="84" fillId="11" borderId="2" xfId="0" applyNumberFormat="1" applyFont="1" applyFill="1" applyBorder="1" applyAlignment="1" applyProtection="1">
      <alignment horizontal="right" vertical="center"/>
      <protection hidden="1"/>
    </xf>
    <xf numFmtId="38" fontId="20" fillId="35" borderId="15" xfId="0" applyNumberFormat="1" applyFont="1" applyFill="1" applyBorder="1" applyAlignment="1" applyProtection="1">
      <alignment horizontal="left" vertical="center"/>
      <protection locked="0"/>
    </xf>
    <xf numFmtId="171" fontId="20" fillId="0" borderId="103" xfId="0" applyNumberFormat="1" applyFont="1" applyBorder="1" applyAlignment="1">
      <alignment horizontal="left" vertical="top" wrapText="1"/>
    </xf>
    <xf numFmtId="38" fontId="90" fillId="0" borderId="103" xfId="0" applyNumberFormat="1" applyFont="1" applyBorder="1" applyAlignment="1">
      <alignment horizontal="left" vertical="top" wrapText="1"/>
    </xf>
    <xf numFmtId="38" fontId="97" fillId="0" borderId="103" xfId="0" applyNumberFormat="1" applyFont="1" applyBorder="1" applyAlignment="1">
      <alignment horizontal="left" vertical="top" wrapText="1"/>
    </xf>
    <xf numFmtId="4" fontId="15" fillId="0" borderId="0" xfId="0" applyNumberFormat="1" applyFont="1" applyAlignment="1">
      <alignment horizontal="left" vertical="top" wrapText="1"/>
    </xf>
    <xf numFmtId="172" fontId="17" fillId="0" borderId="0" xfId="0" applyFont="1" applyAlignment="1">
      <alignment horizontal="left" vertical="top" wrapText="1"/>
    </xf>
    <xf numFmtId="4" fontId="17" fillId="0" borderId="0" xfId="0" applyNumberFormat="1" applyFont="1" applyAlignment="1">
      <alignment horizontal="left" vertical="top" wrapText="1"/>
    </xf>
    <xf numFmtId="4" fontId="17" fillId="0" borderId="11" xfId="0" applyNumberFormat="1" applyFont="1" applyBorder="1" applyAlignment="1">
      <alignment horizontal="left" vertical="top" wrapText="1"/>
    </xf>
    <xf numFmtId="4" fontId="17" fillId="0" borderId="0" xfId="0" applyNumberFormat="1" applyFont="1" applyAlignment="1" applyProtection="1">
      <alignment horizontal="left" vertical="top" wrapText="1"/>
      <protection hidden="1"/>
    </xf>
    <xf numFmtId="4" fontId="15" fillId="0" borderId="0" xfId="0" applyNumberFormat="1" applyFont="1" applyAlignment="1" applyProtection="1">
      <alignment horizontal="left" vertical="top" wrapText="1"/>
      <protection locked="0" hidden="1"/>
    </xf>
    <xf numFmtId="4" fontId="15" fillId="0" borderId="0" xfId="0" applyNumberFormat="1" applyFont="1" applyAlignment="1" applyProtection="1">
      <alignment horizontal="left" vertical="top" wrapText="1"/>
      <protection hidden="1"/>
    </xf>
    <xf numFmtId="38" fontId="15" fillId="8" borderId="15" xfId="0" applyNumberFormat="1" applyFont="1" applyFill="1" applyBorder="1" applyAlignment="1" applyProtection="1">
      <alignment horizontal="left" vertical="top" wrapText="1"/>
      <protection locked="0"/>
    </xf>
    <xf numFmtId="38" fontId="15" fillId="8" borderId="2" xfId="0" applyNumberFormat="1" applyFont="1" applyFill="1" applyBorder="1" applyAlignment="1" applyProtection="1">
      <alignment horizontal="left" vertical="top" wrapText="1"/>
      <protection locked="0"/>
    </xf>
    <xf numFmtId="171" fontId="15" fillId="8" borderId="0" xfId="0" applyNumberFormat="1" applyFont="1" applyFill="1" applyAlignment="1" applyProtection="1">
      <alignment horizontal="left" vertical="top" wrapText="1"/>
      <protection hidden="1"/>
    </xf>
    <xf numFmtId="38" fontId="15" fillId="0" borderId="0" xfId="0" applyNumberFormat="1" applyFont="1" applyAlignment="1" applyProtection="1">
      <alignment horizontal="left" vertical="top" wrapText="1"/>
      <protection hidden="1"/>
    </xf>
    <xf numFmtId="171" fontId="91" fillId="0" borderId="103" xfId="0" applyNumberFormat="1" applyFont="1" applyBorder="1" applyAlignment="1">
      <alignment horizontal="left" vertical="top" wrapText="1"/>
    </xf>
    <xf numFmtId="38" fontId="17" fillId="0" borderId="103" xfId="0" applyNumberFormat="1" applyFont="1" applyBorder="1" applyAlignment="1" applyProtection="1">
      <alignment horizontal="left" vertical="top" wrapText="1"/>
      <protection locked="0"/>
    </xf>
    <xf numFmtId="4" fontId="15" fillId="0" borderId="103" xfId="0" applyNumberFormat="1" applyFont="1" applyBorder="1" applyAlignment="1" applyProtection="1">
      <alignment horizontal="left" vertical="top" wrapText="1"/>
      <protection hidden="1"/>
    </xf>
    <xf numFmtId="171" fontId="17" fillId="0" borderId="103" xfId="0" applyNumberFormat="1" applyFont="1" applyBorder="1" applyAlignment="1">
      <alignment horizontal="left" vertical="top" wrapText="1"/>
    </xf>
    <xf numFmtId="4" fontId="41" fillId="0" borderId="0" xfId="0" applyNumberFormat="1" applyFont="1" applyAlignment="1">
      <alignment horizontal="left" vertical="top" wrapText="1"/>
    </xf>
    <xf numFmtId="4" fontId="41" fillId="0" borderId="20" xfId="0" applyNumberFormat="1" applyFont="1" applyBorder="1" applyAlignment="1">
      <alignment horizontal="left" vertical="top" wrapText="1"/>
    </xf>
    <xf numFmtId="4" fontId="16" fillId="0" borderId="0" xfId="0" applyNumberFormat="1" applyFont="1" applyAlignment="1">
      <alignment horizontal="left" vertical="top" wrapText="1"/>
    </xf>
    <xf numFmtId="38" fontId="77" fillId="0" borderId="31" xfId="0" applyNumberFormat="1" applyFont="1" applyBorder="1" applyAlignment="1">
      <alignment horizontal="left" vertical="top" wrapText="1"/>
    </xf>
    <xf numFmtId="4" fontId="40" fillId="0" borderId="0" xfId="0" applyNumberFormat="1" applyFont="1" applyAlignment="1">
      <alignment horizontal="left" vertical="top" wrapText="1"/>
    </xf>
    <xf numFmtId="4" fontId="16" fillId="12" borderId="13" xfId="0" applyNumberFormat="1" applyFont="1" applyFill="1" applyBorder="1" applyAlignment="1">
      <alignment horizontal="left" vertical="top" wrapText="1"/>
    </xf>
    <xf numFmtId="38" fontId="35" fillId="12" borderId="31" xfId="0" applyNumberFormat="1" applyFont="1" applyFill="1" applyBorder="1" applyAlignment="1" applyProtection="1">
      <alignment horizontal="left" vertical="top" wrapText="1"/>
      <protection locked="0"/>
    </xf>
    <xf numFmtId="171" fontId="41" fillId="0" borderId="0" xfId="0" applyNumberFormat="1" applyFont="1" applyAlignment="1">
      <alignment horizontal="left" vertical="top" wrapText="1"/>
    </xf>
    <xf numFmtId="4" fontId="40" fillId="0" borderId="27" xfId="0" applyNumberFormat="1" applyFont="1" applyBorder="1" applyAlignment="1">
      <alignment horizontal="left" vertical="top" wrapText="1"/>
    </xf>
    <xf numFmtId="38" fontId="15" fillId="0" borderId="46" xfId="0" applyNumberFormat="1" applyFont="1" applyBorder="1" applyAlignment="1" applyProtection="1">
      <alignment horizontal="left" vertical="top" wrapText="1"/>
      <protection locked="0" hidden="1"/>
    </xf>
    <xf numFmtId="171" fontId="15" fillId="8" borderId="0" xfId="0" applyNumberFormat="1" applyFont="1" applyFill="1" applyAlignment="1" applyProtection="1">
      <alignment horizontal="left" vertical="top" wrapText="1"/>
      <protection locked="0" hidden="1"/>
    </xf>
    <xf numFmtId="0" fontId="20" fillId="0" borderId="18" xfId="6" applyNumberFormat="1" applyFont="1" applyFill="1" applyBorder="1" applyAlignment="1" applyProtection="1">
      <alignment horizontal="center" vertical="center" wrapText="1"/>
      <protection locked="0"/>
    </xf>
    <xf numFmtId="4" fontId="91" fillId="0" borderId="46" xfId="0" applyNumberFormat="1" applyFont="1" applyBorder="1" applyAlignment="1">
      <alignment vertical="center"/>
    </xf>
    <xf numFmtId="171" fontId="91" fillId="0" borderId="46" xfId="0" applyNumberFormat="1" applyFont="1" applyBorder="1" applyAlignment="1">
      <alignment vertical="center"/>
    </xf>
    <xf numFmtId="171" fontId="20" fillId="0" borderId="46" xfId="0" applyNumberFormat="1" applyFont="1" applyBorder="1" applyAlignment="1">
      <alignment vertical="center"/>
    </xf>
    <xf numFmtId="38" fontId="20" fillId="0" borderId="46" xfId="0" applyNumberFormat="1" applyFont="1" applyBorder="1" applyAlignment="1" applyProtection="1">
      <alignment horizontal="left" vertical="center"/>
      <protection locked="0"/>
    </xf>
    <xf numFmtId="4" fontId="20" fillId="0" borderId="46" xfId="0" applyNumberFormat="1" applyFont="1" applyBorder="1" applyAlignment="1">
      <alignment vertical="center"/>
    </xf>
    <xf numFmtId="0" fontId="6" fillId="31" borderId="2" xfId="0" applyNumberFormat="1" applyFont="1" applyFill="1" applyBorder="1" applyAlignment="1">
      <alignment horizontal="center" vertical="center"/>
    </xf>
    <xf numFmtId="0" fontId="6" fillId="46" borderId="2" xfId="0" applyNumberFormat="1" applyFont="1" applyFill="1" applyBorder="1" applyAlignment="1">
      <alignment horizontal="center" vertical="top"/>
    </xf>
    <xf numFmtId="0" fontId="6" fillId="0" borderId="2" xfId="0" applyNumberFormat="1" applyFont="1" applyBorder="1" applyAlignment="1">
      <alignment horizontal="center" vertical="top"/>
    </xf>
    <xf numFmtId="0" fontId="29" fillId="0" borderId="92" xfId="0" applyNumberFormat="1" applyFont="1" applyBorder="1" applyAlignment="1" applyProtection="1">
      <alignment horizontal="left" vertical="center"/>
      <protection locked="0"/>
    </xf>
    <xf numFmtId="0" fontId="29" fillId="0" borderId="92" xfId="0" applyNumberFormat="1" applyFont="1" applyBorder="1" applyAlignment="1" applyProtection="1">
      <alignment horizontal="right" vertical="center"/>
      <protection locked="0"/>
    </xf>
    <xf numFmtId="0" fontId="29" fillId="0" borderId="92" xfId="0" quotePrefix="1" applyNumberFormat="1" applyFont="1" applyBorder="1" applyAlignment="1" applyProtection="1">
      <alignment horizontal="left" vertical="center"/>
      <protection locked="0"/>
    </xf>
    <xf numFmtId="0" fontId="122" fillId="33" borderId="45" xfId="0" applyNumberFormat="1" applyFont="1" applyFill="1" applyBorder="1" applyAlignment="1">
      <alignment horizontal="right" vertical="center"/>
    </xf>
    <xf numFmtId="171" fontId="6" fillId="0" borderId="0" xfId="0" applyNumberFormat="1" applyFont="1" applyAlignment="1">
      <alignment horizontal="center" vertical="center"/>
    </xf>
    <xf numFmtId="171" fontId="6" fillId="0" borderId="85" xfId="0" applyNumberFormat="1" applyFont="1" applyBorder="1" applyAlignment="1">
      <alignment horizontal="center" vertical="center"/>
    </xf>
    <xf numFmtId="171" fontId="6" fillId="46" borderId="85" xfId="0" applyNumberFormat="1" applyFont="1" applyFill="1" applyBorder="1" applyAlignment="1">
      <alignment horizontal="center" vertical="center"/>
    </xf>
    <xf numFmtId="0" fontId="54" fillId="0" borderId="0" xfId="0" applyNumberFormat="1" applyFont="1" applyAlignment="1">
      <alignment horizontal="right" vertical="top" indent="1"/>
    </xf>
    <xf numFmtId="0" fontId="1" fillId="0" borderId="0" xfId="0" applyNumberFormat="1" applyFont="1" applyAlignment="1">
      <alignment horizontal="right" vertical="top" indent="1"/>
    </xf>
    <xf numFmtId="171" fontId="6" fillId="0" borderId="2" xfId="0" applyNumberFormat="1" applyFont="1" applyBorder="1" applyAlignment="1" applyProtection="1">
      <alignment horizontal="center" vertical="center"/>
      <protection locked="0"/>
    </xf>
    <xf numFmtId="0" fontId="6" fillId="31" borderId="85" xfId="0" applyNumberFormat="1" applyFont="1" applyFill="1" applyBorder="1" applyAlignment="1">
      <alignment horizontal="center" vertical="center"/>
    </xf>
    <xf numFmtId="0" fontId="42" fillId="0" borderId="29" xfId="0" applyNumberFormat="1" applyFont="1" applyBorder="1" applyAlignment="1">
      <alignment horizontal="right" vertical="center"/>
    </xf>
    <xf numFmtId="0" fontId="5" fillId="0" borderId="29" xfId="0" applyNumberFormat="1" applyFont="1" applyBorder="1" applyAlignment="1">
      <alignment vertical="center"/>
    </xf>
    <xf numFmtId="0" fontId="4" fillId="0" borderId="29" xfId="0" applyNumberFormat="1" applyFont="1" applyBorder="1" applyAlignment="1">
      <alignment vertical="center"/>
    </xf>
    <xf numFmtId="0" fontId="5" fillId="0" borderId="70" xfId="0" applyNumberFormat="1" applyFont="1" applyBorder="1" applyAlignment="1">
      <alignment vertical="center"/>
    </xf>
    <xf numFmtId="0" fontId="4" fillId="0" borderId="46" xfId="0" applyNumberFormat="1" applyFont="1" applyBorder="1" applyAlignment="1">
      <alignment vertical="center"/>
    </xf>
    <xf numFmtId="0" fontId="5" fillId="0" borderId="50" xfId="0" applyNumberFormat="1" applyFont="1" applyBorder="1" applyAlignment="1">
      <alignment vertical="center"/>
    </xf>
    <xf numFmtId="38" fontId="6" fillId="31" borderId="2" xfId="0" applyNumberFormat="1" applyFont="1" applyFill="1" applyBorder="1" applyAlignment="1" applyProtection="1">
      <alignment vertical="center"/>
      <protection locked="0" hidden="1"/>
    </xf>
    <xf numFmtId="171" fontId="6" fillId="0" borderId="12" xfId="0" applyNumberFormat="1" applyFont="1" applyBorder="1" applyAlignment="1">
      <alignment horizontal="center" vertical="center"/>
    </xf>
    <xf numFmtId="171" fontId="6" fillId="46" borderId="12" xfId="0" applyNumberFormat="1" applyFont="1" applyFill="1" applyBorder="1" applyAlignment="1">
      <alignment horizontal="center" vertical="center"/>
    </xf>
    <xf numFmtId="172" fontId="6" fillId="0" borderId="2" xfId="0" applyFont="1" applyBorder="1" applyAlignment="1">
      <alignment horizontal="center" vertical="center"/>
    </xf>
    <xf numFmtId="15" fontId="6" fillId="0" borderId="2" xfId="0" applyNumberFormat="1" applyFont="1" applyBorder="1" applyAlignment="1">
      <alignment horizontal="center" vertical="center"/>
    </xf>
    <xf numFmtId="0" fontId="3" fillId="0" borderId="17" xfId="0" applyNumberFormat="1" applyFont="1" applyBorder="1" applyAlignment="1">
      <alignment vertical="center"/>
    </xf>
    <xf numFmtId="0" fontId="4" fillId="0" borderId="0" xfId="0" applyNumberFormat="1" applyFont="1" applyAlignment="1">
      <alignment horizontal="right" vertical="center"/>
    </xf>
    <xf numFmtId="0" fontId="4" fillId="0" borderId="34" xfId="0" applyNumberFormat="1" applyFont="1" applyBorder="1" applyAlignment="1">
      <alignment horizontal="right" vertical="center"/>
    </xf>
    <xf numFmtId="0" fontId="6" fillId="31" borderId="19" xfId="0" applyNumberFormat="1" applyFont="1" applyFill="1" applyBorder="1" applyAlignment="1">
      <alignment horizontal="center" vertical="center"/>
    </xf>
    <xf numFmtId="0" fontId="6" fillId="31" borderId="125" xfId="0" applyNumberFormat="1" applyFont="1" applyFill="1" applyBorder="1" applyAlignment="1">
      <alignment horizontal="right" vertical="center"/>
    </xf>
    <xf numFmtId="0" fontId="6" fillId="31" borderId="126" xfId="0" applyNumberFormat="1" applyFont="1" applyFill="1" applyBorder="1" applyAlignment="1">
      <alignment horizontal="right" vertical="center"/>
    </xf>
    <xf numFmtId="15" fontId="6" fillId="28" borderId="60" xfId="4" applyNumberFormat="1" applyFont="1" applyFill="1" applyBorder="1" applyAlignment="1" applyProtection="1">
      <alignment horizontal="center" vertical="center" wrapText="1"/>
      <protection locked="0"/>
    </xf>
    <xf numFmtId="172" fontId="6" fillId="28" borderId="2" xfId="0" applyFont="1" applyFill="1" applyBorder="1" applyAlignment="1" applyProtection="1">
      <alignment horizontal="center" vertical="center"/>
      <protection locked="0"/>
    </xf>
    <xf numFmtId="172" fontId="6" fillId="28" borderId="35" xfId="0" applyFont="1" applyFill="1" applyBorder="1" applyAlignment="1" applyProtection="1">
      <alignment horizontal="center" vertical="center"/>
      <protection locked="0"/>
    </xf>
    <xf numFmtId="0" fontId="151" fillId="33" borderId="12" xfId="0" applyNumberFormat="1" applyFont="1" applyFill="1" applyBorder="1" applyAlignment="1" applyProtection="1">
      <alignment vertical="center"/>
      <protection hidden="1"/>
    </xf>
    <xf numFmtId="0" fontId="152" fillId="33" borderId="15" xfId="0" applyNumberFormat="1" applyFont="1" applyFill="1" applyBorder="1" applyAlignment="1" applyProtection="1">
      <alignment horizontal="right" vertical="center"/>
      <protection hidden="1"/>
    </xf>
    <xf numFmtId="38" fontId="149" fillId="0" borderId="85" xfId="0" applyNumberFormat="1" applyFont="1" applyBorder="1" applyAlignment="1" applyProtection="1">
      <alignment horizontal="center" vertical="center"/>
      <protection hidden="1"/>
    </xf>
    <xf numFmtId="172" fontId="6" fillId="0" borderId="0" xfId="0" applyFont="1" applyAlignment="1">
      <alignment vertical="center"/>
    </xf>
    <xf numFmtId="172" fontId="6" fillId="60" borderId="12" xfId="0" applyFont="1" applyFill="1" applyBorder="1" applyAlignment="1">
      <alignment vertical="center"/>
    </xf>
    <xf numFmtId="172" fontId="6" fillId="60" borderId="15" xfId="0" applyFont="1" applyFill="1" applyBorder="1" applyAlignment="1">
      <alignment vertical="center"/>
    </xf>
    <xf numFmtId="172" fontId="6" fillId="59" borderId="15" xfId="0" applyFont="1" applyFill="1" applyBorder="1" applyAlignment="1">
      <alignment vertical="center"/>
    </xf>
    <xf numFmtId="172" fontId="6" fillId="60" borderId="15" xfId="0" applyFont="1" applyFill="1" applyBorder="1" applyAlignment="1">
      <alignment horizontal="center" vertical="center"/>
    </xf>
    <xf numFmtId="172" fontId="5" fillId="31" borderId="18" xfId="0" applyFont="1" applyFill="1" applyBorder="1" applyAlignment="1">
      <alignment vertical="center"/>
    </xf>
    <xf numFmtId="172" fontId="5" fillId="31" borderId="0" xfId="0" applyFont="1" applyFill="1" applyAlignment="1">
      <alignment vertical="center"/>
    </xf>
    <xf numFmtId="172" fontId="5" fillId="31" borderId="7" xfId="0" applyFont="1" applyFill="1" applyBorder="1" applyAlignment="1">
      <alignment vertical="center"/>
    </xf>
    <xf numFmtId="49" fontId="5" fillId="0" borderId="0" xfId="0" applyNumberFormat="1" applyFont="1" applyAlignment="1" applyProtection="1">
      <alignment vertical="center"/>
      <protection locked="0"/>
    </xf>
    <xf numFmtId="172" fontId="6" fillId="0" borderId="2" xfId="0" applyFont="1" applyBorder="1" applyAlignment="1" applyProtection="1">
      <alignment horizontal="center" vertical="center"/>
      <protection locked="0"/>
    </xf>
    <xf numFmtId="172" fontId="6" fillId="0" borderId="0" xfId="0" applyFont="1" applyAlignment="1">
      <alignment horizontal="center" vertical="center"/>
    </xf>
    <xf numFmtId="172" fontId="3" fillId="0" borderId="0" xfId="0" applyFont="1" applyAlignment="1">
      <alignment horizontal="center" vertical="center"/>
    </xf>
    <xf numFmtId="172" fontId="6" fillId="0" borderId="46" xfId="0" applyFont="1" applyBorder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172" fontId="6" fillId="60" borderId="12" xfId="0" applyFont="1" applyFill="1" applyBorder="1" applyAlignment="1">
      <alignment horizontal="left" vertical="center"/>
    </xf>
    <xf numFmtId="172" fontId="6" fillId="60" borderId="15" xfId="0" applyFont="1" applyFill="1" applyBorder="1" applyAlignment="1">
      <alignment horizontal="left" vertical="center"/>
    </xf>
    <xf numFmtId="172" fontId="6" fillId="0" borderId="0" xfId="0" applyFont="1" applyAlignment="1">
      <alignment horizontal="left" vertical="center"/>
    </xf>
    <xf numFmtId="49" fontId="25" fillId="0" borderId="0" xfId="0" applyNumberFormat="1" applyFont="1" applyAlignment="1" applyProtection="1">
      <alignment vertical="center"/>
      <protection hidden="1"/>
    </xf>
    <xf numFmtId="49" fontId="72" fillId="0" borderId="0" xfId="0" applyNumberFormat="1" applyFont="1" applyAlignment="1" applyProtection="1">
      <alignment horizontal="left" vertical="center"/>
      <protection hidden="1"/>
    </xf>
    <xf numFmtId="49" fontId="5" fillId="0" borderId="0" xfId="0" applyNumberFormat="1" applyFont="1" applyProtection="1">
      <protection locked="0"/>
    </xf>
    <xf numFmtId="49" fontId="4" fillId="0" borderId="0" xfId="0" applyNumberFormat="1" applyFont="1" applyProtection="1">
      <protection locked="0"/>
    </xf>
    <xf numFmtId="49" fontId="72" fillId="0" borderId="0" xfId="0" applyNumberFormat="1" applyFont="1" applyProtection="1">
      <protection locked="0" hidden="1"/>
    </xf>
    <xf numFmtId="49" fontId="5" fillId="0" borderId="0" xfId="0" applyNumberFormat="1" applyFont="1" applyAlignment="1" applyProtection="1">
      <alignment horizontal="left" vertical="center"/>
      <protection locked="0"/>
    </xf>
    <xf numFmtId="49" fontId="72" fillId="0" borderId="0" xfId="0" applyNumberFormat="1" applyFont="1" applyAlignment="1" applyProtection="1">
      <alignment horizontal="left" vertical="center"/>
      <protection locked="0" hidden="1"/>
    </xf>
    <xf numFmtId="49" fontId="4" fillId="0" borderId="0" xfId="0" applyNumberFormat="1" applyFont="1" applyAlignment="1" applyProtection="1">
      <alignment vertical="center"/>
      <protection locked="0"/>
    </xf>
    <xf numFmtId="49" fontId="72" fillId="0" borderId="44" xfId="0" applyNumberFormat="1" applyFont="1" applyBorder="1" applyAlignment="1" applyProtection="1">
      <alignment horizontal="left" vertical="center"/>
      <protection hidden="1"/>
    </xf>
    <xf numFmtId="49" fontId="5" fillId="0" borderId="34" xfId="0" applyNumberFormat="1" applyFont="1" applyBorder="1" applyAlignment="1" applyProtection="1">
      <alignment vertical="center"/>
      <protection locked="0"/>
    </xf>
    <xf numFmtId="49" fontId="3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horizontal="left" vertical="center"/>
    </xf>
    <xf numFmtId="49" fontId="6" fillId="0" borderId="46" xfId="0" applyNumberFormat="1" applyFont="1" applyBorder="1" applyAlignment="1">
      <alignment horizontal="left" vertical="center"/>
    </xf>
    <xf numFmtId="172" fontId="4" fillId="28" borderId="0" xfId="0" applyFont="1" applyFill="1"/>
    <xf numFmtId="168" fontId="153" fillId="31" borderId="132" xfId="0" applyNumberFormat="1" applyFont="1" applyFill="1" applyBorder="1" applyAlignment="1">
      <alignment horizontal="center" vertical="center" wrapText="1"/>
    </xf>
    <xf numFmtId="9" fontId="153" fillId="31" borderId="132" xfId="0" applyNumberFormat="1" applyFont="1" applyFill="1" applyBorder="1" applyAlignment="1">
      <alignment horizontal="center" vertical="center" wrapText="1"/>
    </xf>
    <xf numFmtId="172" fontId="153" fillId="31" borderId="132" xfId="0" applyFont="1" applyFill="1" applyBorder="1" applyAlignment="1">
      <alignment horizontal="center" vertical="center" wrapText="1"/>
    </xf>
    <xf numFmtId="9" fontId="153" fillId="31" borderId="130" xfId="0" applyNumberFormat="1" applyFont="1" applyFill="1" applyBorder="1" applyAlignment="1">
      <alignment horizontal="center" vertical="center" wrapText="1"/>
    </xf>
    <xf numFmtId="172" fontId="153" fillId="31" borderId="130" xfId="0" applyFont="1" applyFill="1" applyBorder="1" applyAlignment="1">
      <alignment horizontal="center" vertical="center" wrapText="1"/>
    </xf>
    <xf numFmtId="168" fontId="153" fillId="31" borderId="130" xfId="0" applyNumberFormat="1" applyFont="1" applyFill="1" applyBorder="1" applyAlignment="1">
      <alignment horizontal="center" vertical="center" wrapText="1"/>
    </xf>
    <xf numFmtId="9" fontId="153" fillId="31" borderId="130" xfId="0" quotePrefix="1" applyNumberFormat="1" applyFont="1" applyFill="1" applyBorder="1" applyAlignment="1">
      <alignment horizontal="center" vertical="center" wrapText="1"/>
    </xf>
    <xf numFmtId="9" fontId="153" fillId="31" borderId="131" xfId="0" applyNumberFormat="1" applyFont="1" applyFill="1" applyBorder="1" applyAlignment="1">
      <alignment horizontal="center" vertical="center" wrapText="1"/>
    </xf>
    <xf numFmtId="172" fontId="153" fillId="31" borderId="131" xfId="0" applyFont="1" applyFill="1" applyBorder="1" applyAlignment="1">
      <alignment horizontal="center" vertical="center" wrapText="1"/>
    </xf>
    <xf numFmtId="49" fontId="5" fillId="0" borderId="0" xfId="0" applyNumberFormat="1" applyFont="1" applyAlignment="1" applyProtection="1">
      <alignment horizontal="left" vertical="center"/>
      <protection hidden="1"/>
    </xf>
    <xf numFmtId="49" fontId="6" fillId="0" borderId="0" xfId="0" applyNumberFormat="1" applyFont="1" applyAlignment="1" applyProtection="1">
      <alignment horizontal="left" vertical="center"/>
      <protection hidden="1"/>
    </xf>
    <xf numFmtId="172" fontId="142" fillId="28" borderId="61" xfId="0" applyFont="1" applyFill="1" applyBorder="1" applyAlignment="1">
      <alignment vertical="center"/>
    </xf>
    <xf numFmtId="172" fontId="5" fillId="28" borderId="18" xfId="0" applyFont="1" applyFill="1" applyBorder="1" applyAlignment="1">
      <alignment vertical="center"/>
    </xf>
    <xf numFmtId="172" fontId="5" fillId="28" borderId="63" xfId="0" applyFont="1" applyFill="1" applyBorder="1" applyAlignment="1">
      <alignment vertical="center"/>
    </xf>
    <xf numFmtId="172" fontId="142" fillId="28" borderId="56" xfId="0" applyFont="1" applyFill="1" applyBorder="1" applyAlignment="1">
      <alignment vertical="center"/>
    </xf>
    <xf numFmtId="172" fontId="5" fillId="28" borderId="7" xfId="0" applyFont="1" applyFill="1" applyBorder="1" applyAlignment="1">
      <alignment vertical="center"/>
    </xf>
    <xf numFmtId="172" fontId="5" fillId="28" borderId="57" xfId="0" applyFont="1" applyFill="1" applyBorder="1" applyAlignment="1">
      <alignment vertical="center"/>
    </xf>
    <xf numFmtId="49" fontId="5" fillId="28" borderId="18" xfId="0" applyNumberFormat="1" applyFont="1" applyFill="1" applyBorder="1" applyAlignment="1">
      <alignment horizontal="left" vertical="center"/>
    </xf>
    <xf numFmtId="49" fontId="5" fillId="28" borderId="63" xfId="0" applyNumberFormat="1" applyFont="1" applyFill="1" applyBorder="1" applyAlignment="1">
      <alignment horizontal="left" vertical="center"/>
    </xf>
    <xf numFmtId="49" fontId="5" fillId="28" borderId="7" xfId="0" applyNumberFormat="1" applyFont="1" applyFill="1" applyBorder="1" applyAlignment="1">
      <alignment horizontal="left" vertical="center"/>
    </xf>
    <xf numFmtId="49" fontId="5" fillId="28" borderId="57" xfId="0" applyNumberFormat="1" applyFont="1" applyFill="1" applyBorder="1" applyAlignment="1">
      <alignment horizontal="left" vertical="center"/>
    </xf>
    <xf numFmtId="0" fontId="27" fillId="61" borderId="61" xfId="0" applyNumberFormat="1" applyFont="1" applyFill="1" applyBorder="1" applyAlignment="1">
      <alignment horizontal="center" vertical="center"/>
    </xf>
    <xf numFmtId="0" fontId="27" fillId="61" borderId="18" xfId="0" applyNumberFormat="1" applyFont="1" applyFill="1" applyBorder="1" applyAlignment="1">
      <alignment horizontal="left" vertical="center"/>
    </xf>
    <xf numFmtId="0" fontId="27" fillId="61" borderId="18" xfId="0" applyNumberFormat="1" applyFont="1" applyFill="1" applyBorder="1" applyAlignment="1">
      <alignment vertical="center"/>
    </xf>
    <xf numFmtId="0" fontId="27" fillId="61" borderId="63" xfId="0" applyNumberFormat="1" applyFont="1" applyFill="1" applyBorder="1" applyAlignment="1">
      <alignment vertical="center"/>
    </xf>
    <xf numFmtId="0" fontId="24" fillId="61" borderId="45" xfId="0" applyNumberFormat="1" applyFont="1" applyFill="1" applyBorder="1" applyAlignment="1">
      <alignment horizontal="left" vertical="center"/>
    </xf>
    <xf numFmtId="0" fontId="24" fillId="61" borderId="0" xfId="0" applyNumberFormat="1" applyFont="1" applyFill="1" applyAlignment="1">
      <alignment horizontal="left" vertical="center"/>
    </xf>
    <xf numFmtId="0" fontId="29" fillId="61" borderId="0" xfId="0" applyNumberFormat="1" applyFont="1" applyFill="1" applyAlignment="1">
      <alignment horizontal="left" vertical="center"/>
    </xf>
    <xf numFmtId="0" fontId="29" fillId="61" borderId="0" xfId="0" applyNumberFormat="1" applyFont="1" applyFill="1" applyAlignment="1">
      <alignment vertical="center"/>
    </xf>
    <xf numFmtId="0" fontId="29" fillId="61" borderId="64" xfId="0" applyNumberFormat="1" applyFont="1" applyFill="1" applyBorder="1" applyAlignment="1">
      <alignment vertical="center"/>
    </xf>
    <xf numFmtId="0" fontId="27" fillId="61" borderId="45" xfId="0" applyNumberFormat="1" applyFont="1" applyFill="1" applyBorder="1" applyAlignment="1">
      <alignment vertical="center"/>
    </xf>
    <xf numFmtId="171" fontId="6" fillId="61" borderId="0" xfId="0" applyNumberFormat="1" applyFont="1" applyFill="1" applyAlignment="1">
      <alignment horizontal="center" vertical="center"/>
    </xf>
    <xf numFmtId="0" fontId="4" fillId="61" borderId="0" xfId="0" applyNumberFormat="1" applyFont="1" applyFill="1" applyAlignment="1">
      <alignment vertical="center"/>
    </xf>
    <xf numFmtId="0" fontId="4" fillId="61" borderId="64" xfId="0" applyNumberFormat="1" applyFont="1" applyFill="1" applyBorder="1" applyAlignment="1">
      <alignment vertical="center"/>
    </xf>
    <xf numFmtId="171" fontId="6" fillId="61" borderId="45" xfId="0" applyNumberFormat="1" applyFont="1" applyFill="1" applyBorder="1" applyAlignment="1">
      <alignment horizontal="center" vertical="center"/>
    </xf>
    <xf numFmtId="0" fontId="6" fillId="61" borderId="124" xfId="0" applyNumberFormat="1" applyFont="1" applyFill="1" applyBorder="1" applyAlignment="1">
      <alignment horizontal="center" vertical="center"/>
    </xf>
    <xf numFmtId="0" fontId="27" fillId="61" borderId="0" xfId="0" applyNumberFormat="1" applyFont="1" applyFill="1" applyAlignment="1">
      <alignment vertical="center"/>
    </xf>
    <xf numFmtId="0" fontId="23" fillId="61" borderId="56" xfId="0" applyNumberFormat="1" applyFont="1" applyFill="1" applyBorder="1" applyAlignment="1">
      <alignment horizontal="left" vertical="center"/>
    </xf>
    <xf numFmtId="0" fontId="23" fillId="61" borderId="7" xfId="0" applyNumberFormat="1" applyFont="1" applyFill="1" applyBorder="1" applyAlignment="1">
      <alignment horizontal="left" vertical="center"/>
    </xf>
    <xf numFmtId="0" fontId="29" fillId="61" borderId="7" xfId="0" applyNumberFormat="1" applyFont="1" applyFill="1" applyBorder="1" applyAlignment="1">
      <alignment horizontal="left" vertical="center"/>
    </xf>
    <xf numFmtId="0" fontId="29" fillId="61" borderId="66" xfId="0" applyNumberFormat="1" applyFont="1" applyFill="1" applyBorder="1" applyAlignment="1">
      <alignment vertical="center"/>
    </xf>
    <xf numFmtId="0" fontId="29" fillId="61" borderId="92" xfId="0" applyNumberFormat="1" applyFont="1" applyFill="1" applyBorder="1" applyAlignment="1">
      <alignment vertical="center"/>
    </xf>
    <xf numFmtId="0" fontId="23" fillId="61" borderId="61" xfId="0" applyNumberFormat="1" applyFont="1" applyFill="1" applyBorder="1" applyAlignment="1">
      <alignment horizontal="left" vertical="center"/>
    </xf>
    <xf numFmtId="0" fontId="23" fillId="61" borderId="18" xfId="0" applyNumberFormat="1" applyFont="1" applyFill="1" applyBorder="1" applyAlignment="1">
      <alignment horizontal="left" vertical="center"/>
    </xf>
    <xf numFmtId="0" fontId="29" fillId="61" borderId="18" xfId="0" applyNumberFormat="1" applyFont="1" applyFill="1" applyBorder="1" applyAlignment="1">
      <alignment horizontal="left" vertical="center"/>
    </xf>
    <xf numFmtId="0" fontId="29" fillId="61" borderId="18" xfId="0" applyNumberFormat="1" applyFont="1" applyFill="1" applyBorder="1" applyAlignment="1">
      <alignment vertical="center"/>
    </xf>
    <xf numFmtId="0" fontId="29" fillId="61" borderId="63" xfId="0" applyNumberFormat="1" applyFont="1" applyFill="1" applyBorder="1" applyAlignment="1">
      <alignment vertical="center"/>
    </xf>
    <xf numFmtId="0" fontId="101" fillId="61" borderId="56" xfId="0" applyNumberFormat="1" applyFont="1" applyFill="1" applyBorder="1" applyAlignment="1">
      <alignment vertical="center"/>
    </xf>
    <xf numFmtId="0" fontId="23" fillId="61" borderId="45" xfId="0" applyNumberFormat="1" applyFont="1" applyFill="1" applyBorder="1" applyAlignment="1">
      <alignment horizontal="left" vertical="center"/>
    </xf>
    <xf numFmtId="0" fontId="23" fillId="61" borderId="0" xfId="0" applyNumberFormat="1" applyFont="1" applyFill="1" applyAlignment="1">
      <alignment horizontal="left" vertical="center"/>
    </xf>
    <xf numFmtId="0" fontId="29" fillId="61" borderId="7" xfId="0" applyNumberFormat="1" applyFont="1" applyFill="1" applyBorder="1" applyAlignment="1">
      <alignment vertical="center"/>
    </xf>
    <xf numFmtId="0" fontId="29" fillId="61" borderId="57" xfId="0" applyNumberFormat="1" applyFont="1" applyFill="1" applyBorder="1" applyAlignment="1">
      <alignment vertical="center"/>
    </xf>
    <xf numFmtId="0" fontId="28" fillId="61" borderId="57" xfId="0" applyNumberFormat="1" applyFont="1" applyFill="1" applyBorder="1" applyAlignment="1">
      <alignment vertical="center"/>
    </xf>
    <xf numFmtId="0" fontId="23" fillId="31" borderId="51" xfId="0" applyNumberFormat="1" applyFont="1" applyFill="1" applyBorder="1" applyAlignment="1">
      <alignment horizontal="left" vertical="center"/>
    </xf>
    <xf numFmtId="0" fontId="23" fillId="31" borderId="92" xfId="0" applyNumberFormat="1" applyFont="1" applyFill="1" applyBorder="1" applyAlignment="1">
      <alignment horizontal="left" vertical="center"/>
    </xf>
    <xf numFmtId="0" fontId="23" fillId="31" borderId="45" xfId="0" applyNumberFormat="1" applyFont="1" applyFill="1" applyBorder="1" applyAlignment="1">
      <alignment horizontal="left" vertical="center"/>
    </xf>
    <xf numFmtId="0" fontId="23" fillId="31" borderId="64" xfId="0" applyNumberFormat="1" applyFont="1" applyFill="1" applyBorder="1" applyAlignment="1">
      <alignment horizontal="left" vertical="center"/>
    </xf>
    <xf numFmtId="0" fontId="23" fillId="31" borderId="56" xfId="0" applyNumberFormat="1" applyFont="1" applyFill="1" applyBorder="1" applyAlignment="1">
      <alignment horizontal="left" vertical="center"/>
    </xf>
    <xf numFmtId="0" fontId="23" fillId="31" borderId="57" xfId="0" applyNumberFormat="1" applyFont="1" applyFill="1" applyBorder="1" applyAlignment="1">
      <alignment horizontal="left" vertical="center"/>
    </xf>
    <xf numFmtId="0" fontId="23" fillId="31" borderId="61" xfId="0" applyNumberFormat="1" applyFont="1" applyFill="1" applyBorder="1" applyAlignment="1">
      <alignment horizontal="left" vertical="center"/>
    </xf>
    <xf numFmtId="0" fontId="23" fillId="31" borderId="63" xfId="0" applyNumberFormat="1" applyFont="1" applyFill="1" applyBorder="1" applyAlignment="1">
      <alignment horizontal="left" vertical="center"/>
    </xf>
    <xf numFmtId="0" fontId="6" fillId="46" borderId="85" xfId="0" applyNumberFormat="1" applyFont="1" applyFill="1" applyBorder="1" applyAlignment="1">
      <alignment horizontal="center" vertical="center"/>
    </xf>
    <xf numFmtId="171" fontId="6" fillId="61" borderId="34" xfId="0" applyNumberFormat="1" applyFont="1" applyFill="1" applyBorder="1" applyAlignment="1">
      <alignment horizontal="center" vertical="center"/>
    </xf>
    <xf numFmtId="0" fontId="5" fillId="61" borderId="0" xfId="0" applyNumberFormat="1" applyFont="1" applyFill="1" applyAlignment="1">
      <alignment horizontal="right" vertical="center"/>
    </xf>
    <xf numFmtId="171" fontId="6" fillId="61" borderId="64" xfId="0" applyNumberFormat="1" applyFont="1" applyFill="1" applyBorder="1" applyAlignment="1">
      <alignment horizontal="center" vertical="center"/>
    </xf>
    <xf numFmtId="38" fontId="2" fillId="5" borderId="5" xfId="0" applyNumberFormat="1" applyFont="1" applyFill="1" applyBorder="1" applyAlignment="1" applyProtection="1">
      <alignment vertical="center"/>
      <protection hidden="1"/>
    </xf>
    <xf numFmtId="0" fontId="155" fillId="33" borderId="61" xfId="4" applyNumberFormat="1" applyFont="1" applyFill="1" applyBorder="1" applyAlignment="1">
      <alignment horizontal="right" vertical="center"/>
    </xf>
    <xf numFmtId="0" fontId="44" fillId="33" borderId="18" xfId="4" applyNumberFormat="1" applyFont="1" applyFill="1" applyBorder="1" applyAlignment="1">
      <alignment vertical="center"/>
    </xf>
    <xf numFmtId="0" fontId="162" fillId="33" borderId="63" xfId="4" applyNumberFormat="1" applyFont="1" applyFill="1" applyBorder="1" applyAlignment="1">
      <alignment vertical="center"/>
    </xf>
    <xf numFmtId="0" fontId="163" fillId="33" borderId="60" xfId="4" applyNumberFormat="1" applyFont="1" applyFill="1" applyBorder="1" applyAlignment="1">
      <alignment horizontal="center" vertical="center" wrapText="1"/>
    </xf>
    <xf numFmtId="0" fontId="29" fillId="0" borderId="66" xfId="0" quotePrefix="1" applyNumberFormat="1" applyFont="1" applyBorder="1" applyAlignment="1" applyProtection="1">
      <alignment horizontal="left" vertical="center"/>
      <protection locked="0"/>
    </xf>
    <xf numFmtId="4" fontId="164" fillId="0" borderId="0" xfId="0" applyNumberFormat="1" applyFont="1" applyAlignment="1">
      <alignment vertical="center"/>
    </xf>
    <xf numFmtId="0" fontId="2" fillId="0" borderId="0" xfId="0" applyNumberFormat="1" applyFont="1" applyAlignment="1">
      <alignment horizontal="center" vertical="center" wrapText="1"/>
    </xf>
    <xf numFmtId="0" fontId="15" fillId="0" borderId="34" xfId="0" applyNumberFormat="1" applyFont="1" applyBorder="1" applyAlignment="1">
      <alignment horizontal="center" vertical="center"/>
    </xf>
    <xf numFmtId="3" fontId="5" fillId="0" borderId="9" xfId="0" applyNumberFormat="1" applyFont="1" applyBorder="1" applyAlignment="1">
      <alignment horizontal="center" vertical="center"/>
    </xf>
    <xf numFmtId="38" fontId="5" fillId="0" borderId="9" xfId="0" applyNumberFormat="1" applyFont="1" applyBorder="1" applyAlignment="1">
      <alignment horizontal="right" vertical="center"/>
    </xf>
    <xf numFmtId="49" fontId="5" fillId="0" borderId="9" xfId="0" applyNumberFormat="1" applyFont="1" applyBorder="1" applyAlignment="1" applyProtection="1">
      <alignment horizontal="center" vertical="center"/>
      <protection hidden="1"/>
    </xf>
    <xf numFmtId="0" fontId="15" fillId="0" borderId="17" xfId="0" applyNumberFormat="1" applyFont="1" applyBorder="1" applyAlignment="1" applyProtection="1">
      <alignment horizontal="left" vertical="center"/>
      <protection locked="0"/>
    </xf>
    <xf numFmtId="0" fontId="15" fillId="0" borderId="2" xfId="0" applyNumberFormat="1" applyFont="1" applyBorder="1" applyAlignment="1" applyProtection="1">
      <alignment horizontal="left" vertical="center"/>
      <protection locked="0"/>
    </xf>
    <xf numFmtId="0" fontId="15" fillId="0" borderId="46" xfId="0" applyNumberFormat="1" applyFont="1" applyBorder="1" applyAlignment="1" applyProtection="1">
      <alignment horizontal="left" vertical="center"/>
      <protection locked="0"/>
    </xf>
    <xf numFmtId="0" fontId="15" fillId="0" borderId="16" xfId="0" applyNumberFormat="1" applyFont="1" applyBorder="1" applyAlignment="1" applyProtection="1">
      <alignment horizontal="left" vertical="center"/>
      <protection locked="0"/>
    </xf>
    <xf numFmtId="0" fontId="15" fillId="0" borderId="16" xfId="0" applyNumberFormat="1" applyFont="1" applyBorder="1" applyAlignment="1">
      <alignment vertical="center"/>
    </xf>
    <xf numFmtId="4" fontId="15" fillId="0" borderId="34" xfId="0" applyNumberFormat="1" applyFont="1" applyBorder="1" applyAlignment="1">
      <alignment vertical="center"/>
    </xf>
    <xf numFmtId="49" fontId="16" fillId="0" borderId="34" xfId="0" applyNumberFormat="1" applyFont="1" applyBorder="1" applyAlignment="1">
      <alignment horizontal="center" vertical="center"/>
    </xf>
    <xf numFmtId="4" fontId="16" fillId="0" borderId="34" xfId="0" applyNumberFormat="1" applyFont="1" applyBorder="1" applyAlignment="1">
      <alignment horizontal="center" vertical="center"/>
    </xf>
    <xf numFmtId="0" fontId="15" fillId="0" borderId="34" xfId="0" applyNumberFormat="1" applyFont="1" applyBorder="1" applyAlignment="1" applyProtection="1">
      <alignment horizontal="left" vertical="center"/>
      <protection locked="0"/>
    </xf>
    <xf numFmtId="0" fontId="1" fillId="0" borderId="34" xfId="0" applyNumberFormat="1" applyFont="1" applyBorder="1" applyAlignment="1" applyProtection="1">
      <alignment vertical="center" wrapText="1"/>
      <protection locked="0"/>
    </xf>
    <xf numFmtId="0" fontId="4" fillId="0" borderId="34" xfId="0" applyNumberFormat="1" applyFont="1" applyBorder="1" applyAlignment="1" applyProtection="1">
      <alignment vertical="center"/>
      <protection locked="0"/>
    </xf>
    <xf numFmtId="0" fontId="15" fillId="0" borderId="34" xfId="0" applyNumberFormat="1" applyFont="1" applyBorder="1" applyAlignment="1">
      <alignment horizontal="center"/>
    </xf>
    <xf numFmtId="0" fontId="15" fillId="0" borderId="34" xfId="0" applyNumberFormat="1" applyFont="1" applyBorder="1" applyAlignment="1">
      <alignment vertical="center"/>
    </xf>
    <xf numFmtId="0" fontId="15" fillId="0" borderId="0" xfId="0" applyNumberFormat="1" applyFont="1" applyAlignment="1" applyProtection="1">
      <alignment horizontal="left" vertical="center"/>
      <protection locked="0"/>
    </xf>
    <xf numFmtId="0" fontId="1" fillId="0" borderId="0" xfId="0" applyNumberFormat="1" applyFont="1" applyAlignment="1" applyProtection="1">
      <alignment vertical="center" wrapText="1"/>
      <protection locked="0"/>
    </xf>
    <xf numFmtId="0" fontId="4" fillId="0" borderId="0" xfId="0" applyNumberFormat="1" applyFont="1" applyAlignment="1" applyProtection="1">
      <alignment vertical="center"/>
      <protection locked="0"/>
    </xf>
    <xf numFmtId="0" fontId="15" fillId="0" borderId="0" xfId="0" applyNumberFormat="1" applyFont="1" applyAlignment="1">
      <alignment horizontal="center"/>
    </xf>
    <xf numFmtId="0" fontId="20" fillId="41" borderId="54" xfId="0" applyNumberFormat="1" applyFont="1" applyFill="1" applyBorder="1" applyAlignment="1">
      <alignment horizontal="center" vertical="center"/>
    </xf>
    <xf numFmtId="0" fontId="4" fillId="0" borderId="2" xfId="7" applyNumberFormat="1" applyFont="1" applyBorder="1" applyAlignment="1">
      <alignment vertical="center"/>
    </xf>
    <xf numFmtId="0" fontId="169" fillId="0" borderId="0" xfId="0" applyNumberFormat="1" applyFont="1" applyAlignment="1">
      <alignment horizontal="left" vertical="center"/>
    </xf>
    <xf numFmtId="172" fontId="29" fillId="0" borderId="0" xfId="0" applyFont="1" applyAlignment="1">
      <alignment vertical="center" wrapText="1"/>
    </xf>
    <xf numFmtId="0" fontId="23" fillId="31" borderId="66" xfId="0" applyNumberFormat="1" applyFont="1" applyFill="1" applyBorder="1" applyAlignment="1">
      <alignment horizontal="left" vertical="center"/>
    </xf>
    <xf numFmtId="0" fontId="29" fillId="0" borderId="51" xfId="0" applyNumberFormat="1" applyFont="1" applyBorder="1" applyAlignment="1" applyProtection="1">
      <alignment vertical="center"/>
      <protection locked="0"/>
    </xf>
    <xf numFmtId="172" fontId="29" fillId="0" borderId="0" xfId="0" applyFont="1" applyAlignment="1">
      <alignment horizontal="left" vertical="center" wrapText="1"/>
    </xf>
    <xf numFmtId="4" fontId="15" fillId="0" borderId="13" xfId="0" applyNumberFormat="1" applyFont="1" applyBorder="1" applyAlignment="1">
      <alignment vertical="center"/>
    </xf>
    <xf numFmtId="4" fontId="78" fillId="0" borderId="20" xfId="0" applyNumberFormat="1" applyFont="1" applyBorder="1" applyAlignment="1">
      <alignment horizontal="center"/>
    </xf>
    <xf numFmtId="4" fontId="78" fillId="0" borderId="0" xfId="0" applyNumberFormat="1" applyFont="1" applyAlignment="1">
      <alignment horizontal="center"/>
    </xf>
    <xf numFmtId="4" fontId="63" fillId="0" borderId="86" xfId="0" applyNumberFormat="1" applyFont="1" applyBorder="1" applyAlignment="1">
      <alignment horizontal="center" vertical="center" textRotation="45"/>
    </xf>
    <xf numFmtId="4" fontId="79" fillId="0" borderId="102" xfId="0" applyNumberFormat="1" applyFont="1" applyBorder="1" applyAlignment="1">
      <alignment horizontal="center" vertical="top"/>
    </xf>
    <xf numFmtId="0" fontId="1" fillId="0" borderId="34" xfId="0" applyNumberFormat="1" applyFont="1" applyBorder="1" applyAlignment="1" applyProtection="1">
      <alignment horizontal="left" vertical="top" wrapText="1"/>
      <protection locked="0"/>
    </xf>
    <xf numFmtId="0" fontId="1" fillId="0" borderId="13" xfId="0" applyNumberFormat="1" applyFont="1" applyBorder="1" applyAlignment="1">
      <alignment horizontal="left" vertical="center"/>
    </xf>
    <xf numFmtId="167" fontId="104" fillId="0" borderId="0" xfId="4" applyNumberFormat="1" applyFont="1" applyAlignment="1">
      <alignment horizontal="right"/>
    </xf>
    <xf numFmtId="0" fontId="65" fillId="0" borderId="0" xfId="4" applyNumberFormat="1" applyFont="1" applyAlignment="1" applyProtection="1">
      <alignment horizontal="left"/>
      <protection locked="0"/>
    </xf>
    <xf numFmtId="167" fontId="104" fillId="0" borderId="0" xfId="4" applyNumberFormat="1" applyFont="1" applyAlignment="1" applyProtection="1">
      <alignment horizontal="left"/>
      <protection locked="0"/>
    </xf>
    <xf numFmtId="172" fontId="29" fillId="0" borderId="0" xfId="0" applyFont="1" applyAlignment="1">
      <alignment horizontal="left" vertical="center"/>
    </xf>
    <xf numFmtId="0" fontId="5" fillId="0" borderId="10" xfId="0" applyNumberFormat="1" applyFont="1" applyBorder="1" applyAlignment="1">
      <alignment vertical="center"/>
    </xf>
    <xf numFmtId="0" fontId="4" fillId="0" borderId="10" xfId="4" applyNumberFormat="1" applyFont="1" applyBorder="1" applyAlignment="1">
      <alignment vertical="center"/>
    </xf>
    <xf numFmtId="0" fontId="5" fillId="0" borderId="10" xfId="4" applyNumberFormat="1" applyFont="1" applyBorder="1" applyAlignment="1" applyProtection="1">
      <alignment vertical="center"/>
      <protection locked="0"/>
    </xf>
    <xf numFmtId="4" fontId="80" fillId="0" borderId="0" xfId="0" applyNumberFormat="1" applyFont="1" applyAlignment="1">
      <alignment horizontal="center"/>
    </xf>
    <xf numFmtId="0" fontId="2" fillId="0" borderId="0" xfId="4" applyNumberFormat="1" applyFont="1" applyAlignment="1">
      <alignment horizontal="center"/>
    </xf>
    <xf numFmtId="10" fontId="25" fillId="7" borderId="0" xfId="0" applyNumberFormat="1" applyFont="1" applyFill="1" applyAlignment="1" applyProtection="1">
      <alignment horizontal="center" vertical="center"/>
      <protection hidden="1"/>
    </xf>
    <xf numFmtId="10" fontId="2" fillId="10" borderId="4" xfId="0" applyNumberFormat="1" applyFont="1" applyFill="1" applyBorder="1" applyAlignment="1">
      <alignment vertical="center"/>
    </xf>
    <xf numFmtId="10" fontId="5" fillId="0" borderId="0" xfId="0" applyNumberFormat="1" applyFont="1" applyAlignment="1" applyProtection="1">
      <alignment horizontal="left" vertical="center"/>
      <protection hidden="1"/>
    </xf>
    <xf numFmtId="10" fontId="5" fillId="0" borderId="0" xfId="0" applyNumberFormat="1" applyFont="1" applyAlignment="1" applyProtection="1">
      <alignment vertical="center"/>
      <protection hidden="1"/>
    </xf>
    <xf numFmtId="10" fontId="4" fillId="0" borderId="0" xfId="0" applyNumberFormat="1" applyFont="1" applyAlignment="1" applyProtection="1">
      <alignment vertical="center"/>
      <protection hidden="1"/>
    </xf>
    <xf numFmtId="49" fontId="5" fillId="0" borderId="0" xfId="0" applyNumberFormat="1" applyFont="1" applyAlignment="1" applyProtection="1">
      <alignment horizontal="left" vertical="top" wrapText="1"/>
      <protection hidden="1"/>
    </xf>
    <xf numFmtId="38" fontId="5" fillId="0" borderId="29" xfId="0" applyNumberFormat="1" applyFont="1" applyBorder="1" applyAlignment="1" applyProtection="1">
      <alignment horizontal="left" vertical="top" wrapText="1"/>
      <protection locked="0"/>
    </xf>
    <xf numFmtId="38" fontId="5" fillId="0" borderId="0" xfId="0" applyNumberFormat="1" applyFont="1" applyAlignment="1" applyProtection="1">
      <alignment horizontal="left" vertical="top" wrapText="1"/>
      <protection hidden="1"/>
    </xf>
    <xf numFmtId="172" fontId="4" fillId="0" borderId="0" xfId="0" applyFont="1" applyAlignment="1">
      <alignment horizontal="left" vertical="top" wrapText="1"/>
    </xf>
    <xf numFmtId="172" fontId="4" fillId="0" borderId="0" xfId="0" applyFont="1" applyAlignment="1" applyProtection="1">
      <alignment horizontal="left" vertical="top" wrapText="1"/>
      <protection hidden="1"/>
    </xf>
    <xf numFmtId="172" fontId="0" fillId="6" borderId="0" xfId="0" applyFill="1" applyAlignment="1">
      <alignment horizontal="left" vertical="top" wrapText="1"/>
    </xf>
    <xf numFmtId="172" fontId="5" fillId="0" borderId="0" xfId="0" applyFont="1" applyAlignment="1">
      <alignment horizontal="left" vertical="top" wrapText="1"/>
    </xf>
    <xf numFmtId="38" fontId="5" fillId="0" borderId="0" xfId="0" applyNumberFormat="1" applyFont="1" applyAlignment="1">
      <alignment horizontal="left" vertical="top" wrapText="1"/>
    </xf>
    <xf numFmtId="3" fontId="5" fillId="0" borderId="0" xfId="0" applyNumberFormat="1" applyFont="1" applyAlignment="1">
      <alignment horizontal="left" vertical="top" wrapText="1"/>
    </xf>
    <xf numFmtId="172" fontId="5" fillId="0" borderId="0" xfId="0" applyFont="1" applyAlignment="1" applyProtection="1">
      <alignment horizontal="left" vertical="top" wrapText="1"/>
      <protection hidden="1"/>
    </xf>
    <xf numFmtId="172" fontId="25" fillId="7" borderId="0" xfId="0" applyFont="1" applyFill="1" applyAlignment="1" applyProtection="1">
      <alignment horizontal="center" vertical="center" wrapText="1"/>
      <protection hidden="1"/>
    </xf>
    <xf numFmtId="38" fontId="5" fillId="0" borderId="52" xfId="0" applyNumberFormat="1" applyFont="1" applyBorder="1" applyAlignment="1" applyProtection="1">
      <alignment horizontal="left" vertical="top" wrapText="1"/>
      <protection locked="0"/>
    </xf>
    <xf numFmtId="0" fontId="1" fillId="0" borderId="13" xfId="0" applyNumberFormat="1" applyFont="1" applyBorder="1" applyAlignment="1">
      <alignment vertical="center"/>
    </xf>
    <xf numFmtId="0" fontId="1" fillId="0" borderId="0" xfId="0" applyNumberFormat="1" applyFont="1" applyAlignment="1" applyProtection="1">
      <alignment vertical="top" wrapText="1"/>
      <protection locked="0"/>
    </xf>
    <xf numFmtId="0" fontId="32" fillId="0" borderId="0" xfId="4" applyNumberFormat="1" applyFont="1" applyAlignment="1">
      <alignment horizontal="right" vertical="center"/>
    </xf>
    <xf numFmtId="49" fontId="12" fillId="5" borderId="15" xfId="0" applyNumberFormat="1" applyFont="1" applyFill="1" applyBorder="1"/>
    <xf numFmtId="172" fontId="11" fillId="5" borderId="3" xfId="0" applyFont="1" applyFill="1" applyBorder="1" applyAlignment="1">
      <alignment vertical="center"/>
    </xf>
    <xf numFmtId="172" fontId="11" fillId="5" borderId="8" xfId="0" applyFont="1" applyFill="1" applyBorder="1" applyAlignment="1">
      <alignment vertical="center"/>
    </xf>
    <xf numFmtId="49" fontId="12" fillId="0" borderId="89" xfId="0" applyNumberFormat="1" applyFont="1" applyBorder="1" applyProtection="1">
      <protection locked="0"/>
    </xf>
    <xf numFmtId="49" fontId="12" fillId="0" borderId="0" xfId="0" applyNumberFormat="1" applyFont="1" applyProtection="1">
      <protection locked="0"/>
    </xf>
    <xf numFmtId="172" fontId="153" fillId="31" borderId="125" xfId="0" applyFont="1" applyFill="1" applyBorder="1" applyAlignment="1">
      <alignment vertical="center" wrapText="1"/>
    </xf>
    <xf numFmtId="172" fontId="153" fillId="31" borderId="13" xfId="0" applyFont="1" applyFill="1" applyBorder="1" applyAlignment="1">
      <alignment vertical="center" wrapText="1"/>
    </xf>
    <xf numFmtId="172" fontId="153" fillId="31" borderId="84" xfId="0" applyFont="1" applyFill="1" applyBorder="1" applyAlignment="1">
      <alignment vertical="center" wrapText="1"/>
    </xf>
    <xf numFmtId="172" fontId="9" fillId="62" borderId="51" xfId="0" applyFont="1" applyFill="1" applyBorder="1" applyAlignment="1">
      <alignment vertical="center" wrapText="1"/>
    </xf>
    <xf numFmtId="172" fontId="9" fillId="62" borderId="92" xfId="0" applyFont="1" applyFill="1" applyBorder="1" applyAlignment="1">
      <alignment vertical="center" wrapText="1"/>
    </xf>
    <xf numFmtId="172" fontId="153" fillId="31" borderId="129" xfId="0" applyFont="1" applyFill="1" applyBorder="1" applyAlignment="1">
      <alignment vertical="center" wrapText="1"/>
    </xf>
    <xf numFmtId="172" fontId="153" fillId="31" borderId="14" xfId="0" applyFont="1" applyFill="1" applyBorder="1" applyAlignment="1">
      <alignment vertical="center" wrapText="1"/>
    </xf>
    <xf numFmtId="172" fontId="153" fillId="31" borderId="73" xfId="0" applyFont="1" applyFill="1" applyBorder="1" applyAlignment="1">
      <alignment vertical="center" wrapText="1"/>
    </xf>
    <xf numFmtId="38" fontId="5" fillId="0" borderId="10" xfId="0" applyNumberFormat="1" applyFont="1" applyBorder="1" applyAlignment="1" applyProtection="1">
      <alignment horizontal="left" vertical="top" wrapText="1"/>
      <protection locked="0"/>
    </xf>
    <xf numFmtId="38" fontId="5" fillId="0" borderId="10" xfId="0" applyNumberFormat="1" applyFont="1" applyBorder="1" applyAlignment="1" applyProtection="1">
      <alignment horizontal="left" vertical="top" wrapText="1"/>
      <protection hidden="1"/>
    </xf>
    <xf numFmtId="38" fontId="2" fillId="0" borderId="0" xfId="0" applyNumberFormat="1" applyFont="1" applyAlignment="1" applyProtection="1">
      <alignment horizontal="left" vertical="top" wrapText="1"/>
      <protection hidden="1"/>
    </xf>
    <xf numFmtId="49" fontId="156" fillId="0" borderId="0" xfId="0" applyNumberFormat="1" applyFont="1" applyAlignment="1" applyProtection="1">
      <alignment vertical="center" wrapText="1"/>
      <protection hidden="1"/>
    </xf>
    <xf numFmtId="172" fontId="158" fillId="0" borderId="0" xfId="0" applyFont="1" applyAlignment="1">
      <alignment vertical="center"/>
    </xf>
    <xf numFmtId="172" fontId="156" fillId="0" borderId="0" xfId="0" quotePrefix="1" applyFont="1" applyAlignment="1">
      <alignment vertical="center" wrapText="1"/>
    </xf>
    <xf numFmtId="38" fontId="11" fillId="0" borderId="0" xfId="0" applyNumberFormat="1" applyFont="1" applyAlignment="1" applyProtection="1">
      <alignment horizontal="left" vertical="top" wrapText="1"/>
      <protection hidden="1"/>
    </xf>
    <xf numFmtId="172" fontId="140" fillId="10" borderId="4" xfId="0" applyFont="1" applyFill="1" applyBorder="1" applyAlignment="1" applyProtection="1">
      <alignment horizontal="right" vertical="center"/>
      <protection hidden="1"/>
    </xf>
    <xf numFmtId="172" fontId="4" fillId="0" borderId="138" xfId="0" applyFont="1" applyBorder="1" applyAlignment="1" applyProtection="1">
      <alignment horizontal="left" vertical="top" wrapText="1"/>
      <protection hidden="1"/>
    </xf>
    <xf numFmtId="172" fontId="10" fillId="0" borderId="138" xfId="0" applyFont="1" applyBorder="1" applyAlignment="1">
      <alignment horizontal="left" vertical="top" wrapText="1"/>
    </xf>
    <xf numFmtId="38" fontId="5" fillId="0" borderId="6" xfId="0" applyNumberFormat="1" applyFont="1" applyBorder="1" applyAlignment="1" applyProtection="1">
      <alignment horizontal="left" vertical="top" wrapText="1"/>
      <protection locked="0"/>
    </xf>
    <xf numFmtId="38" fontId="5" fillId="0" borderId="6" xfId="0" applyNumberFormat="1" applyFont="1" applyBorder="1" applyAlignment="1" applyProtection="1">
      <alignment horizontal="left" vertical="top" wrapText="1"/>
      <protection hidden="1"/>
    </xf>
    <xf numFmtId="49" fontId="157" fillId="0" borderId="0" xfId="0" applyNumberFormat="1" applyFont="1" applyAlignment="1" applyProtection="1">
      <alignment vertical="center" wrapText="1"/>
      <protection hidden="1"/>
    </xf>
    <xf numFmtId="172" fontId="153" fillId="31" borderId="12" xfId="0" applyFont="1" applyFill="1" applyBorder="1" applyAlignment="1">
      <alignment vertical="center" wrapText="1"/>
    </xf>
    <xf numFmtId="3" fontId="153" fillId="31" borderId="127" xfId="0" quotePrefix="1" applyNumberFormat="1" applyFont="1" applyFill="1" applyBorder="1" applyAlignment="1">
      <alignment vertical="center" wrapText="1"/>
    </xf>
    <xf numFmtId="3" fontId="153" fillId="31" borderId="140" xfId="0" quotePrefix="1" applyNumberFormat="1" applyFont="1" applyFill="1" applyBorder="1" applyAlignment="1">
      <alignment vertical="center" wrapText="1"/>
    </xf>
    <xf numFmtId="3" fontId="153" fillId="31" borderId="139" xfId="0" quotePrefix="1" applyNumberFormat="1" applyFont="1" applyFill="1" applyBorder="1" applyAlignment="1">
      <alignment vertical="center" wrapText="1"/>
    </xf>
    <xf numFmtId="172" fontId="10" fillId="0" borderId="5" xfId="0" applyFont="1" applyBorder="1" applyAlignment="1">
      <alignment horizontal="center" vertical="center" wrapText="1"/>
    </xf>
    <xf numFmtId="4" fontId="20" fillId="0" borderId="0" xfId="0" applyNumberFormat="1" applyFont="1" applyAlignment="1" applyProtection="1">
      <alignment horizontal="center" vertical="center"/>
      <protection hidden="1"/>
    </xf>
    <xf numFmtId="4" fontId="17" fillId="0" borderId="0" xfId="0" applyNumberFormat="1" applyFont="1" applyAlignment="1" applyProtection="1">
      <alignment horizontal="center" vertical="center"/>
      <protection hidden="1"/>
    </xf>
    <xf numFmtId="38" fontId="92" fillId="29" borderId="0" xfId="0" applyNumberFormat="1" applyFont="1" applyFill="1" applyAlignment="1">
      <alignment horizontal="right" vertical="center"/>
    </xf>
    <xf numFmtId="38" fontId="86" fillId="0" borderId="0" xfId="0" applyNumberFormat="1" applyFont="1" applyAlignment="1">
      <alignment horizontal="right" vertical="center"/>
    </xf>
    <xf numFmtId="38" fontId="86" fillId="29" borderId="0" xfId="0" applyNumberFormat="1" applyFont="1" applyFill="1" applyAlignment="1">
      <alignment horizontal="right" vertical="center"/>
    </xf>
    <xf numFmtId="4" fontId="63" fillId="0" borderId="0" xfId="0" applyNumberFormat="1" applyFont="1" applyAlignment="1">
      <alignment horizontal="center" vertical="center" textRotation="45"/>
    </xf>
    <xf numFmtId="4" fontId="63" fillId="0" borderId="7" xfId="0" applyNumberFormat="1" applyFont="1" applyBorder="1" applyAlignment="1">
      <alignment horizontal="center" vertical="center" textRotation="45"/>
    </xf>
    <xf numFmtId="4" fontId="63" fillId="0" borderId="50" xfId="0" applyNumberFormat="1" applyFont="1" applyBorder="1" applyAlignment="1">
      <alignment horizontal="center" vertical="center" textRotation="45"/>
    </xf>
    <xf numFmtId="49" fontId="15" fillId="0" borderId="16" xfId="0" applyNumberFormat="1" applyFont="1" applyBorder="1" applyAlignment="1" applyProtection="1">
      <alignment horizontal="center" vertical="center"/>
      <protection hidden="1"/>
    </xf>
    <xf numFmtId="49" fontId="15" fillId="0" borderId="52" xfId="0" applyNumberFormat="1" applyFont="1" applyBorder="1" applyAlignment="1" applyProtection="1">
      <alignment horizontal="center" vertical="center"/>
      <protection hidden="1"/>
    </xf>
    <xf numFmtId="171" fontId="15" fillId="0" borderId="46" xfId="0" applyNumberFormat="1" applyFont="1" applyBorder="1" applyAlignment="1" applyProtection="1">
      <alignment horizontal="center" vertical="center"/>
      <protection hidden="1"/>
    </xf>
    <xf numFmtId="171" fontId="15" fillId="0" borderId="50" xfId="0" applyNumberFormat="1" applyFont="1" applyBorder="1" applyAlignment="1" applyProtection="1">
      <alignment horizontal="center" vertical="center"/>
      <protection hidden="1"/>
    </xf>
    <xf numFmtId="4" fontId="121" fillId="0" borderId="0" xfId="0" applyNumberFormat="1" applyFont="1" applyAlignment="1">
      <alignment horizontal="center" vertical="center"/>
    </xf>
    <xf numFmtId="4" fontId="121" fillId="43" borderId="0" xfId="0" applyNumberFormat="1" applyFont="1" applyFill="1" applyAlignment="1">
      <alignment horizontal="center" vertical="center"/>
    </xf>
    <xf numFmtId="171" fontId="123" fillId="0" borderId="0" xfId="0" applyNumberFormat="1" applyFont="1" applyAlignment="1">
      <alignment horizontal="center" vertical="center"/>
    </xf>
    <xf numFmtId="172" fontId="17" fillId="0" borderId="0" xfId="0" quotePrefix="1" applyFont="1" applyAlignment="1">
      <alignment horizontal="center"/>
    </xf>
    <xf numFmtId="171" fontId="16" fillId="0" borderId="2" xfId="0" applyNumberFormat="1" applyFont="1" applyBorder="1" applyAlignment="1">
      <alignment horizontal="center" vertical="center"/>
    </xf>
    <xf numFmtId="172" fontId="1" fillId="0" borderId="0" xfId="0" applyFont="1" applyAlignment="1">
      <alignment vertical="top"/>
    </xf>
    <xf numFmtId="178" fontId="1" fillId="0" borderId="0" xfId="8" applyNumberFormat="1" applyFont="1" applyFill="1" applyBorder="1" applyAlignment="1">
      <alignment vertical="top"/>
    </xf>
    <xf numFmtId="178" fontId="2" fillId="0" borderId="0" xfId="8" applyNumberFormat="1" applyFont="1" applyFill="1" applyBorder="1" applyAlignment="1">
      <alignment vertical="top"/>
    </xf>
    <xf numFmtId="178" fontId="1" fillId="0" borderId="0" xfId="8" applyNumberFormat="1" applyFont="1" applyFill="1" applyBorder="1" applyAlignment="1">
      <alignment horizontal="center" vertical="center"/>
    </xf>
    <xf numFmtId="172" fontId="1" fillId="63" borderId="2" xfId="0" applyFont="1" applyFill="1" applyBorder="1" applyAlignment="1">
      <alignment horizontal="center" vertical="center" wrapText="1"/>
    </xf>
    <xf numFmtId="172" fontId="1" fillId="0" borderId="0" xfId="0" applyFont="1" applyAlignment="1">
      <alignment horizontal="center" vertical="center" wrapText="1"/>
    </xf>
    <xf numFmtId="172" fontId="1" fillId="0" borderId="0" xfId="0" applyFont="1" applyAlignment="1">
      <alignment horizontal="center" vertical="top"/>
    </xf>
    <xf numFmtId="172" fontId="1" fillId="0" borderId="0" xfId="0" applyFont="1" applyAlignment="1">
      <alignment horizontal="right" vertical="top"/>
    </xf>
    <xf numFmtId="172" fontId="1" fillId="0" borderId="0" xfId="0" applyFont="1" applyAlignment="1">
      <alignment horizontal="left" vertical="top"/>
    </xf>
    <xf numFmtId="179" fontId="1" fillId="63" borderId="2" xfId="0" applyNumberFormat="1" applyFont="1" applyFill="1" applyBorder="1" applyAlignment="1">
      <alignment horizontal="center" vertical="center" wrapText="1"/>
    </xf>
    <xf numFmtId="179" fontId="1" fillId="0" borderId="0" xfId="0" applyNumberFormat="1" applyFont="1" applyAlignment="1">
      <alignment horizontal="center" vertical="top"/>
    </xf>
    <xf numFmtId="40" fontId="1" fillId="63" borderId="2" xfId="0" applyNumberFormat="1" applyFont="1" applyFill="1" applyBorder="1" applyAlignment="1">
      <alignment horizontal="center" vertical="center" wrapText="1"/>
    </xf>
    <xf numFmtId="40" fontId="1" fillId="0" borderId="0" xfId="0" applyNumberFormat="1" applyFont="1" applyAlignment="1">
      <alignment vertical="top"/>
    </xf>
    <xf numFmtId="40" fontId="1" fillId="63" borderId="2" xfId="8" applyNumberFormat="1" applyFont="1" applyFill="1" applyBorder="1" applyAlignment="1">
      <alignment horizontal="center" vertical="center" wrapText="1"/>
    </xf>
    <xf numFmtId="40" fontId="1" fillId="0" borderId="0" xfId="8" applyNumberFormat="1" applyFont="1" applyFill="1" applyBorder="1" applyAlignment="1">
      <alignment vertical="top"/>
    </xf>
    <xf numFmtId="172" fontId="1" fillId="0" borderId="0" xfId="0" applyFont="1"/>
    <xf numFmtId="172" fontId="1" fillId="0" borderId="0" xfId="0" applyFont="1" applyAlignment="1">
      <alignment horizontal="center"/>
    </xf>
    <xf numFmtId="179" fontId="1" fillId="0" borderId="0" xfId="0" applyNumberFormat="1" applyFont="1" applyAlignment="1">
      <alignment horizontal="center"/>
    </xf>
    <xf numFmtId="40" fontId="1" fillId="0" borderId="0" xfId="0" applyNumberFormat="1" applyFont="1"/>
    <xf numFmtId="4" fontId="17" fillId="39" borderId="2" xfId="0" applyNumberFormat="1" applyFont="1" applyFill="1" applyBorder="1" applyAlignment="1">
      <alignment horizontal="center" vertical="center"/>
    </xf>
    <xf numFmtId="4" fontId="171" fillId="0" borderId="15" xfId="0" applyNumberFormat="1" applyFont="1" applyBorder="1" applyAlignment="1">
      <alignment horizontal="center" vertical="center"/>
    </xf>
    <xf numFmtId="4" fontId="171" fillId="0" borderId="2" xfId="0" applyNumberFormat="1" applyFont="1" applyBorder="1" applyAlignment="1">
      <alignment horizontal="center" vertical="center"/>
    </xf>
    <xf numFmtId="4" fontId="15" fillId="39" borderId="34" xfId="0" applyNumberFormat="1" applyFont="1" applyFill="1" applyBorder="1" applyAlignment="1">
      <alignment vertical="center"/>
    </xf>
    <xf numFmtId="40" fontId="15" fillId="39" borderId="30" xfId="0" applyNumberFormat="1" applyFont="1" applyFill="1" applyBorder="1" applyAlignment="1">
      <alignment vertical="center"/>
    </xf>
    <xf numFmtId="4" fontId="15" fillId="39" borderId="29" xfId="0" applyNumberFormat="1" applyFont="1" applyFill="1" applyBorder="1" applyAlignment="1">
      <alignment vertical="center"/>
    </xf>
    <xf numFmtId="40" fontId="15" fillId="39" borderId="70" xfId="0" applyNumberFormat="1" applyFont="1" applyFill="1" applyBorder="1" applyAlignment="1">
      <alignment vertical="center"/>
    </xf>
    <xf numFmtId="4" fontId="118" fillId="0" borderId="0" xfId="0" applyNumberFormat="1" applyFont="1" applyAlignment="1">
      <alignment vertical="center" wrapText="1"/>
    </xf>
    <xf numFmtId="3" fontId="97" fillId="0" borderId="46" xfId="0" applyNumberFormat="1" applyFont="1" applyBorder="1" applyAlignment="1">
      <alignment horizontal="center" vertical="center" wrapText="1"/>
    </xf>
    <xf numFmtId="4" fontId="86" fillId="28" borderId="50" xfId="0" applyNumberFormat="1" applyFont="1" applyFill="1" applyBorder="1" applyAlignment="1">
      <alignment horizontal="right" vertical="center"/>
    </xf>
    <xf numFmtId="38" fontId="17" fillId="28" borderId="17" xfId="0" applyNumberFormat="1" applyFont="1" applyFill="1" applyBorder="1" applyAlignment="1" applyProtection="1">
      <alignment vertical="center"/>
      <protection locked="0"/>
    </xf>
    <xf numFmtId="38" fontId="17" fillId="45" borderId="17" xfId="0" applyNumberFormat="1" applyFont="1" applyFill="1" applyBorder="1" applyAlignment="1" applyProtection="1">
      <alignment vertical="center"/>
      <protection locked="0"/>
    </xf>
    <xf numFmtId="38" fontId="17" fillId="29" borderId="17" xfId="0" applyNumberFormat="1" applyFont="1" applyFill="1" applyBorder="1" applyAlignment="1">
      <alignment vertical="center"/>
    </xf>
    <xf numFmtId="38" fontId="17" fillId="29" borderId="64" xfId="0" applyNumberFormat="1" applyFont="1" applyFill="1" applyBorder="1" applyAlignment="1">
      <alignment vertical="center"/>
    </xf>
    <xf numFmtId="38" fontId="17" fillId="0" borderId="0" xfId="0" applyNumberFormat="1" applyFont="1" applyAlignment="1">
      <alignment vertical="center"/>
    </xf>
    <xf numFmtId="38" fontId="17" fillId="0" borderId="17" xfId="0" applyNumberFormat="1" applyFont="1" applyBorder="1" applyAlignment="1">
      <alignment vertical="center"/>
    </xf>
    <xf numFmtId="38" fontId="17" fillId="0" borderId="64" xfId="0" applyNumberFormat="1" applyFont="1" applyBorder="1" applyAlignment="1">
      <alignment vertical="center"/>
    </xf>
    <xf numFmtId="38" fontId="17" fillId="42" borderId="0" xfId="0" applyNumberFormat="1" applyFont="1" applyFill="1" applyAlignment="1">
      <alignment vertical="center"/>
    </xf>
    <xf numFmtId="38" fontId="17" fillId="42" borderId="50" xfId="0" applyNumberFormat="1" applyFont="1" applyFill="1" applyBorder="1" applyAlignment="1">
      <alignment vertical="center"/>
    </xf>
    <xf numFmtId="38" fontId="17" fillId="0" borderId="64" xfId="0" applyNumberFormat="1" applyFont="1" applyBorder="1" applyAlignment="1" applyProtection="1">
      <alignment vertical="center"/>
      <protection locked="0"/>
    </xf>
    <xf numFmtId="171" fontId="17" fillId="43" borderId="50" xfId="0" applyNumberFormat="1" applyFont="1" applyFill="1" applyBorder="1" applyAlignment="1" applyProtection="1">
      <alignment vertical="center"/>
      <protection locked="0"/>
    </xf>
    <xf numFmtId="171" fontId="17" fillId="0" borderId="0" xfId="0" applyNumberFormat="1" applyFont="1" applyAlignment="1" applyProtection="1">
      <alignment vertical="center"/>
      <protection locked="0"/>
    </xf>
    <xf numFmtId="171" fontId="17" fillId="0" borderId="64" xfId="0" applyNumberFormat="1" applyFont="1" applyBorder="1" applyAlignment="1" applyProtection="1">
      <alignment vertical="center"/>
      <protection locked="0"/>
    </xf>
    <xf numFmtId="3" fontId="97" fillId="0" borderId="0" xfId="0" applyNumberFormat="1" applyFont="1" applyAlignment="1">
      <alignment horizontal="center" vertical="center" wrapText="1"/>
    </xf>
    <xf numFmtId="38" fontId="90" fillId="0" borderId="64" xfId="0" applyNumberFormat="1" applyFont="1" applyBorder="1" applyAlignment="1">
      <alignment horizontal="left" vertical="center" wrapText="1"/>
    </xf>
    <xf numFmtId="4" fontId="121" fillId="28" borderId="0" xfId="0" applyNumberFormat="1" applyFont="1" applyFill="1" applyAlignment="1">
      <alignment horizontal="right" vertical="center"/>
    </xf>
    <xf numFmtId="38" fontId="17" fillId="28" borderId="0" xfId="0" applyNumberFormat="1" applyFont="1" applyFill="1" applyAlignment="1">
      <alignment vertical="center"/>
    </xf>
    <xf numFmtId="38" fontId="17" fillId="28" borderId="17" xfId="0" applyNumberFormat="1" applyFont="1" applyFill="1" applyBorder="1" applyAlignment="1">
      <alignment vertical="center"/>
    </xf>
    <xf numFmtId="38" fontId="17" fillId="45" borderId="64" xfId="0" applyNumberFormat="1" applyFont="1" applyFill="1" applyBorder="1" applyAlignment="1">
      <alignment vertical="center"/>
    </xf>
    <xf numFmtId="38" fontId="17" fillId="29" borderId="0" xfId="0" applyNumberFormat="1" applyFont="1" applyFill="1" applyAlignment="1">
      <alignment vertical="center"/>
    </xf>
    <xf numFmtId="38" fontId="17" fillId="42" borderId="17" xfId="0" applyNumberFormat="1" applyFont="1" applyFill="1" applyBorder="1" applyAlignment="1">
      <alignment vertical="center"/>
    </xf>
    <xf numFmtId="38" fontId="17" fillId="42" borderId="76" xfId="0" applyNumberFormat="1" applyFont="1" applyFill="1" applyBorder="1" applyAlignment="1">
      <alignment vertical="center"/>
    </xf>
    <xf numFmtId="38" fontId="17" fillId="0" borderId="17" xfId="0" applyNumberFormat="1" applyFont="1" applyBorder="1" applyAlignment="1" applyProtection="1">
      <alignment vertical="center"/>
      <protection locked="0"/>
    </xf>
    <xf numFmtId="38" fontId="20" fillId="0" borderId="0" xfId="0" applyNumberFormat="1" applyFont="1" applyAlignment="1" applyProtection="1">
      <alignment vertical="center"/>
      <protection locked="0"/>
    </xf>
    <xf numFmtId="38" fontId="17" fillId="29" borderId="0" xfId="0" applyNumberFormat="1" applyFont="1" applyFill="1" applyAlignment="1" applyProtection="1">
      <alignment vertical="center"/>
      <protection locked="0"/>
    </xf>
    <xf numFmtId="38" fontId="17" fillId="29" borderId="50" xfId="0" applyNumberFormat="1" applyFont="1" applyFill="1" applyBorder="1" applyAlignment="1" applyProtection="1">
      <alignment vertical="center"/>
      <protection locked="0"/>
    </xf>
    <xf numFmtId="38" fontId="17" fillId="8" borderId="0" xfId="0" applyNumberFormat="1" applyFont="1" applyFill="1" applyAlignment="1" applyProtection="1">
      <alignment vertical="center"/>
      <protection locked="0"/>
    </xf>
    <xf numFmtId="38" fontId="17" fillId="8" borderId="17" xfId="0" applyNumberFormat="1" applyFont="1" applyFill="1" applyBorder="1" applyAlignment="1" applyProtection="1">
      <alignment vertical="center"/>
      <protection locked="0"/>
    </xf>
    <xf numFmtId="38" fontId="17" fillId="8" borderId="50" xfId="0" applyNumberFormat="1" applyFont="1" applyFill="1" applyBorder="1" applyAlignment="1" applyProtection="1">
      <alignment vertical="center"/>
      <protection locked="0"/>
    </xf>
    <xf numFmtId="0" fontId="20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124" fillId="0" borderId="0" xfId="0" applyNumberFormat="1" applyFont="1" applyAlignment="1" applyProtection="1">
      <alignment horizontal="center" vertical="center"/>
      <protection locked="0"/>
    </xf>
    <xf numFmtId="4" fontId="17" fillId="36" borderId="0" xfId="0" applyNumberFormat="1" applyFont="1" applyFill="1" applyAlignment="1" applyProtection="1">
      <alignment vertical="center"/>
      <protection hidden="1"/>
    </xf>
    <xf numFmtId="38" fontId="15" fillId="0" borderId="44" xfId="0" applyNumberFormat="1" applyFont="1" applyBorder="1" applyAlignment="1" applyProtection="1">
      <alignment horizontal="center" vertical="center"/>
      <protection hidden="1"/>
    </xf>
    <xf numFmtId="38" fontId="15" fillId="0" borderId="30" xfId="0" applyNumberFormat="1" applyFont="1" applyBorder="1" applyAlignment="1" applyProtection="1">
      <alignment horizontal="center" vertical="center"/>
      <protection hidden="1"/>
    </xf>
    <xf numFmtId="38" fontId="15" fillId="0" borderId="69" xfId="0" applyNumberFormat="1" applyFont="1" applyBorder="1" applyAlignment="1" applyProtection="1">
      <alignment horizontal="center" vertical="center"/>
      <protection hidden="1"/>
    </xf>
    <xf numFmtId="38" fontId="15" fillId="0" borderId="70" xfId="0" applyNumberFormat="1" applyFont="1" applyBorder="1" applyAlignment="1" applyProtection="1">
      <alignment horizontal="center" vertical="center"/>
      <protection hidden="1"/>
    </xf>
    <xf numFmtId="4" fontId="172" fillId="0" borderId="17" xfId="0" applyNumberFormat="1" applyFont="1" applyBorder="1" applyAlignment="1">
      <alignment vertical="center"/>
    </xf>
    <xf numFmtId="4" fontId="17" fillId="0" borderId="16" xfId="0" applyNumberFormat="1" applyFont="1" applyBorder="1" applyAlignment="1">
      <alignment horizontal="center" vertical="center"/>
    </xf>
    <xf numFmtId="172" fontId="175" fillId="41" borderId="80" xfId="0" applyFont="1" applyFill="1" applyBorder="1" applyAlignment="1" applyProtection="1">
      <alignment horizontal="center" vertical="center"/>
      <protection locked="0"/>
    </xf>
    <xf numFmtId="172" fontId="175" fillId="41" borderId="52" xfId="0" applyFont="1" applyFill="1" applyBorder="1" applyAlignment="1">
      <alignment horizontal="center" vertical="center"/>
    </xf>
    <xf numFmtId="172" fontId="175" fillId="41" borderId="70" xfId="0" applyFont="1" applyFill="1" applyBorder="1" applyAlignment="1">
      <alignment horizontal="center" vertical="center"/>
    </xf>
    <xf numFmtId="0" fontId="2" fillId="0" borderId="0" xfId="4" quotePrefix="1" applyNumberFormat="1" applyFont="1" applyProtection="1">
      <protection locked="0"/>
    </xf>
    <xf numFmtId="40" fontId="2" fillId="28" borderId="145" xfId="4" applyNumberFormat="1" applyFont="1" applyFill="1" applyBorder="1"/>
    <xf numFmtId="0" fontId="50" fillId="0" borderId="0" xfId="4" applyNumberFormat="1" applyFont="1" applyProtection="1">
      <protection locked="0"/>
    </xf>
    <xf numFmtId="0" fontId="50" fillId="0" borderId="50" xfId="4" applyNumberFormat="1" applyFont="1" applyBorder="1" applyProtection="1">
      <protection locked="0"/>
    </xf>
    <xf numFmtId="0" fontId="1" fillId="0" borderId="0" xfId="4" applyNumberFormat="1" applyAlignment="1">
      <alignment horizontal="left" indent="1"/>
    </xf>
    <xf numFmtId="0" fontId="26" fillId="0" borderId="0" xfId="4" applyNumberFormat="1" applyFont="1" applyAlignment="1">
      <alignment horizontal="left" indent="1"/>
    </xf>
    <xf numFmtId="0" fontId="2" fillId="0" borderId="0" xfId="4" applyNumberFormat="1" applyFont="1" applyAlignment="1">
      <alignment horizontal="left" indent="1"/>
    </xf>
    <xf numFmtId="0" fontId="1" fillId="0" borderId="46" xfId="4" applyNumberFormat="1" applyBorder="1" applyAlignment="1">
      <alignment horizontal="left" vertical="center" wrapText="1" indent="1"/>
    </xf>
    <xf numFmtId="0" fontId="1" fillId="0" borderId="46" xfId="4" applyNumberFormat="1" applyBorder="1" applyAlignment="1" applyProtection="1">
      <alignment horizontal="left" indent="1"/>
      <protection locked="0"/>
    </xf>
    <xf numFmtId="0" fontId="75" fillId="0" borderId="46" xfId="4" applyNumberFormat="1" applyFont="1" applyBorder="1" applyAlignment="1">
      <alignment horizontal="center"/>
    </xf>
    <xf numFmtId="0" fontId="1" fillId="0" borderId="0" xfId="4" applyNumberFormat="1" applyAlignment="1">
      <alignment horizontal="left" vertical="center" wrapText="1" indent="1"/>
    </xf>
    <xf numFmtId="0" fontId="177" fillId="0" borderId="17" xfId="4" quotePrefix="1" applyNumberFormat="1" applyFont="1" applyBorder="1" applyAlignment="1">
      <alignment horizontal="center"/>
    </xf>
    <xf numFmtId="0" fontId="2" fillId="31" borderId="2" xfId="4" applyNumberFormat="1" applyFont="1" applyFill="1" applyBorder="1" applyAlignment="1">
      <alignment horizontal="center" vertical="center" wrapText="1"/>
    </xf>
    <xf numFmtId="0" fontId="2" fillId="31" borderId="52" xfId="4" applyNumberFormat="1" applyFont="1" applyFill="1" applyBorder="1" applyAlignment="1">
      <alignment horizontal="center" vertical="center" wrapText="1"/>
    </xf>
    <xf numFmtId="0" fontId="2" fillId="31" borderId="29" xfId="4" applyNumberFormat="1" applyFont="1" applyFill="1" applyBorder="1" applyAlignment="1">
      <alignment horizontal="center" vertical="center" wrapText="1"/>
    </xf>
    <xf numFmtId="0" fontId="176" fillId="0" borderId="0" xfId="4" applyNumberFormat="1" applyFont="1" applyAlignment="1">
      <alignment horizontal="center"/>
    </xf>
    <xf numFmtId="40" fontId="1" fillId="0" borderId="0" xfId="4" applyNumberFormat="1"/>
    <xf numFmtId="0" fontId="2" fillId="0" borderId="0" xfId="4" quotePrefix="1" applyNumberFormat="1" applyFont="1" applyAlignment="1">
      <alignment horizontal="center"/>
    </xf>
    <xf numFmtId="0" fontId="1" fillId="0" borderId="63" xfId="4" applyNumberFormat="1" applyBorder="1"/>
    <xf numFmtId="0" fontId="1" fillId="0" borderId="64" xfId="4" applyNumberFormat="1" applyBorder="1"/>
    <xf numFmtId="0" fontId="2" fillId="0" borderId="46" xfId="4" applyNumberFormat="1" applyFont="1" applyBorder="1" applyAlignment="1">
      <alignment horizontal="center" vertical="center" wrapText="1"/>
    </xf>
    <xf numFmtId="0" fontId="75" fillId="0" borderId="46" xfId="4" applyNumberFormat="1" applyFont="1" applyBorder="1" applyAlignment="1">
      <alignment horizontal="left" indent="1"/>
    </xf>
    <xf numFmtId="40" fontId="1" fillId="0" borderId="148" xfId="4" applyNumberFormat="1" applyBorder="1"/>
    <xf numFmtId="0" fontId="2" fillId="39" borderId="16" xfId="4" applyNumberFormat="1" applyFont="1" applyFill="1" applyBorder="1" applyAlignment="1">
      <alignment horizontal="center"/>
    </xf>
    <xf numFmtId="0" fontId="2" fillId="39" borderId="2" xfId="4" applyNumberFormat="1" applyFont="1" applyFill="1" applyBorder="1" applyAlignment="1">
      <alignment horizontal="center"/>
    </xf>
    <xf numFmtId="167" fontId="105" fillId="0" borderId="0" xfId="4" applyNumberFormat="1" applyFont="1" applyProtection="1">
      <protection locked="0"/>
    </xf>
    <xf numFmtId="0" fontId="1" fillId="0" borderId="34" xfId="0" applyNumberFormat="1" applyFont="1" applyBorder="1" applyAlignment="1">
      <alignment vertical="center"/>
    </xf>
    <xf numFmtId="0" fontId="34" fillId="0" borderId="0" xfId="0" applyNumberFormat="1" applyFont="1" applyAlignment="1">
      <alignment horizontal="left" vertical="top"/>
    </xf>
    <xf numFmtId="0" fontId="32" fillId="0" borderId="0" xfId="0" applyNumberFormat="1" applyFont="1" applyAlignment="1">
      <alignment horizontal="left" vertical="top"/>
    </xf>
    <xf numFmtId="0" fontId="2" fillId="0" borderId="0" xfId="0" applyNumberFormat="1" applyFont="1" applyAlignment="1">
      <alignment horizontal="left" vertical="top"/>
    </xf>
    <xf numFmtId="0" fontId="179" fillId="0" borderId="34" xfId="0" applyNumberFormat="1" applyFont="1" applyBorder="1" applyAlignment="1">
      <alignment vertical="top" wrapText="1"/>
    </xf>
    <xf numFmtId="0" fontId="3" fillId="51" borderId="126" xfId="0" applyNumberFormat="1" applyFont="1" applyFill="1" applyBorder="1" applyAlignment="1">
      <alignment horizontal="center"/>
    </xf>
    <xf numFmtId="0" fontId="3" fillId="56" borderId="96" xfId="0" applyNumberFormat="1" applyFont="1" applyFill="1" applyBorder="1" applyAlignment="1">
      <alignment horizontal="center" vertical="center"/>
    </xf>
    <xf numFmtId="0" fontId="4" fillId="0" borderId="44" xfId="0" applyNumberFormat="1" applyFont="1" applyBorder="1" applyAlignment="1">
      <alignment horizontal="left" vertical="center"/>
    </xf>
    <xf numFmtId="0" fontId="50" fillId="0" borderId="34" xfId="0" applyNumberFormat="1" applyFont="1" applyBorder="1" applyAlignment="1">
      <alignment horizontal="left" vertical="center"/>
    </xf>
    <xf numFmtId="0" fontId="1" fillId="0" borderId="34" xfId="0" applyNumberFormat="1" applyFont="1" applyBorder="1" applyAlignment="1">
      <alignment horizontal="left" vertical="center"/>
    </xf>
    <xf numFmtId="0" fontId="1" fillId="65" borderId="57" xfId="0" applyNumberFormat="1" applyFont="1" applyFill="1" applyBorder="1" applyAlignment="1">
      <alignment vertical="center"/>
    </xf>
    <xf numFmtId="0" fontId="2" fillId="0" borderId="35" xfId="0" applyNumberFormat="1" applyFont="1" applyBorder="1" applyAlignment="1">
      <alignment horizontal="center"/>
    </xf>
    <xf numFmtId="0" fontId="2" fillId="0" borderId="128" xfId="0" applyNumberFormat="1" applyFont="1" applyBorder="1" applyAlignment="1">
      <alignment horizontal="center"/>
    </xf>
    <xf numFmtId="0" fontId="2" fillId="0" borderId="98" xfId="0" applyNumberFormat="1" applyFont="1" applyBorder="1" applyAlignment="1">
      <alignment horizontal="center"/>
    </xf>
    <xf numFmtId="0" fontId="33" fillId="0" borderId="34" xfId="0" applyNumberFormat="1" applyFont="1" applyBorder="1" applyAlignment="1">
      <alignment vertical="top"/>
    </xf>
    <xf numFmtId="0" fontId="3" fillId="44" borderId="129" xfId="4" applyNumberFormat="1" applyFont="1" applyFill="1" applyBorder="1" applyAlignment="1">
      <alignment horizontal="center" vertical="center"/>
    </xf>
    <xf numFmtId="0" fontId="3" fillId="44" borderId="126" xfId="4" applyNumberFormat="1" applyFont="1" applyFill="1" applyBorder="1" applyAlignment="1" applyProtection="1">
      <alignment horizontal="center" vertical="center"/>
      <protection locked="0"/>
    </xf>
    <xf numFmtId="0" fontId="3" fillId="56" borderId="151" xfId="4" applyNumberFormat="1" applyFont="1" applyFill="1" applyBorder="1" applyAlignment="1" applyProtection="1">
      <alignment horizontal="center" vertical="center"/>
      <protection locked="0"/>
    </xf>
    <xf numFmtId="0" fontId="3" fillId="56" borderId="85" xfId="4" applyNumberFormat="1" applyFont="1" applyFill="1" applyBorder="1" applyAlignment="1" applyProtection="1">
      <alignment horizontal="center" vertical="center"/>
      <protection locked="0"/>
    </xf>
    <xf numFmtId="0" fontId="3" fillId="56" borderId="128" xfId="4" applyNumberFormat="1" applyFont="1" applyFill="1" applyBorder="1" applyAlignment="1" applyProtection="1">
      <alignment horizontal="center" vertical="center"/>
      <protection locked="0"/>
    </xf>
    <xf numFmtId="4" fontId="15" fillId="0" borderId="0" xfId="0" applyNumberFormat="1" applyFont="1" applyAlignment="1">
      <alignment horizontal="center" vertical="top" wrapText="1"/>
    </xf>
    <xf numFmtId="172" fontId="17" fillId="0" borderId="0" xfId="0" applyFont="1" applyAlignment="1">
      <alignment horizontal="center" vertical="top" wrapText="1"/>
    </xf>
    <xf numFmtId="4" fontId="17" fillId="0" borderId="0" xfId="0" applyNumberFormat="1" applyFont="1" applyAlignment="1">
      <alignment horizontal="center" vertical="top" wrapText="1"/>
    </xf>
    <xf numFmtId="4" fontId="17" fillId="0" borderId="11" xfId="0" applyNumberFormat="1" applyFont="1" applyBorder="1" applyAlignment="1">
      <alignment horizontal="center" vertical="top" wrapText="1"/>
    </xf>
    <xf numFmtId="4" fontId="17" fillId="0" borderId="0" xfId="0" applyNumberFormat="1" applyFont="1" applyAlignment="1" applyProtection="1">
      <alignment horizontal="center" vertical="top" wrapText="1"/>
      <protection hidden="1"/>
    </xf>
    <xf numFmtId="4" fontId="15" fillId="0" borderId="0" xfId="0" applyNumberFormat="1" applyFont="1" applyAlignment="1" applyProtection="1">
      <alignment horizontal="center" vertical="top" wrapText="1"/>
      <protection locked="0" hidden="1"/>
    </xf>
    <xf numFmtId="171" fontId="15" fillId="8" borderId="0" xfId="0" applyNumberFormat="1" applyFont="1" applyFill="1" applyAlignment="1" applyProtection="1">
      <alignment horizontal="center" vertical="top" wrapText="1"/>
      <protection locked="0" hidden="1"/>
    </xf>
    <xf numFmtId="4" fontId="15" fillId="0" borderId="0" xfId="0" applyNumberFormat="1" applyFont="1" applyAlignment="1" applyProtection="1">
      <alignment horizontal="center" vertical="top" wrapText="1"/>
      <protection hidden="1"/>
    </xf>
    <xf numFmtId="38" fontId="15" fillId="0" borderId="0" xfId="0" applyNumberFormat="1" applyFont="1" applyAlignment="1" applyProtection="1">
      <alignment horizontal="center" vertical="top" wrapText="1"/>
      <protection hidden="1"/>
    </xf>
    <xf numFmtId="4" fontId="41" fillId="0" borderId="0" xfId="0" applyNumberFormat="1" applyFont="1" applyAlignment="1">
      <alignment horizontal="center" vertical="top" wrapText="1"/>
    </xf>
    <xf numFmtId="4" fontId="41" fillId="0" borderId="20" xfId="0" applyNumberFormat="1" applyFont="1" applyBorder="1" applyAlignment="1">
      <alignment horizontal="center" vertical="top" wrapText="1"/>
    </xf>
    <xf numFmtId="4" fontId="16" fillId="0" borderId="0" xfId="0" applyNumberFormat="1" applyFont="1" applyAlignment="1">
      <alignment horizontal="center" vertical="top" wrapText="1"/>
    </xf>
    <xf numFmtId="38" fontId="77" fillId="0" borderId="31" xfId="0" applyNumberFormat="1" applyFont="1" applyBorder="1" applyAlignment="1">
      <alignment horizontal="center" vertical="top" wrapText="1"/>
    </xf>
    <xf numFmtId="4" fontId="40" fillId="0" borderId="0" xfId="0" applyNumberFormat="1" applyFont="1" applyAlignment="1">
      <alignment horizontal="center" vertical="top" wrapText="1"/>
    </xf>
    <xf numFmtId="4" fontId="16" fillId="12" borderId="13" xfId="0" applyNumberFormat="1" applyFont="1" applyFill="1" applyBorder="1" applyAlignment="1">
      <alignment horizontal="center" vertical="top" wrapText="1"/>
    </xf>
    <xf numFmtId="38" fontId="35" fillId="12" borderId="31" xfId="0" applyNumberFormat="1" applyFont="1" applyFill="1" applyBorder="1" applyAlignment="1" applyProtection="1">
      <alignment horizontal="center" vertical="top" wrapText="1"/>
      <protection locked="0"/>
    </xf>
    <xf numFmtId="171" fontId="41" fillId="0" borderId="0" xfId="0" applyNumberFormat="1" applyFont="1" applyAlignment="1">
      <alignment horizontal="center" vertical="top" wrapText="1"/>
    </xf>
    <xf numFmtId="4" fontId="40" fillId="0" borderId="27" xfId="0" applyNumberFormat="1" applyFont="1" applyBorder="1" applyAlignment="1">
      <alignment horizontal="center" vertical="top" wrapText="1"/>
    </xf>
    <xf numFmtId="0" fontId="4" fillId="0" borderId="12" xfId="0" applyNumberFormat="1" applyFont="1" applyBorder="1" applyAlignment="1">
      <alignment horizontal="left" vertical="center"/>
    </xf>
    <xf numFmtId="167" fontId="103" fillId="0" borderId="0" xfId="4" applyNumberFormat="1" applyFont="1" applyAlignment="1">
      <alignment horizontal="center" vertical="top"/>
    </xf>
    <xf numFmtId="167" fontId="65" fillId="0" borderId="0" xfId="4" applyNumberFormat="1" applyFont="1" applyAlignment="1">
      <alignment horizontal="left"/>
    </xf>
    <xf numFmtId="0" fontId="65" fillId="0" borderId="0" xfId="4" applyNumberFormat="1" applyFont="1" applyAlignment="1">
      <alignment horizontal="left"/>
    </xf>
    <xf numFmtId="167" fontId="103" fillId="0" borderId="0" xfId="4" applyNumberFormat="1" applyFont="1" applyAlignment="1">
      <alignment horizontal="left" vertical="top"/>
    </xf>
    <xf numFmtId="0" fontId="4" fillId="0" borderId="34" xfId="0" applyNumberFormat="1" applyFont="1" applyBorder="1" applyAlignment="1">
      <alignment vertical="center" wrapText="1"/>
    </xf>
    <xf numFmtId="0" fontId="50" fillId="0" borderId="13" xfId="0" applyNumberFormat="1" applyFont="1" applyBorder="1" applyAlignment="1">
      <alignment horizontal="left" vertical="center"/>
    </xf>
    <xf numFmtId="0" fontId="3" fillId="0" borderId="97" xfId="0" applyNumberFormat="1" applyFont="1" applyBorder="1" applyAlignment="1">
      <alignment horizontal="center" vertical="center"/>
    </xf>
    <xf numFmtId="0" fontId="4" fillId="0" borderId="152" xfId="0" applyNumberFormat="1" applyFont="1" applyBorder="1" applyAlignment="1">
      <alignment vertical="center" wrapText="1"/>
    </xf>
    <xf numFmtId="0" fontId="1" fillId="0" borderId="152" xfId="0" applyNumberFormat="1" applyFont="1" applyBorder="1" applyAlignment="1">
      <alignment vertical="center"/>
    </xf>
    <xf numFmtId="0" fontId="4" fillId="0" borderId="45" xfId="0" applyNumberFormat="1" applyFont="1" applyBorder="1" applyAlignment="1">
      <alignment vertical="center"/>
    </xf>
    <xf numFmtId="0" fontId="4" fillId="0" borderId="56" xfId="0" applyNumberFormat="1" applyFont="1" applyBorder="1" applyAlignment="1">
      <alignment horizontal="left" vertical="center" indent="3"/>
    </xf>
    <xf numFmtId="0" fontId="1" fillId="0" borderId="7" xfId="0" applyNumberFormat="1" applyFont="1" applyBorder="1" applyAlignment="1">
      <alignment vertical="center"/>
    </xf>
    <xf numFmtId="0" fontId="2" fillId="10" borderId="3" xfId="0" applyNumberFormat="1" applyFont="1" applyFill="1" applyBorder="1" applyAlignment="1">
      <alignment horizontal="left" vertical="center"/>
    </xf>
    <xf numFmtId="0" fontId="169" fillId="0" borderId="0" xfId="0" applyNumberFormat="1" applyFont="1" applyAlignment="1">
      <alignment vertical="center"/>
    </xf>
    <xf numFmtId="164" fontId="2" fillId="6" borderId="3" xfId="0" applyNumberFormat="1" applyFont="1" applyFill="1" applyBorder="1" applyAlignment="1">
      <alignment horizontal="center" vertical="center"/>
    </xf>
    <xf numFmtId="171" fontId="91" fillId="0" borderId="0" xfId="0" applyNumberFormat="1" applyFont="1" applyAlignment="1">
      <alignment horizontal="left" vertical="top" wrapText="1"/>
    </xf>
    <xf numFmtId="171" fontId="91" fillId="0" borderId="0" xfId="0" applyNumberFormat="1" applyFont="1" applyAlignment="1">
      <alignment horizontal="center" vertical="top" wrapText="1"/>
    </xf>
    <xf numFmtId="171" fontId="20" fillId="0" borderId="0" xfId="0" applyNumberFormat="1" applyFont="1" applyAlignment="1">
      <alignment horizontal="left" vertical="top" wrapText="1"/>
    </xf>
    <xf numFmtId="171" fontId="20" fillId="0" borderId="0" xfId="0" applyNumberFormat="1" applyFont="1" applyAlignment="1">
      <alignment horizontal="center" vertical="top" wrapText="1"/>
    </xf>
    <xf numFmtId="38" fontId="90" fillId="0" borderId="0" xfId="0" applyNumberFormat="1" applyFont="1" applyAlignment="1">
      <alignment horizontal="left" vertical="top" wrapText="1"/>
    </xf>
    <xf numFmtId="38" fontId="90" fillId="0" borderId="0" xfId="0" applyNumberFormat="1" applyFont="1" applyAlignment="1">
      <alignment horizontal="center" vertical="top" wrapText="1"/>
    </xf>
    <xf numFmtId="38" fontId="97" fillId="0" borderId="0" xfId="0" applyNumberFormat="1" applyFont="1" applyAlignment="1">
      <alignment horizontal="left" vertical="top" wrapText="1"/>
    </xf>
    <xf numFmtId="38" fontId="97" fillId="0" borderId="0" xfId="0" applyNumberFormat="1" applyFont="1" applyAlignment="1">
      <alignment horizontal="center" vertical="top" wrapText="1"/>
    </xf>
    <xf numFmtId="38" fontId="17" fillId="0" borderId="0" xfId="0" applyNumberFormat="1" applyFont="1" applyAlignment="1" applyProtection="1">
      <alignment horizontal="left" vertical="top" wrapText="1"/>
      <protection locked="0"/>
    </xf>
    <xf numFmtId="38" fontId="17" fillId="0" borderId="0" xfId="0" applyNumberFormat="1" applyFont="1" applyAlignment="1" applyProtection="1">
      <alignment horizontal="center" vertical="top" wrapText="1"/>
      <protection locked="0"/>
    </xf>
    <xf numFmtId="171" fontId="17" fillId="0" borderId="0" xfId="0" applyNumberFormat="1" applyFont="1" applyAlignment="1">
      <alignment horizontal="left" vertical="top" wrapText="1"/>
    </xf>
    <xf numFmtId="171" fontId="17" fillId="0" borderId="0" xfId="0" applyNumberFormat="1" applyFont="1" applyAlignment="1">
      <alignment horizontal="center" vertical="top" wrapText="1"/>
    </xf>
    <xf numFmtId="171" fontId="17" fillId="0" borderId="153" xfId="0" applyNumberFormat="1" applyFont="1" applyBorder="1" applyAlignment="1">
      <alignment vertical="center"/>
    </xf>
    <xf numFmtId="171" fontId="20" fillId="0" borderId="154" xfId="0" applyNumberFormat="1" applyFont="1" applyBorder="1" applyAlignment="1">
      <alignment vertical="center" wrapText="1"/>
    </xf>
    <xf numFmtId="38" fontId="90" fillId="0" borderId="154" xfId="0" applyNumberFormat="1" applyFont="1" applyBorder="1" applyAlignment="1">
      <alignment horizontal="left" vertical="center" wrapText="1"/>
    </xf>
    <xf numFmtId="38" fontId="90" fillId="0" borderId="154" xfId="0" applyNumberFormat="1" applyFont="1" applyBorder="1" applyAlignment="1">
      <alignment vertical="center" wrapText="1"/>
    </xf>
    <xf numFmtId="4" fontId="20" fillId="0" borderId="154" xfId="0" applyNumberFormat="1" applyFont="1" applyBorder="1" applyAlignment="1">
      <alignment vertical="center"/>
    </xf>
    <xf numFmtId="171" fontId="17" fillId="0" borderId="154" xfId="0" applyNumberFormat="1" applyFont="1" applyBorder="1" applyAlignment="1">
      <alignment vertical="center"/>
    </xf>
    <xf numFmtId="171" fontId="17" fillId="0" borderId="155" xfId="0" applyNumberFormat="1" applyFont="1" applyBorder="1" applyAlignment="1">
      <alignment vertical="center"/>
    </xf>
    <xf numFmtId="171" fontId="17" fillId="0" borderId="156" xfId="0" applyNumberFormat="1" applyFont="1" applyBorder="1" applyAlignment="1">
      <alignment vertical="center"/>
    </xf>
    <xf numFmtId="0" fontId="1" fillId="0" borderId="46" xfId="0" applyNumberFormat="1" applyFont="1" applyBorder="1" applyAlignment="1" applyProtection="1">
      <alignment vertical="center"/>
      <protection locked="0"/>
    </xf>
    <xf numFmtId="0" fontId="1" fillId="31" borderId="69" xfId="0" applyNumberFormat="1" applyFont="1" applyFill="1" applyBorder="1" applyAlignment="1">
      <alignment vertical="center" wrapText="1"/>
    </xf>
    <xf numFmtId="0" fontId="1" fillId="31" borderId="29" xfId="0" applyNumberFormat="1" applyFont="1" applyFill="1" applyBorder="1" applyAlignment="1">
      <alignment vertical="center" wrapText="1"/>
    </xf>
    <xf numFmtId="167" fontId="104" fillId="0" borderId="0" xfId="4" applyNumberFormat="1" applyFont="1" applyAlignment="1">
      <alignment horizontal="center" wrapText="1"/>
    </xf>
    <xf numFmtId="167" fontId="105" fillId="0" borderId="0" xfId="4" applyNumberFormat="1" applyFont="1" applyAlignment="1">
      <alignment horizontal="left"/>
    </xf>
    <xf numFmtId="167" fontId="102" fillId="0" borderId="0" xfId="4" applyNumberFormat="1" applyFont="1" applyAlignment="1">
      <alignment horizontal="center" vertical="center" wrapText="1"/>
    </xf>
    <xf numFmtId="38" fontId="15" fillId="0" borderId="0" xfId="0" applyNumberFormat="1" applyFont="1" applyAlignment="1" applyProtection="1">
      <alignment horizontal="center" vertical="top" wrapText="1"/>
      <protection locked="0" hidden="1"/>
    </xf>
    <xf numFmtId="38" fontId="15" fillId="45" borderId="2" xfId="0" applyNumberFormat="1" applyFont="1" applyFill="1" applyBorder="1" applyAlignment="1" applyProtection="1">
      <alignment horizontal="center" vertical="top" wrapText="1"/>
      <protection locked="0"/>
    </xf>
    <xf numFmtId="38" fontId="15" fillId="45" borderId="15" xfId="0" applyNumberFormat="1" applyFont="1" applyFill="1" applyBorder="1" applyAlignment="1" applyProtection="1">
      <alignment horizontal="center" vertical="top" wrapText="1"/>
      <protection locked="0"/>
    </xf>
    <xf numFmtId="38" fontId="15" fillId="0" borderId="0" xfId="0" applyNumberFormat="1" applyFont="1" applyAlignment="1" applyProtection="1">
      <alignment horizontal="left" vertical="top" wrapText="1"/>
      <protection locked="0" hidden="1"/>
    </xf>
    <xf numFmtId="172" fontId="15" fillId="0" borderId="69" xfId="0" quotePrefix="1" applyFont="1" applyBorder="1" applyAlignment="1">
      <alignment horizontal="center"/>
    </xf>
    <xf numFmtId="172" fontId="11" fillId="5" borderId="4" xfId="0" applyFont="1" applyFill="1" applyBorder="1" applyAlignment="1">
      <alignment horizontal="right" vertical="center"/>
    </xf>
    <xf numFmtId="38" fontId="5" fillId="33" borderId="2" xfId="0" applyNumberFormat="1" applyFont="1" applyFill="1" applyBorder="1" applyAlignment="1" applyProtection="1">
      <alignment vertical="center"/>
      <protection hidden="1"/>
    </xf>
    <xf numFmtId="38" fontId="6" fillId="33" borderId="2" xfId="0" applyNumberFormat="1" applyFont="1" applyFill="1" applyBorder="1" applyAlignment="1" applyProtection="1">
      <alignment vertical="center"/>
      <protection hidden="1"/>
    </xf>
    <xf numFmtId="0" fontId="1" fillId="0" borderId="0" xfId="0" applyNumberFormat="1" applyFont="1" applyAlignment="1">
      <alignment horizontal="left" wrapText="1"/>
    </xf>
    <xf numFmtId="0" fontId="1" fillId="0" borderId="0" xfId="0" applyNumberFormat="1" applyFont="1" applyAlignment="1">
      <alignment horizontal="left"/>
    </xf>
    <xf numFmtId="38" fontId="15" fillId="45" borderId="82" xfId="0" applyNumberFormat="1" applyFont="1" applyFill="1" applyBorder="1" applyAlignment="1" applyProtection="1">
      <alignment vertical="center"/>
      <protection hidden="1"/>
    </xf>
    <xf numFmtId="0" fontId="4" fillId="0" borderId="0" xfId="7" applyNumberFormat="1" applyFont="1" applyBorder="1" applyAlignment="1">
      <alignment vertical="center"/>
    </xf>
    <xf numFmtId="0" fontId="52" fillId="21" borderId="2" xfId="0" applyNumberFormat="1" applyFont="1" applyFill="1" applyBorder="1" applyAlignment="1">
      <alignment horizontal="left" vertical="center"/>
    </xf>
    <xf numFmtId="0" fontId="30" fillId="0" borderId="0" xfId="0" applyNumberFormat="1" applyFont="1" applyAlignment="1">
      <alignment horizontal="center" vertical="center"/>
    </xf>
    <xf numFmtId="0" fontId="39" fillId="11" borderId="51" xfId="0" applyNumberFormat="1" applyFont="1" applyFill="1" applyBorder="1" applyAlignment="1">
      <alignment horizontal="center" vertical="center"/>
    </xf>
    <xf numFmtId="0" fontId="39" fillId="11" borderId="66" xfId="0" applyNumberFormat="1" applyFont="1" applyFill="1" applyBorder="1" applyAlignment="1">
      <alignment horizontal="center" vertical="center"/>
    </xf>
    <xf numFmtId="0" fontId="39" fillId="11" borderId="92" xfId="0" applyNumberFormat="1" applyFont="1" applyFill="1" applyBorder="1" applyAlignment="1">
      <alignment horizontal="center" vertical="center"/>
    </xf>
    <xf numFmtId="0" fontId="1" fillId="7" borderId="2" xfId="0" applyNumberFormat="1" applyFont="1" applyFill="1" applyBorder="1" applyAlignment="1">
      <alignment horizontal="left" vertical="center"/>
    </xf>
    <xf numFmtId="0" fontId="52" fillId="13" borderId="2" xfId="0" applyNumberFormat="1" applyFont="1" applyFill="1" applyBorder="1" applyAlignment="1">
      <alignment horizontal="left" vertical="center"/>
    </xf>
    <xf numFmtId="0" fontId="52" fillId="22" borderId="2" xfId="0" applyNumberFormat="1" applyFont="1" applyFill="1" applyBorder="1" applyAlignment="1">
      <alignment horizontal="left" vertical="center"/>
    </xf>
    <xf numFmtId="0" fontId="52" fillId="11" borderId="2" xfId="0" applyNumberFormat="1" applyFont="1" applyFill="1" applyBorder="1" applyAlignment="1">
      <alignment horizontal="left" vertical="center"/>
    </xf>
    <xf numFmtId="0" fontId="52" fillId="17" borderId="2" xfId="0" applyNumberFormat="1" applyFont="1" applyFill="1" applyBorder="1" applyAlignment="1">
      <alignment horizontal="left" vertical="center"/>
    </xf>
    <xf numFmtId="0" fontId="52" fillId="20" borderId="2" xfId="0" applyNumberFormat="1" applyFont="1" applyFill="1" applyBorder="1" applyAlignment="1">
      <alignment horizontal="left" vertical="center"/>
    </xf>
    <xf numFmtId="0" fontId="52" fillId="23" borderId="2" xfId="0" applyNumberFormat="1" applyFont="1" applyFill="1" applyBorder="1" applyAlignment="1">
      <alignment horizontal="left" vertical="center"/>
    </xf>
    <xf numFmtId="0" fontId="52" fillId="24" borderId="2" xfId="0" applyNumberFormat="1" applyFont="1" applyFill="1" applyBorder="1" applyAlignment="1">
      <alignment horizontal="left" vertical="center"/>
    </xf>
    <xf numFmtId="0" fontId="1" fillId="0" borderId="2" xfId="0" applyNumberFormat="1" applyFont="1" applyBorder="1" applyAlignment="1">
      <alignment horizontal="left" vertical="center"/>
    </xf>
    <xf numFmtId="0" fontId="52" fillId="25" borderId="2" xfId="0" applyNumberFormat="1" applyFont="1" applyFill="1" applyBorder="1" applyAlignment="1">
      <alignment horizontal="left" vertical="center"/>
    </xf>
    <xf numFmtId="0" fontId="135" fillId="49" borderId="12" xfId="0" applyNumberFormat="1" applyFont="1" applyFill="1" applyBorder="1" applyAlignment="1">
      <alignment horizontal="left" vertical="center"/>
    </xf>
    <xf numFmtId="0" fontId="135" fillId="49" borderId="13" xfId="0" applyNumberFormat="1" applyFont="1" applyFill="1" applyBorder="1" applyAlignment="1">
      <alignment horizontal="left" vertical="center"/>
    </xf>
    <xf numFmtId="0" fontId="135" fillId="49" borderId="15" xfId="0" applyNumberFormat="1" applyFont="1" applyFill="1" applyBorder="1" applyAlignment="1">
      <alignment horizontal="left" vertical="center"/>
    </xf>
    <xf numFmtId="0" fontId="52" fillId="26" borderId="12" xfId="0" applyNumberFormat="1" applyFont="1" applyFill="1" applyBorder="1" applyAlignment="1">
      <alignment horizontal="left" vertical="center"/>
    </xf>
    <xf numFmtId="0" fontId="52" fillId="26" borderId="13" xfId="0" applyNumberFormat="1" applyFont="1" applyFill="1" applyBorder="1" applyAlignment="1">
      <alignment horizontal="left" vertical="center"/>
    </xf>
    <xf numFmtId="0" fontId="52" fillId="26" borderId="15" xfId="0" applyNumberFormat="1" applyFont="1" applyFill="1" applyBorder="1" applyAlignment="1">
      <alignment horizontal="left" vertical="center"/>
    </xf>
    <xf numFmtId="0" fontId="52" fillId="17" borderId="12" xfId="0" applyNumberFormat="1" applyFont="1" applyFill="1" applyBorder="1" applyAlignment="1">
      <alignment horizontal="left" vertical="center"/>
    </xf>
    <xf numFmtId="0" fontId="52" fillId="17" borderId="13" xfId="0" applyNumberFormat="1" applyFont="1" applyFill="1" applyBorder="1" applyAlignment="1">
      <alignment horizontal="left" vertical="center"/>
    </xf>
    <xf numFmtId="0" fontId="52" fillId="17" borderId="15" xfId="0" applyNumberFormat="1" applyFont="1" applyFill="1" applyBorder="1" applyAlignment="1">
      <alignment horizontal="left" vertical="center"/>
    </xf>
    <xf numFmtId="0" fontId="52" fillId="50" borderId="12" xfId="0" applyNumberFormat="1" applyFont="1" applyFill="1" applyBorder="1" applyAlignment="1">
      <alignment horizontal="left" vertical="center"/>
    </xf>
    <xf numFmtId="0" fontId="52" fillId="50" borderId="13" xfId="0" applyNumberFormat="1" applyFont="1" applyFill="1" applyBorder="1" applyAlignment="1">
      <alignment horizontal="left" vertical="center"/>
    </xf>
    <xf numFmtId="0" fontId="52" fillId="50" borderId="15" xfId="0" applyNumberFormat="1" applyFont="1" applyFill="1" applyBorder="1" applyAlignment="1">
      <alignment horizontal="left" vertical="center"/>
    </xf>
    <xf numFmtId="0" fontId="49" fillId="0" borderId="34" xfId="0" applyNumberFormat="1" applyFont="1" applyBorder="1" applyAlignment="1">
      <alignment horizontal="center" vertical="center" wrapText="1"/>
    </xf>
    <xf numFmtId="0" fontId="52" fillId="27" borderId="2" xfId="0" applyNumberFormat="1" applyFont="1" applyFill="1" applyBorder="1" applyAlignment="1">
      <alignment horizontal="left" vertical="center"/>
    </xf>
    <xf numFmtId="0" fontId="64" fillId="45" borderId="44" xfId="0" applyNumberFormat="1" applyFont="1" applyFill="1" applyBorder="1" applyAlignment="1">
      <alignment horizontal="center" vertical="center" wrapText="1"/>
    </xf>
    <xf numFmtId="0" fontId="64" fillId="45" borderId="34" xfId="0" applyNumberFormat="1" applyFont="1" applyFill="1" applyBorder="1" applyAlignment="1">
      <alignment horizontal="center" vertical="center" wrapText="1"/>
    </xf>
    <xf numFmtId="0" fontId="64" fillId="45" borderId="46" xfId="0" applyNumberFormat="1" applyFont="1" applyFill="1" applyBorder="1" applyAlignment="1">
      <alignment horizontal="center" vertical="center" wrapText="1"/>
    </xf>
    <xf numFmtId="0" fontId="64" fillId="45" borderId="0" xfId="0" applyNumberFormat="1" applyFont="1" applyFill="1" applyAlignment="1">
      <alignment horizontal="center" vertical="center" wrapText="1"/>
    </xf>
    <xf numFmtId="0" fontId="64" fillId="45" borderId="69" xfId="0" applyNumberFormat="1" applyFont="1" applyFill="1" applyBorder="1" applyAlignment="1">
      <alignment horizontal="center" vertical="center" wrapText="1"/>
    </xf>
    <xf numFmtId="0" fontId="64" fillId="45" borderId="29" xfId="0" applyNumberFormat="1" applyFont="1" applyFill="1" applyBorder="1" applyAlignment="1">
      <alignment horizontal="center" vertical="center" wrapText="1"/>
    </xf>
    <xf numFmtId="0" fontId="64" fillId="45" borderId="12" xfId="0" applyNumberFormat="1" applyFont="1" applyFill="1" applyBorder="1" applyAlignment="1">
      <alignment horizontal="center" vertical="center"/>
    </xf>
    <xf numFmtId="0" fontId="64" fillId="45" borderId="13" xfId="0" applyNumberFormat="1" applyFont="1" applyFill="1" applyBorder="1" applyAlignment="1">
      <alignment horizontal="center" vertical="center"/>
    </xf>
    <xf numFmtId="0" fontId="52" fillId="50" borderId="2" xfId="0" applyNumberFormat="1" applyFont="1" applyFill="1" applyBorder="1" applyAlignment="1">
      <alignment horizontal="left" vertical="center"/>
    </xf>
    <xf numFmtId="0" fontId="4" fillId="0" borderId="2" xfId="7" applyNumberFormat="1" applyFont="1" applyBorder="1" applyAlignment="1">
      <alignment horizontal="left" vertical="center"/>
    </xf>
    <xf numFmtId="0" fontId="4" fillId="0" borderId="2" xfId="0" applyNumberFormat="1" applyFont="1" applyBorder="1" applyAlignment="1">
      <alignment horizontal="left" vertical="center"/>
    </xf>
    <xf numFmtId="0" fontId="4" fillId="0" borderId="12" xfId="0" applyNumberFormat="1" applyFont="1" applyBorder="1" applyAlignment="1">
      <alignment horizontal="left" vertical="center"/>
    </xf>
    <xf numFmtId="0" fontId="4" fillId="0" borderId="13" xfId="0" applyNumberFormat="1" applyFont="1" applyBorder="1" applyAlignment="1">
      <alignment horizontal="left" vertical="center"/>
    </xf>
    <xf numFmtId="0" fontId="4" fillId="0" borderId="15" xfId="0" applyNumberFormat="1" applyFont="1" applyBorder="1" applyAlignment="1">
      <alignment horizontal="left" vertical="center"/>
    </xf>
    <xf numFmtId="0" fontId="136" fillId="33" borderId="51" xfId="0" applyNumberFormat="1" applyFont="1" applyFill="1" applyBorder="1" applyAlignment="1">
      <alignment horizontal="center" vertical="center"/>
    </xf>
    <xf numFmtId="0" fontId="136" fillId="33" borderId="66" xfId="0" applyNumberFormat="1" applyFont="1" applyFill="1" applyBorder="1" applyAlignment="1">
      <alignment horizontal="center" vertical="center"/>
    </xf>
    <xf numFmtId="0" fontId="55" fillId="0" borderId="0" xfId="0" applyNumberFormat="1" applyFont="1" applyAlignment="1">
      <alignment horizontal="right" indent="1"/>
    </xf>
    <xf numFmtId="0" fontId="0" fillId="0" borderId="0" xfId="0" applyNumberFormat="1" applyAlignment="1">
      <alignment horizontal="right" indent="1"/>
    </xf>
    <xf numFmtId="0" fontId="54" fillId="0" borderId="0" xfId="0" applyNumberFormat="1" applyFont="1" applyAlignment="1">
      <alignment horizontal="right" vertical="top" indent="1"/>
    </xf>
    <xf numFmtId="0" fontId="1" fillId="0" borderId="0" xfId="0" applyNumberFormat="1" applyFont="1" applyAlignment="1">
      <alignment horizontal="right" vertical="top" indent="1"/>
    </xf>
    <xf numFmtId="0" fontId="136" fillId="33" borderId="92" xfId="0" applyNumberFormat="1" applyFont="1" applyFill="1" applyBorder="1" applyAlignment="1">
      <alignment horizontal="center" vertical="center"/>
    </xf>
    <xf numFmtId="0" fontId="1" fillId="0" borderId="12" xfId="4" applyNumberFormat="1" applyBorder="1" applyAlignment="1" applyProtection="1">
      <alignment horizontal="left" vertical="center" wrapText="1"/>
      <protection locked="0"/>
    </xf>
    <xf numFmtId="0" fontId="1" fillId="0" borderId="15" xfId="4" applyNumberFormat="1" applyBorder="1" applyAlignment="1" applyProtection="1">
      <alignment horizontal="left" vertical="center" wrapText="1"/>
      <protection locked="0"/>
    </xf>
    <xf numFmtId="0" fontId="25" fillId="0" borderId="0" xfId="4" applyNumberFormat="1" applyFont="1" applyAlignment="1">
      <alignment horizontal="center" vertical="center"/>
    </xf>
    <xf numFmtId="0" fontId="11" fillId="0" borderId="44" xfId="4" applyNumberFormat="1" applyFont="1" applyBorder="1" applyAlignment="1">
      <alignment horizontal="left" vertical="top" wrapText="1"/>
    </xf>
    <xf numFmtId="0" fontId="11" fillId="0" borderId="34" xfId="4" applyNumberFormat="1" applyFont="1" applyBorder="1" applyAlignment="1">
      <alignment horizontal="left" vertical="top" wrapText="1"/>
    </xf>
    <xf numFmtId="0" fontId="11" fillId="0" borderId="30" xfId="4" applyNumberFormat="1" applyFont="1" applyBorder="1" applyAlignment="1">
      <alignment horizontal="left" vertical="top" wrapText="1"/>
    </xf>
    <xf numFmtId="0" fontId="11" fillId="0" borderId="69" xfId="4" applyNumberFormat="1" applyFont="1" applyBorder="1" applyAlignment="1">
      <alignment horizontal="left" vertical="top" wrapText="1"/>
    </xf>
    <xf numFmtId="0" fontId="11" fillId="0" borderId="29" xfId="4" applyNumberFormat="1" applyFont="1" applyBorder="1" applyAlignment="1">
      <alignment horizontal="left" vertical="top" wrapText="1"/>
    </xf>
    <xf numFmtId="0" fontId="11" fillId="0" borderId="70" xfId="4" applyNumberFormat="1" applyFont="1" applyBorder="1" applyAlignment="1">
      <alignment horizontal="left" vertical="top" wrapText="1"/>
    </xf>
    <xf numFmtId="173" fontId="11" fillId="0" borderId="12" xfId="4" applyNumberFormat="1" applyFont="1" applyBorder="1" applyAlignment="1" applyProtection="1">
      <alignment horizontal="left" vertical="center"/>
      <protection locked="0"/>
    </xf>
    <xf numFmtId="173" fontId="11" fillId="0" borderId="13" xfId="4" applyNumberFormat="1" applyFont="1" applyBorder="1" applyAlignment="1" applyProtection="1">
      <alignment horizontal="left" vertical="center"/>
      <protection locked="0"/>
    </xf>
    <xf numFmtId="173" fontId="11" fillId="0" borderId="15" xfId="4" applyNumberFormat="1" applyFont="1" applyBorder="1" applyAlignment="1" applyProtection="1">
      <alignment horizontal="left" vertical="center"/>
      <protection locked="0"/>
    </xf>
    <xf numFmtId="0" fontId="2" fillId="0" borderId="12" xfId="4" applyNumberFormat="1" applyFont="1" applyBorder="1" applyAlignment="1">
      <alignment horizontal="center" vertical="center"/>
    </xf>
    <xf numFmtId="0" fontId="2" fillId="0" borderId="15" xfId="4" applyNumberFormat="1" applyFont="1" applyBorder="1" applyAlignment="1">
      <alignment horizontal="center" vertical="center"/>
    </xf>
    <xf numFmtId="0" fontId="120" fillId="0" borderId="29" xfId="4" applyNumberFormat="1" applyFont="1" applyBorder="1" applyAlignment="1">
      <alignment horizontal="center" vertical="center"/>
    </xf>
    <xf numFmtId="0" fontId="6" fillId="31" borderId="12" xfId="0" applyNumberFormat="1" applyFont="1" applyFill="1" applyBorder="1" applyAlignment="1">
      <alignment horizontal="center" vertical="center"/>
    </xf>
    <xf numFmtId="0" fontId="6" fillId="31" borderId="15" xfId="0" applyNumberFormat="1" applyFont="1" applyFill="1" applyBorder="1" applyAlignment="1">
      <alignment horizontal="center" vertical="center"/>
    </xf>
    <xf numFmtId="0" fontId="6" fillId="28" borderId="2" xfId="0" applyNumberFormat="1" applyFont="1" applyFill="1" applyBorder="1" applyAlignment="1" applyProtection="1">
      <alignment horizontal="center" vertical="center"/>
      <protection locked="0"/>
    </xf>
    <xf numFmtId="0" fontId="6" fillId="28" borderId="85" xfId="0" applyNumberFormat="1" applyFont="1" applyFill="1" applyBorder="1" applyAlignment="1" applyProtection="1">
      <alignment horizontal="center" vertical="center"/>
      <protection locked="0"/>
    </xf>
    <xf numFmtId="0" fontId="6" fillId="28" borderId="35" xfId="0" applyNumberFormat="1" applyFont="1" applyFill="1" applyBorder="1" applyAlignment="1" applyProtection="1">
      <alignment horizontal="center" vertical="center"/>
      <protection locked="0"/>
    </xf>
    <xf numFmtId="0" fontId="6" fillId="28" borderId="128" xfId="0" applyNumberFormat="1" applyFont="1" applyFill="1" applyBorder="1" applyAlignment="1" applyProtection="1">
      <alignment horizontal="center" vertical="center"/>
      <protection locked="0"/>
    </xf>
    <xf numFmtId="0" fontId="163" fillId="33" borderId="61" xfId="4" applyNumberFormat="1" applyFont="1" applyFill="1" applyBorder="1" applyAlignment="1">
      <alignment horizontal="center" vertical="center" wrapText="1"/>
    </xf>
    <xf numFmtId="0" fontId="163" fillId="33" borderId="63" xfId="4" applyNumberFormat="1" applyFont="1" applyFill="1" applyBorder="1" applyAlignment="1">
      <alignment horizontal="center" vertical="center" wrapText="1"/>
    </xf>
    <xf numFmtId="0" fontId="163" fillId="33" borderId="45" xfId="4" applyNumberFormat="1" applyFont="1" applyFill="1" applyBorder="1" applyAlignment="1">
      <alignment horizontal="center" vertical="center" wrapText="1"/>
    </xf>
    <xf numFmtId="0" fontId="163" fillId="33" borderId="64" xfId="4" applyNumberFormat="1" applyFont="1" applyFill="1" applyBorder="1" applyAlignment="1">
      <alignment horizontal="center" vertical="center" wrapText="1"/>
    </xf>
    <xf numFmtId="0" fontId="163" fillId="33" borderId="56" xfId="4" applyNumberFormat="1" applyFont="1" applyFill="1" applyBorder="1" applyAlignment="1">
      <alignment horizontal="center" vertical="center" wrapText="1"/>
    </xf>
    <xf numFmtId="0" fontId="163" fillId="33" borderId="57" xfId="4" applyNumberFormat="1" applyFont="1" applyFill="1" applyBorder="1" applyAlignment="1">
      <alignment horizontal="center" vertical="center" wrapText="1"/>
    </xf>
    <xf numFmtId="49" fontId="5" fillId="0" borderId="12" xfId="0" applyNumberFormat="1" applyFont="1" applyBorder="1" applyAlignment="1" applyProtection="1">
      <alignment horizontal="left" vertical="top" wrapText="1"/>
      <protection locked="0"/>
    </xf>
    <xf numFmtId="49" fontId="5" fillId="0" borderId="13" xfId="0" applyNumberFormat="1" applyFont="1" applyBorder="1" applyAlignment="1" applyProtection="1">
      <alignment horizontal="left" vertical="top" wrapText="1"/>
      <protection locked="0"/>
    </xf>
    <xf numFmtId="49" fontId="5" fillId="0" borderId="15" xfId="0" applyNumberFormat="1" applyFont="1" applyBorder="1" applyAlignment="1" applyProtection="1">
      <alignment horizontal="left" vertical="top" wrapText="1"/>
      <protection locked="0"/>
    </xf>
    <xf numFmtId="49" fontId="12" fillId="5" borderId="41" xfId="0" applyNumberFormat="1" applyFont="1" applyFill="1" applyBorder="1" applyAlignment="1">
      <alignment horizontal="center"/>
    </xf>
    <xf numFmtId="49" fontId="12" fillId="5" borderId="13" xfId="0" applyNumberFormat="1" applyFont="1" applyFill="1" applyBorder="1" applyAlignment="1">
      <alignment horizontal="center"/>
    </xf>
    <xf numFmtId="49" fontId="12" fillId="5" borderId="15" xfId="0" applyNumberFormat="1" applyFont="1" applyFill="1" applyBorder="1" applyAlignment="1">
      <alignment horizontal="center"/>
    </xf>
    <xf numFmtId="49" fontId="12" fillId="5" borderId="141" xfId="0" applyNumberFormat="1" applyFont="1" applyFill="1" applyBorder="1" applyAlignment="1">
      <alignment horizontal="center"/>
    </xf>
    <xf numFmtId="49" fontId="12" fillId="5" borderId="142" xfId="0" applyNumberFormat="1" applyFont="1" applyFill="1" applyBorder="1" applyAlignment="1">
      <alignment horizontal="center"/>
    </xf>
    <xf numFmtId="49" fontId="12" fillId="5" borderId="143" xfId="0" applyNumberFormat="1" applyFont="1" applyFill="1" applyBorder="1" applyAlignment="1">
      <alignment horizontal="center"/>
    </xf>
    <xf numFmtId="0" fontId="5" fillId="0" borderId="41" xfId="0" applyNumberFormat="1" applyFont="1" applyBorder="1" applyAlignment="1" applyProtection="1">
      <alignment horizontal="left" vertical="center"/>
      <protection locked="0"/>
    </xf>
    <xf numFmtId="0" fontId="5" fillId="0" borderId="68" xfId="0" applyNumberFormat="1" applyFont="1" applyBorder="1" applyAlignment="1" applyProtection="1">
      <alignment horizontal="left" vertical="center"/>
      <protection locked="0"/>
    </xf>
    <xf numFmtId="0" fontId="5" fillId="0" borderId="42" xfId="0" applyNumberFormat="1" applyFont="1" applyBorder="1" applyAlignment="1" applyProtection="1">
      <alignment horizontal="left" vertical="center"/>
      <protection locked="0"/>
    </xf>
    <xf numFmtId="0" fontId="5" fillId="0" borderId="67" xfId="0" applyNumberFormat="1" applyFont="1" applyBorder="1" applyAlignment="1" applyProtection="1">
      <alignment horizontal="left" vertical="center"/>
      <protection locked="0"/>
    </xf>
    <xf numFmtId="172" fontId="2" fillId="5" borderId="3" xfId="0" applyFont="1" applyFill="1" applyBorder="1" applyAlignment="1">
      <alignment horizontal="center" vertical="center"/>
    </xf>
    <xf numFmtId="172" fontId="2" fillId="5" borderId="4" xfId="0" applyFont="1" applyFill="1" applyBorder="1" applyAlignment="1">
      <alignment horizontal="center" vertical="center"/>
    </xf>
    <xf numFmtId="172" fontId="2" fillId="5" borderId="8" xfId="0" applyFont="1" applyFill="1" applyBorder="1" applyAlignment="1">
      <alignment horizontal="center" vertical="center"/>
    </xf>
    <xf numFmtId="172" fontId="2" fillId="5" borderId="144" xfId="0" applyFont="1" applyFill="1" applyBorder="1" applyAlignment="1">
      <alignment horizontal="center" vertical="center"/>
    </xf>
    <xf numFmtId="0" fontId="5" fillId="0" borderId="41" xfId="0" applyNumberFormat="1" applyFont="1" applyBorder="1" applyAlignment="1" applyProtection="1">
      <alignment vertical="center"/>
      <protection locked="0"/>
    </xf>
    <xf numFmtId="0" fontId="5" fillId="0" borderId="68" xfId="0" applyNumberFormat="1" applyFont="1" applyBorder="1" applyAlignment="1" applyProtection="1">
      <alignment vertical="center"/>
      <protection locked="0"/>
    </xf>
    <xf numFmtId="0" fontId="5" fillId="0" borderId="133" xfId="0" applyNumberFormat="1" applyFont="1" applyBorder="1" applyAlignment="1" applyProtection="1">
      <alignment horizontal="left" vertical="center"/>
      <protection locked="0"/>
    </xf>
    <xf numFmtId="0" fontId="5" fillId="0" borderId="134" xfId="0" applyNumberFormat="1" applyFont="1" applyBorder="1" applyAlignment="1" applyProtection="1">
      <alignment horizontal="left" vertical="center"/>
      <protection locked="0"/>
    </xf>
    <xf numFmtId="0" fontId="5" fillId="0" borderId="136" xfId="0" applyNumberFormat="1" applyFont="1" applyBorder="1" applyAlignment="1" applyProtection="1">
      <alignment vertical="center"/>
      <protection locked="0"/>
    </xf>
    <xf numFmtId="0" fontId="5" fillId="0" borderId="137" xfId="0" applyNumberFormat="1" applyFont="1" applyBorder="1" applyAlignment="1" applyProtection="1">
      <alignment vertical="center"/>
      <protection locked="0"/>
    </xf>
    <xf numFmtId="0" fontId="5" fillId="0" borderId="40" xfId="0" applyNumberFormat="1" applyFont="1" applyBorder="1" applyAlignment="1" applyProtection="1">
      <alignment vertical="center"/>
      <protection locked="0"/>
    </xf>
    <xf numFmtId="0" fontId="5" fillId="0" borderId="135" xfId="0" applyNumberFormat="1" applyFont="1" applyBorder="1" applyAlignment="1" applyProtection="1">
      <alignment vertical="center"/>
      <protection locked="0"/>
    </xf>
    <xf numFmtId="38" fontId="5" fillId="0" borderId="12" xfId="0" applyNumberFormat="1" applyFont="1" applyBorder="1" applyAlignment="1" applyProtection="1">
      <alignment horizontal="right" vertical="center"/>
      <protection locked="0"/>
    </xf>
    <xf numFmtId="38" fontId="5" fillId="0" borderId="13" xfId="0" applyNumberFormat="1" applyFont="1" applyBorder="1" applyAlignment="1" applyProtection="1">
      <alignment horizontal="right" vertical="center"/>
      <protection locked="0"/>
    </xf>
    <xf numFmtId="38" fontId="5" fillId="0" borderId="15" xfId="0" applyNumberFormat="1" applyFont="1" applyBorder="1" applyAlignment="1" applyProtection="1">
      <alignment horizontal="right" vertical="center"/>
      <protection locked="0"/>
    </xf>
    <xf numFmtId="49" fontId="5" fillId="0" borderId="2" xfId="0" applyNumberFormat="1" applyFont="1" applyBorder="1" applyAlignment="1" applyProtection="1">
      <alignment horizontal="left" vertical="center"/>
      <protection locked="0"/>
    </xf>
    <xf numFmtId="172" fontId="6" fillId="60" borderId="12" xfId="0" applyFont="1" applyFill="1" applyBorder="1" applyAlignment="1">
      <alignment horizontal="center" vertical="center"/>
    </xf>
    <xf numFmtId="172" fontId="6" fillId="60" borderId="13" xfId="0" applyFont="1" applyFill="1" applyBorder="1" applyAlignment="1">
      <alignment horizontal="center" vertical="center"/>
    </xf>
    <xf numFmtId="172" fontId="6" fillId="60" borderId="15" xfId="0" applyFont="1" applyFill="1" applyBorder="1" applyAlignment="1">
      <alignment horizontal="center" vertical="center"/>
    </xf>
    <xf numFmtId="49" fontId="6" fillId="60" borderId="2" xfId="0" applyNumberFormat="1" applyFont="1" applyFill="1" applyBorder="1" applyAlignment="1">
      <alignment horizontal="center" vertical="center"/>
    </xf>
    <xf numFmtId="172" fontId="5" fillId="0" borderId="2" xfId="0" applyFont="1" applyBorder="1" applyAlignment="1" applyProtection="1">
      <alignment horizontal="left" vertical="center"/>
      <protection locked="0"/>
    </xf>
    <xf numFmtId="172" fontId="6" fillId="60" borderId="2" xfId="0" applyFont="1" applyFill="1" applyBorder="1" applyAlignment="1">
      <alignment horizontal="center" vertical="center"/>
    </xf>
    <xf numFmtId="49" fontId="5" fillId="0" borderId="2" xfId="0" applyNumberFormat="1" applyFont="1" applyBorder="1" applyAlignment="1">
      <alignment horizontal="left" vertical="center"/>
    </xf>
    <xf numFmtId="38" fontId="5" fillId="0" borderId="12" xfId="0" applyNumberFormat="1" applyFont="1" applyBorder="1" applyAlignment="1">
      <alignment horizontal="right" vertical="center"/>
    </xf>
    <xf numFmtId="38" fontId="5" fillId="0" borderId="13" xfId="0" applyNumberFormat="1" applyFont="1" applyBorder="1" applyAlignment="1">
      <alignment horizontal="right" vertical="center"/>
    </xf>
    <xf numFmtId="38" fontId="5" fillId="0" borderId="15" xfId="0" applyNumberFormat="1" applyFont="1" applyBorder="1" applyAlignment="1">
      <alignment horizontal="right" vertical="center"/>
    </xf>
    <xf numFmtId="49" fontId="5" fillId="0" borderId="2" xfId="0" applyNumberFormat="1" applyFont="1" applyBorder="1" applyAlignment="1" applyProtection="1">
      <alignment vertical="center"/>
      <protection locked="0"/>
    </xf>
    <xf numFmtId="172" fontId="5" fillId="0" borderId="2" xfId="0" applyFont="1" applyBorder="1" applyAlignment="1" applyProtection="1">
      <alignment vertical="center"/>
      <protection locked="0"/>
    </xf>
    <xf numFmtId="49" fontId="156" fillId="31" borderId="61" xfId="0" applyNumberFormat="1" applyFont="1" applyFill="1" applyBorder="1" applyAlignment="1" applyProtection="1">
      <alignment horizontal="center" vertical="center" wrapText="1"/>
      <protection hidden="1"/>
    </xf>
    <xf numFmtId="49" fontId="156" fillId="31" borderId="18" xfId="0" applyNumberFormat="1" applyFont="1" applyFill="1" applyBorder="1" applyAlignment="1" applyProtection="1">
      <alignment horizontal="center" vertical="center" wrapText="1"/>
      <protection hidden="1"/>
    </xf>
    <xf numFmtId="49" fontId="156" fillId="31" borderId="63" xfId="0" applyNumberFormat="1" applyFont="1" applyFill="1" applyBorder="1" applyAlignment="1" applyProtection="1">
      <alignment horizontal="center" vertical="center" wrapText="1"/>
      <protection hidden="1"/>
    </xf>
    <xf numFmtId="49" fontId="156" fillId="31" borderId="45" xfId="0" applyNumberFormat="1" applyFont="1" applyFill="1" applyBorder="1" applyAlignment="1" applyProtection="1">
      <alignment horizontal="center" vertical="center" wrapText="1"/>
      <protection hidden="1"/>
    </xf>
    <xf numFmtId="49" fontId="156" fillId="31" borderId="0" xfId="0" applyNumberFormat="1" applyFont="1" applyFill="1" applyAlignment="1" applyProtection="1">
      <alignment horizontal="center" vertical="center" wrapText="1"/>
      <protection hidden="1"/>
    </xf>
    <xf numFmtId="49" fontId="156" fillId="31" borderId="64" xfId="0" applyNumberFormat="1" applyFont="1" applyFill="1" applyBorder="1" applyAlignment="1" applyProtection="1">
      <alignment horizontal="center" vertical="center" wrapText="1"/>
      <protection hidden="1"/>
    </xf>
    <xf numFmtId="172" fontId="156" fillId="31" borderId="45" xfId="0" quotePrefix="1" applyFont="1" applyFill="1" applyBorder="1" applyAlignment="1">
      <alignment horizontal="center" vertical="center" wrapText="1"/>
    </xf>
    <xf numFmtId="172" fontId="156" fillId="31" borderId="0" xfId="0" quotePrefix="1" applyFont="1" applyFill="1" applyAlignment="1">
      <alignment horizontal="center" vertical="center" wrapText="1"/>
    </xf>
    <xf numFmtId="172" fontId="156" fillId="31" borderId="64" xfId="0" quotePrefix="1" applyFont="1" applyFill="1" applyBorder="1" applyAlignment="1">
      <alignment horizontal="center" vertical="center" wrapText="1"/>
    </xf>
    <xf numFmtId="172" fontId="156" fillId="31" borderId="56" xfId="0" quotePrefix="1" applyFont="1" applyFill="1" applyBorder="1" applyAlignment="1">
      <alignment horizontal="center" vertical="center" wrapText="1"/>
    </xf>
    <xf numFmtId="172" fontId="156" fillId="31" borderId="7" xfId="0" quotePrefix="1" applyFont="1" applyFill="1" applyBorder="1" applyAlignment="1">
      <alignment horizontal="center" vertical="center" wrapText="1"/>
    </xf>
    <xf numFmtId="172" fontId="156" fillId="31" borderId="57" xfId="0" quotePrefix="1" applyFont="1" applyFill="1" applyBorder="1" applyAlignment="1">
      <alignment horizontal="center" vertical="center" wrapText="1"/>
    </xf>
    <xf numFmtId="49" fontId="157" fillId="62" borderId="61" xfId="0" applyNumberFormat="1" applyFont="1" applyFill="1" applyBorder="1" applyAlignment="1" applyProtection="1">
      <alignment horizontal="center" vertical="center" wrapText="1"/>
      <protection hidden="1"/>
    </xf>
    <xf numFmtId="49" fontId="157" fillId="62" borderId="18" xfId="0" applyNumberFormat="1" applyFont="1" applyFill="1" applyBorder="1" applyAlignment="1" applyProtection="1">
      <alignment horizontal="center" vertical="center" wrapText="1"/>
      <protection hidden="1"/>
    </xf>
    <xf numFmtId="49" fontId="157" fillId="62" borderId="63" xfId="0" applyNumberFormat="1" applyFont="1" applyFill="1" applyBorder="1" applyAlignment="1" applyProtection="1">
      <alignment horizontal="center" vertical="center" wrapText="1"/>
      <protection hidden="1"/>
    </xf>
    <xf numFmtId="49" fontId="157" fillId="62" borderId="56" xfId="0" applyNumberFormat="1" applyFont="1" applyFill="1" applyBorder="1" applyAlignment="1" applyProtection="1">
      <alignment horizontal="center" vertical="center" wrapText="1"/>
      <protection hidden="1"/>
    </xf>
    <xf numFmtId="49" fontId="157" fillId="62" borderId="7" xfId="0" applyNumberFormat="1" applyFont="1" applyFill="1" applyBorder="1" applyAlignment="1" applyProtection="1">
      <alignment horizontal="center" vertical="center" wrapText="1"/>
      <protection hidden="1"/>
    </xf>
    <xf numFmtId="49" fontId="157" fillId="62" borderId="57" xfId="0" applyNumberFormat="1" applyFont="1" applyFill="1" applyBorder="1" applyAlignment="1" applyProtection="1">
      <alignment horizontal="center" vertical="center" wrapText="1"/>
      <protection hidden="1"/>
    </xf>
    <xf numFmtId="172" fontId="158" fillId="62" borderId="45" xfId="0" applyFont="1" applyFill="1" applyBorder="1" applyAlignment="1">
      <alignment vertical="center"/>
    </xf>
    <xf numFmtId="172" fontId="158" fillId="62" borderId="0" xfId="0" applyFont="1" applyFill="1" applyAlignment="1">
      <alignment vertical="center"/>
    </xf>
    <xf numFmtId="172" fontId="158" fillId="62" borderId="64" xfId="0" applyFont="1" applyFill="1" applyBorder="1" applyAlignment="1">
      <alignment vertical="center"/>
    </xf>
    <xf numFmtId="49" fontId="12" fillId="5" borderId="41" xfId="0" applyNumberFormat="1" applyFont="1" applyFill="1" applyBorder="1" applyAlignment="1">
      <alignment horizontal="center" vertical="top"/>
    </xf>
    <xf numFmtId="49" fontId="12" fillId="5" borderId="13" xfId="0" applyNumberFormat="1" applyFont="1" applyFill="1" applyBorder="1" applyAlignment="1">
      <alignment horizontal="center" vertical="top"/>
    </xf>
    <xf numFmtId="49" fontId="12" fillId="5" borderId="15" xfId="0" applyNumberFormat="1" applyFont="1" applyFill="1" applyBorder="1" applyAlignment="1">
      <alignment horizontal="center" vertical="top"/>
    </xf>
    <xf numFmtId="49" fontId="12" fillId="5" borderId="84" xfId="0" applyNumberFormat="1" applyFont="1" applyFill="1" applyBorder="1" applyAlignment="1">
      <alignment horizontal="center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6" fillId="60" borderId="2" xfId="0" applyNumberFormat="1" applyFont="1" applyFill="1" applyBorder="1" applyAlignment="1">
      <alignment horizontal="left" vertical="center"/>
    </xf>
    <xf numFmtId="172" fontId="6" fillId="28" borderId="2" xfId="0" applyFont="1" applyFill="1" applyBorder="1" applyAlignment="1">
      <alignment horizontal="center" vertical="center"/>
    </xf>
    <xf numFmtId="49" fontId="6" fillId="28" borderId="2" xfId="0" applyNumberFormat="1" applyFont="1" applyFill="1" applyBorder="1" applyAlignment="1">
      <alignment horizontal="center" vertical="center"/>
    </xf>
    <xf numFmtId="172" fontId="6" fillId="28" borderId="2" xfId="0" applyFont="1" applyFill="1" applyBorder="1" applyAlignment="1">
      <alignment textRotation="90"/>
    </xf>
    <xf numFmtId="49" fontId="6" fillId="28" borderId="2" xfId="0" applyNumberFormat="1" applyFont="1" applyFill="1" applyBorder="1" applyAlignment="1">
      <alignment horizontal="left" vertical="center"/>
    </xf>
    <xf numFmtId="0" fontId="5" fillId="44" borderId="61" xfId="0" applyNumberFormat="1" applyFont="1" applyFill="1" applyBorder="1" applyAlignment="1">
      <alignment horizontal="center" vertical="center"/>
    </xf>
    <xf numFmtId="0" fontId="5" fillId="44" borderId="18" xfId="0" applyNumberFormat="1" applyFont="1" applyFill="1" applyBorder="1" applyAlignment="1">
      <alignment horizontal="center" vertical="center"/>
    </xf>
    <xf numFmtId="0" fontId="5" fillId="44" borderId="63" xfId="0" applyNumberFormat="1" applyFont="1" applyFill="1" applyBorder="1" applyAlignment="1">
      <alignment horizontal="center" vertical="center"/>
    </xf>
    <xf numFmtId="0" fontId="5" fillId="44" borderId="45" xfId="0" applyNumberFormat="1" applyFont="1" applyFill="1" applyBorder="1" applyAlignment="1">
      <alignment horizontal="center" vertical="center"/>
    </xf>
    <xf numFmtId="0" fontId="5" fillId="44" borderId="0" xfId="0" applyNumberFormat="1" applyFont="1" applyFill="1" applyAlignment="1">
      <alignment horizontal="center" vertical="center"/>
    </xf>
    <xf numFmtId="0" fontId="5" fillId="44" borderId="64" xfId="0" applyNumberFormat="1" applyFont="1" applyFill="1" applyBorder="1" applyAlignment="1">
      <alignment horizontal="center" vertical="center"/>
    </xf>
    <xf numFmtId="0" fontId="5" fillId="44" borderId="56" xfId="0" applyNumberFormat="1" applyFont="1" applyFill="1" applyBorder="1" applyAlignment="1">
      <alignment horizontal="center" vertical="center"/>
    </xf>
    <xf numFmtId="0" fontId="5" fillId="44" borderId="7" xfId="0" applyNumberFormat="1" applyFont="1" applyFill="1" applyBorder="1" applyAlignment="1">
      <alignment horizontal="center" vertical="center"/>
    </xf>
    <xf numFmtId="0" fontId="5" fillId="44" borderId="57" xfId="0" applyNumberFormat="1" applyFont="1" applyFill="1" applyBorder="1" applyAlignment="1">
      <alignment horizontal="center" vertical="center"/>
    </xf>
    <xf numFmtId="0" fontId="5" fillId="0" borderId="51" xfId="0" applyNumberFormat="1" applyFont="1" applyBorder="1" applyAlignment="1">
      <alignment horizontal="center" vertical="center"/>
    </xf>
    <xf numFmtId="0" fontId="5" fillId="0" borderId="66" xfId="0" applyNumberFormat="1" applyFont="1" applyBorder="1" applyAlignment="1">
      <alignment horizontal="center" vertical="center"/>
    </xf>
    <xf numFmtId="0" fontId="5" fillId="0" borderId="92" xfId="0" applyNumberFormat="1" applyFont="1" applyBorder="1" applyAlignment="1">
      <alignment horizontal="center" vertical="center"/>
    </xf>
    <xf numFmtId="172" fontId="142" fillId="28" borderId="61" xfId="0" applyFont="1" applyFill="1" applyBorder="1" applyAlignment="1">
      <alignment horizontal="center" vertical="center"/>
    </xf>
    <xf numFmtId="172" fontId="142" fillId="28" borderId="18" xfId="0" applyFont="1" applyFill="1" applyBorder="1" applyAlignment="1">
      <alignment horizontal="center" vertical="center"/>
    </xf>
    <xf numFmtId="172" fontId="142" fillId="28" borderId="63" xfId="0" applyFont="1" applyFill="1" applyBorder="1" applyAlignment="1">
      <alignment horizontal="center" vertical="center"/>
    </xf>
    <xf numFmtId="172" fontId="142" fillId="28" borderId="45" xfId="0" applyFont="1" applyFill="1" applyBorder="1" applyAlignment="1">
      <alignment horizontal="center" vertical="center"/>
    </xf>
    <xf numFmtId="172" fontId="142" fillId="28" borderId="0" xfId="0" applyFont="1" applyFill="1" applyAlignment="1">
      <alignment horizontal="center" vertical="center"/>
    </xf>
    <xf numFmtId="172" fontId="142" fillId="28" borderId="64" xfId="0" applyFont="1" applyFill="1" applyBorder="1" applyAlignment="1">
      <alignment horizontal="center" vertical="center"/>
    </xf>
    <xf numFmtId="172" fontId="142" fillId="28" borderId="56" xfId="0" applyFont="1" applyFill="1" applyBorder="1" applyAlignment="1">
      <alignment horizontal="center" vertical="center"/>
    </xf>
    <xf numFmtId="172" fontId="142" fillId="28" borderId="7" xfId="0" applyFont="1" applyFill="1" applyBorder="1" applyAlignment="1">
      <alignment horizontal="center" vertical="center"/>
    </xf>
    <xf numFmtId="172" fontId="142" fillId="28" borderId="57" xfId="0" applyFont="1" applyFill="1" applyBorder="1" applyAlignment="1">
      <alignment horizontal="center" vertical="center"/>
    </xf>
    <xf numFmtId="0" fontId="38" fillId="0" borderId="46" xfId="0" applyNumberFormat="1" applyFont="1" applyBorder="1" applyAlignment="1">
      <alignment horizontal="center" vertical="center"/>
    </xf>
    <xf numFmtId="0" fontId="25" fillId="0" borderId="0" xfId="0" applyNumberFormat="1" applyFont="1" applyAlignment="1">
      <alignment horizontal="center" vertical="center"/>
    </xf>
    <xf numFmtId="0" fontId="25" fillId="0" borderId="50" xfId="0" applyNumberFormat="1" applyFont="1" applyBorder="1" applyAlignment="1">
      <alignment horizontal="center" vertical="center"/>
    </xf>
    <xf numFmtId="0" fontId="6" fillId="31" borderId="2" xfId="0" applyNumberFormat="1" applyFont="1" applyFill="1" applyBorder="1" applyAlignment="1">
      <alignment horizontal="center" vertical="center"/>
    </xf>
    <xf numFmtId="0" fontId="6" fillId="46" borderId="2" xfId="0" applyNumberFormat="1" applyFont="1" applyFill="1" applyBorder="1" applyAlignment="1">
      <alignment horizontal="center" vertical="top"/>
    </xf>
    <xf numFmtId="0" fontId="6" fillId="0" borderId="2" xfId="0" applyNumberFormat="1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top"/>
    </xf>
    <xf numFmtId="0" fontId="5" fillId="0" borderId="44" xfId="0" applyNumberFormat="1" applyFont="1" applyBorder="1" applyAlignment="1">
      <alignment horizontal="right" vertical="center"/>
    </xf>
    <xf numFmtId="0" fontId="5" fillId="0" borderId="30" xfId="0" applyNumberFormat="1" applyFont="1" applyBorder="1" applyAlignment="1">
      <alignment horizontal="right" vertical="center"/>
    </xf>
    <xf numFmtId="0" fontId="6" fillId="0" borderId="12" xfId="0" applyNumberFormat="1" applyFont="1" applyBorder="1" applyAlignment="1">
      <alignment horizontal="left" vertical="center"/>
    </xf>
    <xf numFmtId="0" fontId="6" fillId="0" borderId="13" xfId="0" applyNumberFormat="1" applyFont="1" applyBorder="1" applyAlignment="1">
      <alignment horizontal="left" vertical="center"/>
    </xf>
    <xf numFmtId="0" fontId="6" fillId="0" borderId="15" xfId="0" applyNumberFormat="1" applyFont="1" applyBorder="1" applyAlignment="1">
      <alignment horizontal="left" vertical="center"/>
    </xf>
    <xf numFmtId="0" fontId="6" fillId="0" borderId="34" xfId="0" applyNumberFormat="1" applyFont="1" applyBorder="1" applyAlignment="1">
      <alignment horizontal="left" vertical="center"/>
    </xf>
    <xf numFmtId="0" fontId="6" fillId="0" borderId="30" xfId="0" applyNumberFormat="1" applyFont="1" applyBorder="1" applyAlignment="1">
      <alignment horizontal="left" vertical="center"/>
    </xf>
    <xf numFmtId="0" fontId="6" fillId="31" borderId="13" xfId="0" applyNumberFormat="1" applyFont="1" applyFill="1" applyBorder="1" applyAlignment="1">
      <alignment horizontal="center" vertical="center"/>
    </xf>
    <xf numFmtId="0" fontId="8" fillId="31" borderId="12" xfId="0" applyNumberFormat="1" applyFont="1" applyFill="1" applyBorder="1" applyAlignment="1">
      <alignment horizontal="center" vertical="center"/>
    </xf>
    <xf numFmtId="0" fontId="8" fillId="31" borderId="13" xfId="0" applyNumberFormat="1" applyFont="1" applyFill="1" applyBorder="1" applyAlignment="1">
      <alignment horizontal="center" vertical="center"/>
    </xf>
    <xf numFmtId="0" fontId="8" fillId="31" borderId="15" xfId="0" applyNumberFormat="1" applyFont="1" applyFill="1" applyBorder="1" applyAlignment="1">
      <alignment horizontal="center" vertical="center"/>
    </xf>
    <xf numFmtId="0" fontId="6" fillId="46" borderId="12" xfId="0" applyNumberFormat="1" applyFont="1" applyFill="1" applyBorder="1" applyAlignment="1">
      <alignment horizontal="center" vertical="center"/>
    </xf>
    <xf numFmtId="0" fontId="6" fillId="46" borderId="15" xfId="0" applyNumberFormat="1" applyFont="1" applyFill="1" applyBorder="1" applyAlignment="1">
      <alignment horizontal="center" vertical="center"/>
    </xf>
    <xf numFmtId="0" fontId="6" fillId="0" borderId="13" xfId="0" applyNumberFormat="1" applyFont="1" applyBorder="1" applyAlignment="1">
      <alignment horizontal="center" vertical="center"/>
    </xf>
    <xf numFmtId="0" fontId="6" fillId="0" borderId="15" xfId="0" applyNumberFormat="1" applyFont="1" applyBorder="1" applyAlignment="1">
      <alignment horizontal="center" vertical="center"/>
    </xf>
    <xf numFmtId="15" fontId="6" fillId="0" borderId="2" xfId="0" applyNumberFormat="1" applyFont="1" applyBorder="1" applyAlignment="1">
      <alignment horizontal="center" vertical="center"/>
    </xf>
    <xf numFmtId="0" fontId="13" fillId="31" borderId="12" xfId="0" applyNumberFormat="1" applyFont="1" applyFill="1" applyBorder="1" applyAlignment="1">
      <alignment horizontal="right" vertical="center"/>
    </xf>
    <xf numFmtId="0" fontId="13" fillId="31" borderId="13" xfId="0" applyNumberFormat="1" applyFont="1" applyFill="1" applyBorder="1" applyAlignment="1">
      <alignment horizontal="right" vertical="center"/>
    </xf>
    <xf numFmtId="0" fontId="13" fillId="31" borderId="15" xfId="0" applyNumberFormat="1" applyFont="1" applyFill="1" applyBorder="1" applyAlignment="1">
      <alignment horizontal="right" vertical="center"/>
    </xf>
    <xf numFmtId="0" fontId="6" fillId="56" borderId="12" xfId="0" applyNumberFormat="1" applyFont="1" applyFill="1" applyBorder="1" applyAlignment="1">
      <alignment horizontal="right" vertical="center"/>
    </xf>
    <xf numFmtId="0" fontId="6" fillId="56" borderId="13" xfId="0" applyNumberFormat="1" applyFont="1" applyFill="1" applyBorder="1" applyAlignment="1">
      <alignment horizontal="right" vertical="center"/>
    </xf>
    <xf numFmtId="0" fontId="6" fillId="56" borderId="15" xfId="0" applyNumberFormat="1" applyFont="1" applyFill="1" applyBorder="1" applyAlignment="1">
      <alignment horizontal="right" vertical="center"/>
    </xf>
    <xf numFmtId="0" fontId="148" fillId="33" borderId="44" xfId="0" applyNumberFormat="1" applyFont="1" applyFill="1" applyBorder="1" applyAlignment="1">
      <alignment horizontal="center" vertical="center"/>
    </xf>
    <xf numFmtId="0" fontId="148" fillId="33" borderId="34" xfId="0" applyNumberFormat="1" applyFont="1" applyFill="1" applyBorder="1" applyAlignment="1">
      <alignment horizontal="center" vertical="center"/>
    </xf>
    <xf numFmtId="0" fontId="148" fillId="33" borderId="30" xfId="0" applyNumberFormat="1" applyFont="1" applyFill="1" applyBorder="1" applyAlignment="1">
      <alignment horizontal="center" vertical="center"/>
    </xf>
    <xf numFmtId="0" fontId="159" fillId="33" borderId="46" xfId="0" applyNumberFormat="1" applyFont="1" applyFill="1" applyBorder="1" applyAlignment="1">
      <alignment horizontal="center" vertical="center"/>
    </xf>
    <xf numFmtId="0" fontId="159" fillId="33" borderId="0" xfId="0" applyNumberFormat="1" applyFont="1" applyFill="1" applyAlignment="1">
      <alignment horizontal="center" vertical="center"/>
    </xf>
    <xf numFmtId="0" fontId="159" fillId="33" borderId="50" xfId="0" applyNumberFormat="1" applyFont="1" applyFill="1" applyBorder="1" applyAlignment="1">
      <alignment horizontal="center" vertical="center"/>
    </xf>
    <xf numFmtId="0" fontId="0" fillId="0" borderId="46" xfId="0" applyNumberFormat="1" applyBorder="1" applyAlignment="1">
      <alignment horizontal="right"/>
    </xf>
    <xf numFmtId="0" fontId="0" fillId="0" borderId="0" xfId="0" applyNumberFormat="1" applyAlignment="1">
      <alignment horizontal="right"/>
    </xf>
    <xf numFmtId="4" fontId="97" fillId="39" borderId="44" xfId="0" applyNumberFormat="1" applyFont="1" applyFill="1" applyBorder="1" applyAlignment="1">
      <alignment horizontal="left" vertical="center" wrapText="1"/>
    </xf>
    <xf numFmtId="4" fontId="97" fillId="39" borderId="34" xfId="0" applyNumberFormat="1" applyFont="1" applyFill="1" applyBorder="1" applyAlignment="1">
      <alignment horizontal="left" vertical="center" wrapText="1"/>
    </xf>
    <xf numFmtId="4" fontId="97" fillId="39" borderId="69" xfId="0" applyNumberFormat="1" applyFont="1" applyFill="1" applyBorder="1" applyAlignment="1">
      <alignment horizontal="left" vertical="center" wrapText="1"/>
    </xf>
    <xf numFmtId="4" fontId="97" fillId="39" borderId="29" xfId="0" applyNumberFormat="1" applyFont="1" applyFill="1" applyBorder="1" applyAlignment="1">
      <alignment horizontal="left" vertical="center" wrapText="1"/>
    </xf>
    <xf numFmtId="38" fontId="15" fillId="0" borderId="12" xfId="0" applyNumberFormat="1" applyFont="1" applyBorder="1" applyAlignment="1" applyProtection="1">
      <alignment horizontal="center" vertical="center"/>
      <protection hidden="1"/>
    </xf>
    <xf numFmtId="38" fontId="15" fillId="0" borderId="15" xfId="0" applyNumberFormat="1" applyFont="1" applyBorder="1" applyAlignment="1" applyProtection="1">
      <alignment horizontal="center" vertical="center"/>
      <protection hidden="1"/>
    </xf>
    <xf numFmtId="171" fontId="15" fillId="8" borderId="38" xfId="0" applyNumberFormat="1" applyFont="1" applyFill="1" applyBorder="1" applyAlignment="1" applyProtection="1">
      <alignment horizontal="center" vertical="center"/>
      <protection hidden="1"/>
    </xf>
    <xf numFmtId="171" fontId="15" fillId="8" borderId="39" xfId="0" applyNumberFormat="1" applyFont="1" applyFill="1" applyBorder="1" applyAlignment="1" applyProtection="1">
      <alignment horizontal="center" vertical="center"/>
      <protection hidden="1"/>
    </xf>
    <xf numFmtId="0" fontId="15" fillId="8" borderId="38" xfId="0" applyNumberFormat="1" applyFont="1" applyFill="1" applyBorder="1" applyAlignment="1" applyProtection="1">
      <alignment horizontal="center" vertical="center"/>
      <protection hidden="1"/>
    </xf>
    <xf numFmtId="0" fontId="15" fillId="8" borderId="39" xfId="0" applyNumberFormat="1" applyFont="1" applyFill="1" applyBorder="1" applyAlignment="1" applyProtection="1">
      <alignment horizontal="center" vertical="center"/>
      <protection hidden="1"/>
    </xf>
    <xf numFmtId="4" fontId="17" fillId="39" borderId="12" xfId="0" applyNumberFormat="1" applyFont="1" applyFill="1" applyBorder="1" applyAlignment="1">
      <alignment horizontal="center" vertical="top"/>
    </xf>
    <xf numFmtId="4" fontId="17" fillId="39" borderId="13" xfId="0" applyNumberFormat="1" applyFont="1" applyFill="1" applyBorder="1" applyAlignment="1">
      <alignment horizontal="center" vertical="top"/>
    </xf>
    <xf numFmtId="4" fontId="17" fillId="39" borderId="15" xfId="0" applyNumberFormat="1" applyFont="1" applyFill="1" applyBorder="1" applyAlignment="1">
      <alignment horizontal="center" vertical="top"/>
    </xf>
    <xf numFmtId="4" fontId="17" fillId="39" borderId="2" xfId="0" applyNumberFormat="1" applyFont="1" applyFill="1" applyBorder="1" applyAlignment="1">
      <alignment horizontal="center" vertical="center" wrapText="1"/>
    </xf>
    <xf numFmtId="0" fontId="57" fillId="3" borderId="12" xfId="0" applyNumberFormat="1" applyFont="1" applyFill="1" applyBorder="1" applyAlignment="1" applyProtection="1">
      <alignment horizontal="center" vertical="center"/>
      <protection hidden="1"/>
    </xf>
    <xf numFmtId="0" fontId="57" fillId="3" borderId="15" xfId="0" applyNumberFormat="1" applyFont="1" applyFill="1" applyBorder="1" applyAlignment="1" applyProtection="1">
      <alignment horizontal="center" vertical="center"/>
      <protection hidden="1"/>
    </xf>
    <xf numFmtId="0" fontId="57" fillId="3" borderId="12" xfId="0" applyNumberFormat="1" applyFont="1" applyFill="1" applyBorder="1" applyAlignment="1" applyProtection="1">
      <alignment horizontal="left" vertical="center"/>
      <protection hidden="1"/>
    </xf>
    <xf numFmtId="0" fontId="57" fillId="3" borderId="15" xfId="0" applyNumberFormat="1" applyFont="1" applyFill="1" applyBorder="1" applyAlignment="1" applyProtection="1">
      <alignment horizontal="left" vertical="center"/>
      <protection hidden="1"/>
    </xf>
    <xf numFmtId="4" fontId="79" fillId="0" borderId="117" xfId="0" applyNumberFormat="1" applyFont="1" applyBorder="1" applyAlignment="1">
      <alignment horizontal="center" vertical="top"/>
    </xf>
    <xf numFmtId="4" fontId="79" fillId="0" borderId="102" xfId="0" applyNumberFormat="1" applyFont="1" applyBorder="1" applyAlignment="1">
      <alignment horizontal="center" vertical="top"/>
    </xf>
    <xf numFmtId="4" fontId="18" fillId="5" borderId="13" xfId="0" applyNumberFormat="1" applyFont="1" applyFill="1" applyBorder="1" applyAlignment="1" applyProtection="1">
      <alignment horizontal="left" vertical="center"/>
      <protection hidden="1"/>
    </xf>
    <xf numFmtId="3" fontId="97" fillId="0" borderId="100" xfId="0" applyNumberFormat="1" applyFont="1" applyBorder="1" applyAlignment="1">
      <alignment horizontal="center" vertical="center" wrapText="1"/>
    </xf>
    <xf numFmtId="3" fontId="97" fillId="0" borderId="19" xfId="0" applyNumberFormat="1" applyFont="1" applyBorder="1" applyAlignment="1">
      <alignment horizontal="center" vertical="center" wrapText="1"/>
    </xf>
    <xf numFmtId="4" fontId="97" fillId="0" borderId="2" xfId="0" applyNumberFormat="1" applyFont="1" applyBorder="1" applyAlignment="1">
      <alignment horizontal="center" vertical="center" wrapText="1"/>
    </xf>
    <xf numFmtId="3" fontId="15" fillId="0" borderId="12" xfId="0" applyNumberFormat="1" applyFont="1" applyBorder="1" applyAlignment="1">
      <alignment horizontal="left" vertical="center"/>
    </xf>
    <xf numFmtId="3" fontId="15" fillId="0" borderId="13" xfId="0" applyNumberFormat="1" applyFont="1" applyBorder="1" applyAlignment="1">
      <alignment horizontal="left" vertical="center"/>
    </xf>
    <xf numFmtId="3" fontId="15" fillId="0" borderId="15" xfId="0" applyNumberFormat="1" applyFont="1" applyBorder="1" applyAlignment="1">
      <alignment horizontal="left" vertical="center"/>
    </xf>
    <xf numFmtId="4" fontId="173" fillId="0" borderId="44" xfId="0" applyNumberFormat="1" applyFont="1" applyBorder="1" applyAlignment="1">
      <alignment horizontal="center" vertical="center" wrapText="1"/>
    </xf>
    <xf numFmtId="4" fontId="173" fillId="0" borderId="30" xfId="0" applyNumberFormat="1" applyFont="1" applyBorder="1" applyAlignment="1">
      <alignment horizontal="center" vertical="center" wrapText="1"/>
    </xf>
    <xf numFmtId="4" fontId="173" fillId="0" borderId="69" xfId="0" applyNumberFormat="1" applyFont="1" applyBorder="1" applyAlignment="1">
      <alignment horizontal="center" vertical="center" wrapText="1"/>
    </xf>
    <xf numFmtId="4" fontId="173" fillId="0" borderId="70" xfId="0" applyNumberFormat="1" applyFont="1" applyBorder="1" applyAlignment="1">
      <alignment horizontal="center" vertical="center" wrapText="1"/>
    </xf>
    <xf numFmtId="4" fontId="174" fillId="0" borderId="44" xfId="0" applyNumberFormat="1" applyFont="1" applyBorder="1" applyAlignment="1">
      <alignment horizontal="center" vertical="center" wrapText="1"/>
    </xf>
    <xf numFmtId="4" fontId="174" fillId="0" borderId="34" xfId="0" applyNumberFormat="1" applyFont="1" applyBorder="1" applyAlignment="1">
      <alignment horizontal="center" vertical="center" wrapText="1"/>
    </xf>
    <xf numFmtId="4" fontId="174" fillId="0" borderId="30" xfId="0" applyNumberFormat="1" applyFont="1" applyBorder="1" applyAlignment="1">
      <alignment horizontal="center" vertical="center" wrapText="1"/>
    </xf>
    <xf numFmtId="4" fontId="174" fillId="0" borderId="69" xfId="0" applyNumberFormat="1" applyFont="1" applyBorder="1" applyAlignment="1">
      <alignment horizontal="center" vertical="center" wrapText="1"/>
    </xf>
    <xf numFmtId="4" fontId="174" fillId="0" borderId="29" xfId="0" applyNumberFormat="1" applyFont="1" applyBorder="1" applyAlignment="1">
      <alignment horizontal="center" vertical="center" wrapText="1"/>
    </xf>
    <xf numFmtId="4" fontId="174" fillId="0" borderId="70" xfId="0" applyNumberFormat="1" applyFont="1" applyBorder="1" applyAlignment="1">
      <alignment horizontal="center" vertical="center" wrapText="1"/>
    </xf>
    <xf numFmtId="4" fontId="57" fillId="3" borderId="12" xfId="0" applyNumberFormat="1" applyFont="1" applyFill="1" applyBorder="1" applyAlignment="1" applyProtection="1">
      <alignment horizontal="left" vertical="center"/>
      <protection hidden="1"/>
    </xf>
    <xf numFmtId="4" fontId="57" fillId="3" borderId="15" xfId="0" applyNumberFormat="1" applyFont="1" applyFill="1" applyBorder="1" applyAlignment="1" applyProtection="1">
      <alignment horizontal="left" vertical="center"/>
      <protection hidden="1"/>
    </xf>
    <xf numFmtId="172" fontId="16" fillId="40" borderId="69" xfId="0" applyFont="1" applyFill="1" applyBorder="1" applyAlignment="1">
      <alignment horizontal="center" vertical="center" wrapText="1"/>
    </xf>
    <xf numFmtId="172" fontId="16" fillId="40" borderId="29" xfId="0" applyFont="1" applyFill="1" applyBorder="1" applyAlignment="1">
      <alignment horizontal="center" vertical="center" wrapText="1"/>
    </xf>
    <xf numFmtId="4" fontId="109" fillId="40" borderId="12" xfId="0" applyNumberFormat="1" applyFont="1" applyFill="1" applyBorder="1" applyAlignment="1">
      <alignment horizontal="right" vertical="center"/>
    </xf>
    <xf numFmtId="4" fontId="109" fillId="40" borderId="15" xfId="0" applyNumberFormat="1" applyFont="1" applyFill="1" applyBorder="1" applyAlignment="1">
      <alignment horizontal="right" vertical="center"/>
    </xf>
    <xf numFmtId="4" fontId="118" fillId="40" borderId="12" xfId="0" applyNumberFormat="1" applyFont="1" applyFill="1" applyBorder="1" applyAlignment="1">
      <alignment horizontal="right" vertical="center"/>
    </xf>
    <xf numFmtId="4" fontId="118" fillId="40" borderId="15" xfId="0" applyNumberFormat="1" applyFont="1" applyFill="1" applyBorder="1" applyAlignment="1">
      <alignment horizontal="right" vertical="center"/>
    </xf>
    <xf numFmtId="0" fontId="118" fillId="40" borderId="12" xfId="0" applyNumberFormat="1" applyFont="1" applyFill="1" applyBorder="1" applyAlignment="1">
      <alignment horizontal="right" vertical="center"/>
    </xf>
    <xf numFmtId="0" fontId="118" fillId="40" borderId="15" xfId="0" applyNumberFormat="1" applyFont="1" applyFill="1" applyBorder="1" applyAlignment="1">
      <alignment horizontal="right" vertical="center"/>
    </xf>
    <xf numFmtId="4" fontId="16" fillId="6" borderId="13" xfId="0" applyNumberFormat="1" applyFont="1" applyFill="1" applyBorder="1" applyAlignment="1" applyProtection="1">
      <alignment horizontal="left" vertical="center"/>
      <protection hidden="1"/>
    </xf>
    <xf numFmtId="0" fontId="15" fillId="0" borderId="34" xfId="0" applyNumberFormat="1" applyFont="1" applyBorder="1" applyAlignment="1">
      <alignment horizontal="center" vertical="center"/>
    </xf>
    <xf numFmtId="4" fontId="20" fillId="0" borderId="96" xfId="0" applyNumberFormat="1" applyFont="1" applyBorder="1" applyAlignment="1">
      <alignment horizontal="center" vertical="center"/>
    </xf>
    <xf numFmtId="4" fontId="20" fillId="0" borderId="19" xfId="0" applyNumberFormat="1" applyFont="1" applyBorder="1" applyAlignment="1">
      <alignment horizontal="center" vertical="center"/>
    </xf>
    <xf numFmtId="4" fontId="20" fillId="0" borderId="97" xfId="0" applyNumberFormat="1" applyFont="1" applyBorder="1" applyAlignment="1">
      <alignment horizontal="center" vertical="center"/>
    </xf>
    <xf numFmtId="4" fontId="20" fillId="0" borderId="2" xfId="0" applyNumberFormat="1" applyFont="1" applyBorder="1" applyAlignment="1">
      <alignment horizontal="center" vertical="center"/>
    </xf>
    <xf numFmtId="4" fontId="20" fillId="0" borderId="98" xfId="0" applyNumberFormat="1" applyFont="1" applyBorder="1" applyAlignment="1">
      <alignment horizontal="center" vertical="center"/>
    </xf>
    <xf numFmtId="4" fontId="20" fillId="0" borderId="35" xfId="0" applyNumberFormat="1" applyFont="1" applyBorder="1" applyAlignment="1">
      <alignment horizontal="center" vertical="center"/>
    </xf>
    <xf numFmtId="4" fontId="78" fillId="0" borderId="99" xfId="0" applyNumberFormat="1" applyFont="1" applyBorder="1" applyAlignment="1">
      <alignment horizontal="center"/>
    </xf>
    <xf numFmtId="4" fontId="78" fillId="0" borderId="20" xfId="0" applyNumberFormat="1" applyFont="1" applyBorder="1" applyAlignment="1">
      <alignment horizontal="center"/>
    </xf>
    <xf numFmtId="4" fontId="78" fillId="0" borderId="23" xfId="0" applyNumberFormat="1" applyFont="1" applyBorder="1" applyAlignment="1">
      <alignment horizontal="center"/>
    </xf>
    <xf numFmtId="4" fontId="78" fillId="0" borderId="0" xfId="0" applyNumberFormat="1" applyFont="1" applyAlignment="1">
      <alignment horizontal="center"/>
    </xf>
    <xf numFmtId="4" fontId="63" fillId="0" borderId="86" xfId="0" applyNumberFormat="1" applyFont="1" applyBorder="1" applyAlignment="1">
      <alignment horizontal="center" vertical="center" textRotation="45"/>
    </xf>
    <xf numFmtId="4" fontId="63" fillId="0" borderId="17" xfId="0" applyNumberFormat="1" applyFont="1" applyBorder="1" applyAlignment="1">
      <alignment horizontal="center" vertical="center" textRotation="45"/>
    </xf>
    <xf numFmtId="4" fontId="63" fillId="0" borderId="37" xfId="0" applyNumberFormat="1" applyFont="1" applyBorder="1" applyAlignment="1">
      <alignment horizontal="center" vertical="center" textRotation="45"/>
    </xf>
    <xf numFmtId="4" fontId="18" fillId="29" borderId="13" xfId="0" applyNumberFormat="1" applyFont="1" applyFill="1" applyBorder="1" applyAlignment="1" applyProtection="1">
      <alignment horizontal="left" vertical="center"/>
      <protection hidden="1"/>
    </xf>
    <xf numFmtId="4" fontId="97" fillId="0" borderId="44" xfId="0" applyNumberFormat="1" applyFont="1" applyBorder="1" applyAlignment="1">
      <alignment horizontal="center" vertical="center" wrapText="1"/>
    </xf>
    <xf numFmtId="4" fontId="97" fillId="0" borderId="30" xfId="0" applyNumberFormat="1" applyFont="1" applyBorder="1" applyAlignment="1">
      <alignment horizontal="center" vertical="center" wrapText="1"/>
    </xf>
    <xf numFmtId="4" fontId="97" fillId="0" borderId="69" xfId="0" applyNumberFormat="1" applyFont="1" applyBorder="1" applyAlignment="1">
      <alignment horizontal="center" vertical="center" wrapText="1"/>
    </xf>
    <xf numFmtId="4" fontId="97" fillId="0" borderId="70" xfId="0" applyNumberFormat="1" applyFont="1" applyBorder="1" applyAlignment="1">
      <alignment horizontal="center" vertical="center" wrapText="1"/>
    </xf>
    <xf numFmtId="4" fontId="20" fillId="0" borderId="44" xfId="0" applyNumberFormat="1" applyFont="1" applyBorder="1" applyAlignment="1">
      <alignment horizontal="center" vertical="center"/>
    </xf>
    <xf numFmtId="4" fontId="20" fillId="0" borderId="34" xfId="0" applyNumberFormat="1" applyFont="1" applyBorder="1" applyAlignment="1">
      <alignment horizontal="center" vertical="center"/>
    </xf>
    <xf numFmtId="4" fontId="20" fillId="0" borderId="30" xfId="0" applyNumberFormat="1" applyFont="1" applyBorder="1" applyAlignment="1">
      <alignment horizontal="center" vertical="center"/>
    </xf>
    <xf numFmtId="4" fontId="20" fillId="0" borderId="69" xfId="0" applyNumberFormat="1" applyFont="1" applyBorder="1" applyAlignment="1">
      <alignment horizontal="center" vertical="center"/>
    </xf>
    <xf numFmtId="4" fontId="20" fillId="0" borderId="29" xfId="0" applyNumberFormat="1" applyFont="1" applyBorder="1" applyAlignment="1">
      <alignment horizontal="center" vertical="center"/>
    </xf>
    <xf numFmtId="4" fontId="20" fillId="0" borderId="70" xfId="0" applyNumberFormat="1" applyFont="1" applyBorder="1" applyAlignment="1">
      <alignment horizontal="center" vertical="center"/>
    </xf>
    <xf numFmtId="4" fontId="20" fillId="41" borderId="12" xfId="0" applyNumberFormat="1" applyFont="1" applyFill="1" applyBorder="1" applyAlignment="1">
      <alignment horizontal="center" vertical="center"/>
    </xf>
    <xf numFmtId="4" fontId="20" fillId="41" borderId="13" xfId="0" applyNumberFormat="1" applyFont="1" applyFill="1" applyBorder="1" applyAlignment="1">
      <alignment horizontal="center" vertical="center"/>
    </xf>
    <xf numFmtId="4" fontId="20" fillId="41" borderId="15" xfId="0" applyNumberFormat="1" applyFont="1" applyFill="1" applyBorder="1" applyAlignment="1">
      <alignment horizontal="center" vertical="center"/>
    </xf>
    <xf numFmtId="4" fontId="97" fillId="0" borderId="114" xfId="0" applyNumberFormat="1" applyFont="1" applyBorder="1" applyAlignment="1">
      <alignment horizontal="center" vertical="center" wrapText="1"/>
    </xf>
    <xf numFmtId="4" fontId="97" fillId="0" borderId="15" xfId="0" applyNumberFormat="1" applyFont="1" applyBorder="1" applyAlignment="1">
      <alignment horizontal="center" vertical="center" wrapText="1"/>
    </xf>
    <xf numFmtId="4" fontId="97" fillId="0" borderId="16" xfId="0" applyNumberFormat="1" applyFont="1" applyBorder="1" applyAlignment="1">
      <alignment horizontal="center" vertical="center" wrapText="1"/>
    </xf>
    <xf numFmtId="4" fontId="97" fillId="0" borderId="52" xfId="0" applyNumberFormat="1" applyFont="1" applyBorder="1" applyAlignment="1">
      <alignment horizontal="center" vertical="center" wrapText="1"/>
    </xf>
    <xf numFmtId="4" fontId="80" fillId="0" borderId="23" xfId="0" applyNumberFormat="1" applyFont="1" applyBorder="1" applyAlignment="1">
      <alignment horizontal="center"/>
    </xf>
    <xf numFmtId="4" fontId="80" fillId="0" borderId="0" xfId="0" applyNumberFormat="1" applyFont="1" applyAlignment="1">
      <alignment horizontal="center"/>
    </xf>
    <xf numFmtId="4" fontId="80" fillId="0" borderId="50" xfId="0" applyNumberFormat="1" applyFont="1" applyBorder="1" applyAlignment="1">
      <alignment horizontal="center"/>
    </xf>
    <xf numFmtId="3" fontId="97" fillId="0" borderId="2" xfId="0" applyNumberFormat="1" applyFont="1" applyBorder="1" applyAlignment="1">
      <alignment horizontal="center" vertical="center" wrapText="1"/>
    </xf>
    <xf numFmtId="3" fontId="15" fillId="0" borderId="2" xfId="0" applyNumberFormat="1" applyFont="1" applyBorder="1" applyAlignment="1">
      <alignment horizontal="left" vertical="center"/>
    </xf>
    <xf numFmtId="38" fontId="17" fillId="43" borderId="109" xfId="0" applyNumberFormat="1" applyFont="1" applyFill="1" applyBorder="1" applyAlignment="1">
      <alignment horizontal="center" vertical="center"/>
    </xf>
    <xf numFmtId="38" fontId="17" fillId="43" borderId="115" xfId="0" applyNumberFormat="1" applyFont="1" applyFill="1" applyBorder="1" applyAlignment="1">
      <alignment horizontal="center" vertical="center"/>
    </xf>
    <xf numFmtId="4" fontId="20" fillId="0" borderId="116" xfId="0" applyNumberFormat="1" applyFont="1" applyBorder="1" applyAlignment="1">
      <alignment horizontal="center" vertical="center"/>
    </xf>
    <xf numFmtId="4" fontId="98" fillId="0" borderId="44" xfId="0" applyNumberFormat="1" applyFont="1" applyBorder="1" applyAlignment="1">
      <alignment horizontal="center" vertical="center" wrapText="1"/>
    </xf>
    <xf numFmtId="4" fontId="98" fillId="0" borderId="34" xfId="0" applyNumberFormat="1" applyFont="1" applyBorder="1" applyAlignment="1">
      <alignment horizontal="center" vertical="center" wrapText="1"/>
    </xf>
    <xf numFmtId="4" fontId="98" fillId="0" borderId="30" xfId="0" applyNumberFormat="1" applyFont="1" applyBorder="1" applyAlignment="1">
      <alignment horizontal="center" vertical="center" wrapText="1"/>
    </xf>
    <xf numFmtId="4" fontId="20" fillId="0" borderId="103" xfId="0" applyNumberFormat="1" applyFont="1" applyBorder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0" fontId="183" fillId="0" borderId="55" xfId="0" applyNumberFormat="1" applyFont="1" applyBorder="1" applyAlignment="1" applyProtection="1">
      <alignment horizontal="center" vertical="center" wrapText="1"/>
      <protection locked="0"/>
    </xf>
    <xf numFmtId="0" fontId="183" fillId="0" borderId="17" xfId="0" applyNumberFormat="1" applyFont="1" applyBorder="1" applyAlignment="1" applyProtection="1">
      <alignment horizontal="center" vertical="center" wrapText="1"/>
      <protection locked="0"/>
    </xf>
    <xf numFmtId="0" fontId="183" fillId="0" borderId="37" xfId="0" applyNumberFormat="1" applyFont="1" applyBorder="1" applyAlignment="1" applyProtection="1">
      <alignment horizontal="center" vertical="center" wrapText="1"/>
      <protection locked="0"/>
    </xf>
    <xf numFmtId="0" fontId="184" fillId="0" borderId="55" xfId="0" applyNumberFormat="1" applyFont="1" applyBorder="1" applyAlignment="1" applyProtection="1">
      <alignment horizontal="center" vertical="center" wrapText="1"/>
      <protection locked="0"/>
    </xf>
    <xf numFmtId="0" fontId="184" fillId="0" borderId="17" xfId="0" applyNumberFormat="1" applyFont="1" applyBorder="1" applyAlignment="1" applyProtection="1">
      <alignment horizontal="center" vertical="center" wrapText="1"/>
      <protection locked="0"/>
    </xf>
    <xf numFmtId="0" fontId="184" fillId="0" borderId="37" xfId="0" applyNumberFormat="1" applyFont="1" applyBorder="1" applyAlignment="1" applyProtection="1">
      <alignment horizontal="center" vertical="center" wrapText="1"/>
      <protection locked="0"/>
    </xf>
    <xf numFmtId="0" fontId="185" fillId="45" borderId="55" xfId="0" applyNumberFormat="1" applyFont="1" applyFill="1" applyBorder="1" applyAlignment="1" applyProtection="1">
      <alignment horizontal="center" vertical="center" wrapText="1"/>
      <protection locked="0"/>
    </xf>
    <xf numFmtId="0" fontId="185" fillId="45" borderId="17" xfId="0" applyNumberFormat="1" applyFont="1" applyFill="1" applyBorder="1" applyAlignment="1" applyProtection="1">
      <alignment horizontal="center" vertical="center" wrapText="1"/>
      <protection locked="0"/>
    </xf>
    <xf numFmtId="0" fontId="185" fillId="45" borderId="37" xfId="0" applyNumberFormat="1" applyFont="1" applyFill="1" applyBorder="1" applyAlignment="1" applyProtection="1">
      <alignment horizontal="center" vertical="center" wrapText="1"/>
      <protection locked="0"/>
    </xf>
    <xf numFmtId="0" fontId="137" fillId="51" borderId="0" xfId="0" applyNumberFormat="1" applyFont="1" applyFill="1" applyAlignment="1">
      <alignment horizontal="center" vertical="center" wrapText="1"/>
    </xf>
    <xf numFmtId="0" fontId="20" fillId="0" borderId="0" xfId="0" applyNumberFormat="1" applyFont="1" applyAlignment="1">
      <alignment horizontal="left" vertical="center"/>
    </xf>
    <xf numFmtId="4" fontId="20" fillId="41" borderId="93" xfId="0" applyNumberFormat="1" applyFont="1" applyFill="1" applyBorder="1" applyAlignment="1" applyProtection="1">
      <alignment horizontal="center" vertical="center" wrapText="1"/>
      <protection hidden="1"/>
    </xf>
    <xf numFmtId="4" fontId="20" fillId="41" borderId="94" xfId="0" applyNumberFormat="1" applyFont="1" applyFill="1" applyBorder="1" applyAlignment="1" applyProtection="1">
      <alignment horizontal="center" vertical="center" wrapText="1"/>
      <protection hidden="1"/>
    </xf>
    <xf numFmtId="4" fontId="20" fillId="41" borderId="95" xfId="0" applyNumberFormat="1" applyFont="1" applyFill="1" applyBorder="1" applyAlignment="1" applyProtection="1">
      <alignment horizontal="center" vertical="center" wrapText="1"/>
      <protection hidden="1"/>
    </xf>
    <xf numFmtId="0" fontId="147" fillId="0" borderId="55" xfId="0" applyNumberFormat="1" applyFont="1" applyBorder="1" applyAlignment="1" applyProtection="1">
      <alignment horizontal="center" vertical="center" wrapText="1"/>
      <protection locked="0"/>
    </xf>
    <xf numFmtId="0" fontId="147" fillId="0" borderId="17" xfId="0" applyNumberFormat="1" applyFont="1" applyBorder="1" applyAlignment="1" applyProtection="1">
      <alignment horizontal="center" vertical="center" wrapText="1"/>
      <protection locked="0"/>
    </xf>
    <xf numFmtId="0" fontId="147" fillId="0" borderId="37" xfId="0" applyNumberFormat="1" applyFont="1" applyBorder="1" applyAlignment="1" applyProtection="1">
      <alignment horizontal="center" vertical="center" wrapText="1"/>
      <protection locked="0"/>
    </xf>
    <xf numFmtId="0" fontId="20" fillId="41" borderId="93" xfId="0" applyNumberFormat="1" applyFont="1" applyFill="1" applyBorder="1" applyAlignment="1" applyProtection="1">
      <alignment horizontal="center" vertical="center"/>
      <protection locked="0"/>
    </xf>
    <xf numFmtId="0" fontId="20" fillId="41" borderId="94" xfId="0" applyNumberFormat="1" applyFont="1" applyFill="1" applyBorder="1" applyAlignment="1" applyProtection="1">
      <alignment horizontal="center" vertical="center"/>
      <protection locked="0"/>
    </xf>
    <xf numFmtId="0" fontId="20" fillId="41" borderId="95" xfId="0" applyNumberFormat="1" applyFont="1" applyFill="1" applyBorder="1" applyAlignment="1" applyProtection="1">
      <alignment horizontal="center" vertical="center"/>
      <protection locked="0"/>
    </xf>
    <xf numFmtId="0" fontId="20" fillId="41" borderId="55" xfId="6" applyNumberFormat="1" applyFont="1" applyFill="1" applyBorder="1" applyAlignment="1" applyProtection="1">
      <alignment horizontal="center" vertical="center" wrapText="1"/>
    </xf>
    <xf numFmtId="0" fontId="20" fillId="41" borderId="17" xfId="6" applyNumberFormat="1" applyFont="1" applyFill="1" applyBorder="1" applyAlignment="1" applyProtection="1">
      <alignment horizontal="center" vertical="center" wrapText="1"/>
    </xf>
    <xf numFmtId="0" fontId="20" fillId="41" borderId="37" xfId="6" applyNumberFormat="1" applyFont="1" applyFill="1" applyBorder="1" applyAlignment="1" applyProtection="1">
      <alignment horizontal="center" vertical="center" wrapText="1"/>
    </xf>
    <xf numFmtId="0" fontId="17" fillId="0" borderId="0" xfId="0" applyNumberFormat="1" applyFont="1" applyAlignment="1">
      <alignment horizontal="left" vertical="center"/>
    </xf>
    <xf numFmtId="4" fontId="20" fillId="41" borderId="55" xfId="0" applyNumberFormat="1" applyFont="1" applyFill="1" applyBorder="1" applyAlignment="1" applyProtection="1">
      <alignment horizontal="center" vertical="center" wrapText="1"/>
      <protection hidden="1"/>
    </xf>
    <xf numFmtId="4" fontId="20" fillId="41" borderId="17" xfId="0" applyNumberFormat="1" applyFont="1" applyFill="1" applyBorder="1" applyAlignment="1" applyProtection="1">
      <alignment horizontal="center" vertical="center" wrapText="1"/>
      <protection hidden="1"/>
    </xf>
    <xf numFmtId="4" fontId="20" fillId="41" borderId="37" xfId="0" applyNumberFormat="1" applyFont="1" applyFill="1" applyBorder="1" applyAlignment="1" applyProtection="1">
      <alignment horizontal="center" vertical="center" wrapText="1"/>
      <protection hidden="1"/>
    </xf>
    <xf numFmtId="4" fontId="20" fillId="41" borderId="91" xfId="0" applyNumberFormat="1" applyFont="1" applyFill="1" applyBorder="1" applyAlignment="1" applyProtection="1">
      <alignment horizontal="center" vertical="center" wrapText="1"/>
      <protection hidden="1"/>
    </xf>
    <xf numFmtId="4" fontId="20" fillId="41" borderId="53" xfId="0" applyNumberFormat="1" applyFont="1" applyFill="1" applyBorder="1" applyAlignment="1" applyProtection="1">
      <alignment horizontal="center" vertical="center" wrapText="1"/>
      <protection hidden="1"/>
    </xf>
    <xf numFmtId="4" fontId="20" fillId="41" borderId="54" xfId="0" applyNumberFormat="1" applyFont="1" applyFill="1" applyBorder="1" applyAlignment="1" applyProtection="1">
      <alignment horizontal="center" vertical="center" wrapText="1"/>
      <protection hidden="1"/>
    </xf>
    <xf numFmtId="4" fontId="20" fillId="41" borderId="46" xfId="0" applyNumberFormat="1" applyFont="1" applyFill="1" applyBorder="1" applyAlignment="1" applyProtection="1">
      <alignment horizontal="center" vertical="center" wrapText="1"/>
      <protection hidden="1"/>
    </xf>
    <xf numFmtId="4" fontId="20" fillId="41" borderId="0" xfId="0" applyNumberFormat="1" applyFont="1" applyFill="1" applyAlignment="1" applyProtection="1">
      <alignment horizontal="center" vertical="center" wrapText="1"/>
      <protection hidden="1"/>
    </xf>
    <xf numFmtId="4" fontId="20" fillId="41" borderId="50" xfId="0" applyNumberFormat="1" applyFont="1" applyFill="1" applyBorder="1" applyAlignment="1" applyProtection="1">
      <alignment horizontal="center" vertical="center" wrapText="1"/>
      <protection hidden="1"/>
    </xf>
    <xf numFmtId="4" fontId="20" fillId="41" borderId="72" xfId="0" applyNumberFormat="1" applyFont="1" applyFill="1" applyBorder="1" applyAlignment="1" applyProtection="1">
      <alignment horizontal="center" vertical="center" wrapText="1"/>
      <protection hidden="1"/>
    </xf>
    <xf numFmtId="4" fontId="20" fillId="41" borderId="7" xfId="0" applyNumberFormat="1" applyFont="1" applyFill="1" applyBorder="1" applyAlignment="1" applyProtection="1">
      <alignment horizontal="center" vertical="center" wrapText="1"/>
      <protection hidden="1"/>
    </xf>
    <xf numFmtId="4" fontId="20" fillId="41" borderId="80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12" xfId="0" applyNumberFormat="1" applyFont="1" applyBorder="1" applyAlignment="1" applyProtection="1">
      <alignment horizontal="left" vertical="center" wrapText="1"/>
      <protection locked="0"/>
    </xf>
    <xf numFmtId="0" fontId="1" fillId="0" borderId="13" xfId="0" applyNumberFormat="1" applyFont="1" applyBorder="1" applyAlignment="1" applyProtection="1">
      <alignment horizontal="left" vertical="center" wrapText="1"/>
      <protection locked="0"/>
    </xf>
    <xf numFmtId="0" fontId="1" fillId="0" borderId="15" xfId="0" applyNumberFormat="1" applyFont="1" applyBorder="1" applyAlignment="1" applyProtection="1">
      <alignment horizontal="left" vertical="center" wrapText="1"/>
      <protection locked="0"/>
    </xf>
    <xf numFmtId="0" fontId="4" fillId="0" borderId="12" xfId="0" applyNumberFormat="1" applyFont="1" applyBorder="1" applyAlignment="1" applyProtection="1">
      <alignment horizontal="center" vertical="center" wrapText="1"/>
      <protection locked="0"/>
    </xf>
    <xf numFmtId="0" fontId="4" fillId="0" borderId="15" xfId="0" applyNumberFormat="1" applyFont="1" applyBorder="1" applyAlignment="1" applyProtection="1">
      <alignment horizontal="center" vertical="center" wrapText="1"/>
      <protection locked="0"/>
    </xf>
    <xf numFmtId="0" fontId="4" fillId="0" borderId="2" xfId="0" applyNumberFormat="1" applyFont="1" applyBorder="1" applyAlignment="1" applyProtection="1">
      <alignment horizontal="center" vertical="center" wrapText="1"/>
      <protection locked="0"/>
    </xf>
    <xf numFmtId="0" fontId="1" fillId="0" borderId="44" xfId="0" applyNumberFormat="1" applyFont="1" applyBorder="1" applyAlignment="1" applyProtection="1">
      <alignment horizontal="left" vertical="top" wrapText="1"/>
      <protection locked="0"/>
    </xf>
    <xf numFmtId="0" fontId="1" fillId="0" borderId="34" xfId="0" applyNumberFormat="1" applyFont="1" applyBorder="1" applyAlignment="1" applyProtection="1">
      <alignment horizontal="left" vertical="top" wrapText="1"/>
      <protection locked="0"/>
    </xf>
    <xf numFmtId="0" fontId="1" fillId="0" borderId="30" xfId="0" applyNumberFormat="1" applyFont="1" applyBorder="1" applyAlignment="1" applyProtection="1">
      <alignment horizontal="left" vertical="top" wrapText="1"/>
      <protection locked="0"/>
    </xf>
    <xf numFmtId="0" fontId="1" fillId="0" borderId="12" xfId="0" applyNumberFormat="1" applyFont="1" applyBorder="1" applyAlignment="1" applyProtection="1">
      <alignment horizontal="left" vertical="top" wrapText="1"/>
      <protection locked="0"/>
    </xf>
    <xf numFmtId="0" fontId="1" fillId="0" borderId="13" xfId="0" applyNumberFormat="1" applyFont="1" applyBorder="1" applyAlignment="1" applyProtection="1">
      <alignment horizontal="left" vertical="top" wrapText="1"/>
      <protection locked="0"/>
    </xf>
    <xf numFmtId="0" fontId="1" fillId="0" borderId="15" xfId="0" applyNumberFormat="1" applyFont="1" applyBorder="1" applyAlignment="1" applyProtection="1">
      <alignment horizontal="left" vertical="top" wrapText="1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15" xfId="0" applyNumberFormat="1" applyFont="1" applyBorder="1" applyAlignment="1" applyProtection="1">
      <alignment horizontal="center" vertical="center"/>
      <protection locked="0"/>
    </xf>
    <xf numFmtId="0" fontId="1" fillId="0" borderId="69" xfId="0" applyNumberFormat="1" applyFont="1" applyBorder="1" applyAlignment="1" applyProtection="1">
      <alignment horizontal="left" vertical="center" wrapText="1"/>
      <protection locked="0"/>
    </xf>
    <xf numFmtId="0" fontId="1" fillId="0" borderId="29" xfId="0" applyNumberFormat="1" applyFont="1" applyBorder="1" applyAlignment="1" applyProtection="1">
      <alignment horizontal="left" vertical="center" wrapText="1"/>
      <protection locked="0"/>
    </xf>
    <xf numFmtId="0" fontId="1" fillId="0" borderId="70" xfId="0" applyNumberFormat="1" applyFont="1" applyBorder="1" applyAlignment="1" applyProtection="1">
      <alignment horizontal="left" vertical="center" wrapText="1"/>
      <protection locked="0"/>
    </xf>
    <xf numFmtId="0" fontId="4" fillId="0" borderId="69" xfId="0" applyNumberFormat="1" applyFont="1" applyBorder="1" applyAlignment="1" applyProtection="1">
      <alignment horizontal="center" vertical="center"/>
      <protection locked="0"/>
    </xf>
    <xf numFmtId="0" fontId="4" fillId="0" borderId="70" xfId="0" applyNumberFormat="1" applyFont="1" applyBorder="1" applyAlignment="1" applyProtection="1">
      <alignment horizontal="center" vertical="center"/>
      <protection locked="0"/>
    </xf>
    <xf numFmtId="171" fontId="16" fillId="0" borderId="16" xfId="0" applyNumberFormat="1" applyFont="1" applyBorder="1" applyAlignment="1" applyProtection="1">
      <alignment horizontal="center" vertical="center" wrapText="1"/>
      <protection locked="0"/>
    </xf>
    <xf numFmtId="171" fontId="16" fillId="0" borderId="17" xfId="0" applyNumberFormat="1" applyFont="1" applyBorder="1" applyAlignment="1" applyProtection="1">
      <alignment horizontal="center" vertical="center" wrapText="1"/>
      <protection locked="0"/>
    </xf>
    <xf numFmtId="171" fontId="16" fillId="0" borderId="52" xfId="0" applyNumberFormat="1" applyFont="1" applyBorder="1" applyAlignment="1" applyProtection="1">
      <alignment horizontal="center" vertical="center" wrapText="1"/>
      <protection locked="0"/>
    </xf>
    <xf numFmtId="0" fontId="118" fillId="41" borderId="16" xfId="0" applyNumberFormat="1" applyFont="1" applyFill="1" applyBorder="1" applyAlignment="1">
      <alignment horizontal="center" vertical="center" wrapText="1"/>
    </xf>
    <xf numFmtId="0" fontId="118" fillId="41" borderId="17" xfId="0" applyNumberFormat="1" applyFont="1" applyFill="1" applyBorder="1" applyAlignment="1">
      <alignment horizontal="center" vertical="center" wrapText="1"/>
    </xf>
    <xf numFmtId="172" fontId="97" fillId="0" borderId="0" xfId="0" applyFont="1" applyAlignment="1">
      <alignment horizontal="right" vertical="center" wrapText="1"/>
    </xf>
    <xf numFmtId="0" fontId="4" fillId="0" borderId="12" xfId="0" applyNumberFormat="1" applyFont="1" applyBorder="1" applyAlignment="1">
      <alignment horizontal="center" vertical="center"/>
    </xf>
    <xf numFmtId="0" fontId="4" fillId="0" borderId="15" xfId="0" applyNumberFormat="1" applyFont="1" applyBorder="1" applyAlignment="1">
      <alignment horizontal="center" vertical="center"/>
    </xf>
    <xf numFmtId="0" fontId="4" fillId="0" borderId="44" xfId="0" applyNumberFormat="1" applyFont="1" applyBorder="1" applyAlignment="1" applyProtection="1">
      <alignment horizontal="center" vertical="center" wrapText="1"/>
      <protection locked="0"/>
    </xf>
    <xf numFmtId="0" fontId="4" fillId="0" borderId="30" xfId="0" applyNumberFormat="1" applyFont="1" applyBorder="1" applyAlignment="1" applyProtection="1">
      <alignment horizontal="center" vertical="center" wrapText="1"/>
      <protection locked="0"/>
    </xf>
    <xf numFmtId="0" fontId="4" fillId="0" borderId="17" xfId="0" applyNumberFormat="1" applyFont="1" applyBorder="1" applyAlignment="1" applyProtection="1">
      <alignment horizontal="center" vertical="center" wrapText="1"/>
      <protection locked="0"/>
    </xf>
    <xf numFmtId="0" fontId="1" fillId="0" borderId="12" xfId="0" applyNumberFormat="1" applyFont="1" applyBorder="1" applyAlignment="1">
      <alignment horizontal="left" vertical="top" wrapText="1"/>
    </xf>
    <xf numFmtId="0" fontId="1" fillId="0" borderId="13" xfId="0" applyNumberFormat="1" applyFont="1" applyBorder="1" applyAlignment="1">
      <alignment horizontal="left" vertical="top" wrapText="1"/>
    </xf>
    <xf numFmtId="0" fontId="1" fillId="0" borderId="15" xfId="0" applyNumberFormat="1" applyFont="1" applyBorder="1" applyAlignment="1">
      <alignment horizontal="left" vertical="top" wrapText="1"/>
    </xf>
    <xf numFmtId="4" fontId="71" fillId="41" borderId="55" xfId="0" applyNumberFormat="1" applyFont="1" applyFill="1" applyBorder="1" applyAlignment="1">
      <alignment horizontal="center" vertical="center" wrapText="1"/>
    </xf>
    <xf numFmtId="4" fontId="71" fillId="41" borderId="17" xfId="0" applyNumberFormat="1" applyFont="1" applyFill="1" applyBorder="1" applyAlignment="1">
      <alignment horizontal="center" vertical="center" wrapText="1"/>
    </xf>
    <xf numFmtId="4" fontId="71" fillId="41" borderId="36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Border="1" applyAlignment="1" applyProtection="1">
      <alignment horizontal="left" vertical="center" wrapText="1"/>
      <protection locked="0"/>
    </xf>
    <xf numFmtId="0" fontId="0" fillId="0" borderId="12" xfId="0" applyNumberFormat="1" applyBorder="1" applyAlignment="1" applyProtection="1">
      <alignment horizontal="left" vertical="center" wrapText="1"/>
      <protection locked="0"/>
    </xf>
    <xf numFmtId="0" fontId="0" fillId="0" borderId="13" xfId="0" applyNumberFormat="1" applyBorder="1" applyAlignment="1" applyProtection="1">
      <alignment horizontal="left" vertical="center" wrapText="1"/>
      <protection locked="0"/>
    </xf>
    <xf numFmtId="0" fontId="0" fillId="0" borderId="15" xfId="0" applyNumberFormat="1" applyBorder="1" applyAlignment="1" applyProtection="1">
      <alignment horizontal="left" vertical="center" wrapText="1"/>
      <protection locked="0"/>
    </xf>
    <xf numFmtId="0" fontId="11" fillId="0" borderId="0" xfId="4" quotePrefix="1" applyNumberFormat="1" applyFont="1" applyAlignment="1">
      <alignment horizontal="center" vertical="center"/>
    </xf>
    <xf numFmtId="0" fontId="1" fillId="0" borderId="0" xfId="0" applyNumberFormat="1" applyFont="1" applyAlignment="1">
      <alignment wrapText="1"/>
    </xf>
    <xf numFmtId="0" fontId="6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 wrapText="1"/>
    </xf>
    <xf numFmtId="0" fontId="1" fillId="0" borderId="0" xfId="0" applyNumberFormat="1" applyFont="1" applyAlignment="1">
      <alignment horizontal="left" vertical="top" wrapText="1"/>
    </xf>
    <xf numFmtId="172" fontId="1" fillId="0" borderId="44" xfId="0" applyFont="1" applyBorder="1" applyAlignment="1">
      <alignment horizontal="center"/>
    </xf>
    <xf numFmtId="172" fontId="0" fillId="0" borderId="34" xfId="0" applyBorder="1" applyAlignment="1">
      <alignment horizontal="center"/>
    </xf>
    <xf numFmtId="172" fontId="0" fillId="0" borderId="30" xfId="0" applyBorder="1" applyAlignment="1">
      <alignment horizontal="center"/>
    </xf>
    <xf numFmtId="172" fontId="1" fillId="0" borderId="0" xfId="0" applyFont="1" applyAlignment="1">
      <alignment horizontal="left"/>
    </xf>
    <xf numFmtId="172" fontId="0" fillId="0" borderId="0" xfId="0" applyAlignment="1">
      <alignment horizontal="left"/>
    </xf>
    <xf numFmtId="172" fontId="1" fillId="0" borderId="69" xfId="0" applyFont="1" applyBorder="1" applyAlignment="1">
      <alignment horizontal="center"/>
    </xf>
    <xf numFmtId="172" fontId="0" fillId="0" borderId="29" xfId="0" applyBorder="1" applyAlignment="1">
      <alignment horizontal="center"/>
    </xf>
    <xf numFmtId="172" fontId="0" fillId="0" borderId="70" xfId="0" applyBorder="1" applyAlignment="1">
      <alignment horizontal="center"/>
    </xf>
    <xf numFmtId="172" fontId="1" fillId="0" borderId="46" xfId="0" applyFont="1" applyBorder="1" applyAlignment="1">
      <alignment horizontal="center"/>
    </xf>
    <xf numFmtId="172" fontId="0" fillId="0" borderId="0" xfId="0" applyAlignment="1">
      <alignment horizontal="center"/>
    </xf>
    <xf numFmtId="172" fontId="0" fillId="0" borderId="50" xfId="0" applyBorder="1" applyAlignment="1">
      <alignment horizontal="center"/>
    </xf>
    <xf numFmtId="0" fontId="58" fillId="0" borderId="0" xfId="0" applyNumberFormat="1" applyFont="1" applyAlignment="1">
      <alignment horizontal="center"/>
    </xf>
    <xf numFmtId="0" fontId="59" fillId="0" borderId="0" xfId="0" applyNumberFormat="1" applyFont="1" applyAlignment="1">
      <alignment horizontal="left" wrapText="1"/>
    </xf>
    <xf numFmtId="49" fontId="25" fillId="0" borderId="0" xfId="0" applyNumberFormat="1" applyFont="1" applyAlignment="1">
      <alignment horizontal="center" vertical="center"/>
    </xf>
    <xf numFmtId="0" fontId="6" fillId="31" borderId="12" xfId="0" applyNumberFormat="1" applyFont="1" applyFill="1" applyBorder="1" applyAlignment="1">
      <alignment horizontal="right" vertical="center"/>
    </xf>
    <xf numFmtId="0" fontId="6" fillId="31" borderId="15" xfId="0" applyNumberFormat="1" applyFont="1" applyFill="1" applyBorder="1" applyAlignment="1">
      <alignment horizontal="right" vertical="center"/>
    </xf>
    <xf numFmtId="49" fontId="9" fillId="0" borderId="46" xfId="0" applyNumberFormat="1" applyFont="1" applyBorder="1" applyAlignment="1">
      <alignment horizontal="center" vertical="center" wrapText="1"/>
    </xf>
    <xf numFmtId="49" fontId="9" fillId="0" borderId="50" xfId="0" applyNumberFormat="1" applyFont="1" applyBorder="1" applyAlignment="1">
      <alignment horizontal="center" vertical="center" wrapText="1"/>
    </xf>
    <xf numFmtId="49" fontId="4" fillId="0" borderId="46" xfId="0" applyNumberFormat="1" applyFont="1" applyBorder="1" applyAlignment="1">
      <alignment horizontal="left" vertical="center"/>
    </xf>
    <xf numFmtId="49" fontId="4" fillId="0" borderId="50" xfId="0" applyNumberFormat="1" applyFont="1" applyBorder="1" applyAlignment="1">
      <alignment horizontal="left" vertical="center"/>
    </xf>
    <xf numFmtId="0" fontId="6" fillId="31" borderId="34" xfId="0" applyNumberFormat="1" applyFont="1" applyFill="1" applyBorder="1" applyAlignment="1">
      <alignment horizontal="right" vertical="center" wrapText="1"/>
    </xf>
    <xf numFmtId="0" fontId="6" fillId="31" borderId="30" xfId="0" applyNumberFormat="1" applyFont="1" applyFill="1" applyBorder="1" applyAlignment="1">
      <alignment horizontal="right" vertical="center" wrapText="1"/>
    </xf>
    <xf numFmtId="0" fontId="6" fillId="31" borderId="0" xfId="0" applyNumberFormat="1" applyFont="1" applyFill="1" applyAlignment="1">
      <alignment horizontal="right" vertical="center" wrapText="1"/>
    </xf>
    <xf numFmtId="0" fontId="6" fillId="31" borderId="50" xfId="0" applyNumberFormat="1" applyFont="1" applyFill="1" applyBorder="1" applyAlignment="1">
      <alignment horizontal="right" vertical="center" wrapText="1"/>
    </xf>
    <xf numFmtId="0" fontId="4" fillId="0" borderId="12" xfId="0" applyNumberFormat="1" applyFont="1" applyBorder="1" applyAlignment="1">
      <alignment horizontal="left" vertical="center" wrapText="1"/>
    </xf>
    <xf numFmtId="0" fontId="4" fillId="0" borderId="13" xfId="0" applyNumberFormat="1" applyFont="1" applyBorder="1" applyAlignment="1">
      <alignment horizontal="left" vertical="center" wrapText="1"/>
    </xf>
    <xf numFmtId="0" fontId="4" fillId="0" borderId="84" xfId="0" applyNumberFormat="1" applyFont="1" applyBorder="1" applyAlignment="1">
      <alignment horizontal="left" vertical="center" wrapText="1"/>
    </xf>
    <xf numFmtId="0" fontId="3" fillId="51" borderId="96" xfId="0" applyNumberFormat="1" applyFont="1" applyFill="1" applyBorder="1" applyAlignment="1">
      <alignment horizontal="center" vertical="top"/>
    </xf>
    <xf numFmtId="0" fontId="3" fillId="51" borderId="19" xfId="0" applyNumberFormat="1" applyFont="1" applyFill="1" applyBorder="1" applyAlignment="1">
      <alignment horizontal="center" vertical="top"/>
    </xf>
    <xf numFmtId="0" fontId="3" fillId="51" borderId="151" xfId="0" applyNumberFormat="1" applyFont="1" applyFill="1" applyBorder="1" applyAlignment="1">
      <alignment horizontal="center" vertical="top"/>
    </xf>
    <xf numFmtId="0" fontId="2" fillId="31" borderId="2" xfId="0" applyNumberFormat="1" applyFont="1" applyFill="1" applyBorder="1" applyAlignment="1">
      <alignment horizontal="center" vertical="center"/>
    </xf>
    <xf numFmtId="0" fontId="34" fillId="31" borderId="2" xfId="0" applyNumberFormat="1" applyFont="1" applyFill="1" applyBorder="1" applyAlignment="1">
      <alignment horizontal="center" vertical="center"/>
    </xf>
    <xf numFmtId="0" fontId="2" fillId="31" borderId="2" xfId="0" applyNumberFormat="1" applyFont="1" applyFill="1" applyBorder="1" applyAlignment="1">
      <alignment horizontal="left" vertical="center"/>
    </xf>
    <xf numFmtId="0" fontId="4" fillId="0" borderId="84" xfId="0" applyNumberFormat="1" applyFont="1" applyBorder="1" applyAlignment="1">
      <alignment horizontal="left" vertical="center"/>
    </xf>
    <xf numFmtId="0" fontId="3" fillId="66" borderId="96" xfId="0" applyNumberFormat="1" applyFont="1" applyFill="1" applyBorder="1" applyAlignment="1">
      <alignment horizontal="center" vertical="center"/>
    </xf>
    <xf numFmtId="0" fontId="3" fillId="66" borderId="19" xfId="0" applyNumberFormat="1" applyFont="1" applyFill="1" applyBorder="1" applyAlignment="1">
      <alignment horizontal="center" vertical="center"/>
    </xf>
    <xf numFmtId="0" fontId="3" fillId="51" borderId="98" xfId="0" applyNumberFormat="1" applyFont="1" applyFill="1" applyBorder="1" applyAlignment="1">
      <alignment horizontal="center"/>
    </xf>
    <xf numFmtId="0" fontId="3" fillId="51" borderId="35" xfId="0" applyNumberFormat="1" applyFont="1" applyFill="1" applyBorder="1" applyAlignment="1">
      <alignment horizontal="center"/>
    </xf>
    <xf numFmtId="0" fontId="3" fillId="44" borderId="96" xfId="0" applyNumberFormat="1" applyFont="1" applyFill="1" applyBorder="1" applyAlignment="1">
      <alignment horizontal="center" vertical="center"/>
    </xf>
    <xf numFmtId="0" fontId="3" fillId="44" borderId="19" xfId="0" applyNumberFormat="1" applyFont="1" applyFill="1" applyBorder="1" applyAlignment="1">
      <alignment horizontal="center" vertical="center"/>
    </xf>
    <xf numFmtId="0" fontId="3" fillId="66" borderId="149" xfId="0" applyNumberFormat="1" applyFont="1" applyFill="1" applyBorder="1" applyAlignment="1">
      <alignment horizontal="center" vertical="center"/>
    </xf>
    <xf numFmtId="0" fontId="3" fillId="66" borderId="73" xfId="0" applyNumberFormat="1" applyFont="1" applyFill="1" applyBorder="1" applyAlignment="1">
      <alignment horizontal="center" vertical="center"/>
    </xf>
    <xf numFmtId="0" fontId="3" fillId="64" borderId="149" xfId="0" applyNumberFormat="1" applyFont="1" applyFill="1" applyBorder="1" applyAlignment="1">
      <alignment horizontal="center" vertical="center"/>
    </xf>
    <xf numFmtId="0" fontId="3" fillId="64" borderId="73" xfId="0" applyNumberFormat="1" applyFont="1" applyFill="1" applyBorder="1" applyAlignment="1">
      <alignment horizontal="center" vertical="center"/>
    </xf>
    <xf numFmtId="0" fontId="3" fillId="43" borderId="149" xfId="0" applyNumberFormat="1" applyFont="1" applyFill="1" applyBorder="1" applyAlignment="1">
      <alignment horizontal="center" vertical="center"/>
    </xf>
    <xf numFmtId="0" fontId="3" fillId="43" borderId="73" xfId="0" applyNumberFormat="1" applyFont="1" applyFill="1" applyBorder="1" applyAlignment="1">
      <alignment horizontal="center" vertical="center"/>
    </xf>
    <xf numFmtId="0" fontId="3" fillId="56" borderId="149" xfId="0" applyNumberFormat="1" applyFont="1" applyFill="1" applyBorder="1" applyAlignment="1">
      <alignment horizontal="center" vertical="center"/>
    </xf>
    <xf numFmtId="0" fontId="3" fillId="56" borderId="73" xfId="0" applyNumberFormat="1" applyFont="1" applyFill="1" applyBorder="1" applyAlignment="1">
      <alignment horizontal="center" vertical="center"/>
    </xf>
    <xf numFmtId="0" fontId="3" fillId="44" borderId="149" xfId="0" applyNumberFormat="1" applyFont="1" applyFill="1" applyBorder="1" applyAlignment="1">
      <alignment horizontal="center" vertical="center"/>
    </xf>
    <xf numFmtId="0" fontId="3" fillId="44" borderId="73" xfId="0" applyNumberFormat="1" applyFont="1" applyFill="1" applyBorder="1" applyAlignment="1">
      <alignment horizontal="center" vertical="center"/>
    </xf>
    <xf numFmtId="0" fontId="3" fillId="65" borderId="61" xfId="0" applyNumberFormat="1" applyFont="1" applyFill="1" applyBorder="1" applyAlignment="1">
      <alignment horizontal="center" vertical="center"/>
    </xf>
    <xf numFmtId="0" fontId="3" fillId="65" borderId="18" xfId="0" applyNumberFormat="1" applyFont="1" applyFill="1" applyBorder="1" applyAlignment="1">
      <alignment horizontal="center" vertical="center"/>
    </xf>
    <xf numFmtId="0" fontId="3" fillId="65" borderId="63" xfId="0" applyNumberFormat="1" applyFont="1" applyFill="1" applyBorder="1" applyAlignment="1">
      <alignment horizontal="center" vertical="center"/>
    </xf>
    <xf numFmtId="0" fontId="3" fillId="43" borderId="129" xfId="0" applyNumberFormat="1" applyFont="1" applyFill="1" applyBorder="1" applyAlignment="1">
      <alignment horizontal="center" vertical="center"/>
    </xf>
    <xf numFmtId="0" fontId="3" fillId="43" borderId="14" xfId="0" applyNumberFormat="1" applyFont="1" applyFill="1" applyBorder="1" applyAlignment="1">
      <alignment horizontal="center" vertical="center"/>
    </xf>
    <xf numFmtId="0" fontId="3" fillId="43" borderId="100" xfId="0" applyNumberFormat="1" applyFont="1" applyFill="1" applyBorder="1" applyAlignment="1">
      <alignment horizontal="center" vertical="center"/>
    </xf>
    <xf numFmtId="0" fontId="3" fillId="51" borderId="126" xfId="0" applyNumberFormat="1" applyFont="1" applyFill="1" applyBorder="1" applyAlignment="1">
      <alignment horizontal="center"/>
    </xf>
    <xf numFmtId="0" fontId="3" fillId="51" borderId="139" xfId="0" applyNumberFormat="1" applyFont="1" applyFill="1" applyBorder="1" applyAlignment="1">
      <alignment horizontal="center"/>
    </xf>
    <xf numFmtId="0" fontId="3" fillId="51" borderId="43" xfId="0" applyNumberFormat="1" applyFont="1" applyFill="1" applyBorder="1" applyAlignment="1">
      <alignment horizontal="center"/>
    </xf>
    <xf numFmtId="0" fontId="3" fillId="64" borderId="96" xfId="0" applyNumberFormat="1" applyFont="1" applyFill="1" applyBorder="1" applyAlignment="1">
      <alignment horizontal="center" vertical="center"/>
    </xf>
    <xf numFmtId="0" fontId="3" fillId="64" borderId="19" xfId="0" applyNumberFormat="1" applyFont="1" applyFill="1" applyBorder="1" applyAlignment="1">
      <alignment horizontal="center" vertical="center"/>
    </xf>
    <xf numFmtId="0" fontId="3" fillId="65" borderId="96" xfId="0" applyNumberFormat="1" applyFont="1" applyFill="1" applyBorder="1" applyAlignment="1">
      <alignment horizontal="center" vertical="center"/>
    </xf>
    <xf numFmtId="0" fontId="3" fillId="65" borderId="19" xfId="0" applyNumberFormat="1" applyFont="1" applyFill="1" applyBorder="1" applyAlignment="1">
      <alignment horizontal="center" vertical="center"/>
    </xf>
    <xf numFmtId="0" fontId="3" fillId="65" borderId="149" xfId="0" applyNumberFormat="1" applyFont="1" applyFill="1" applyBorder="1" applyAlignment="1">
      <alignment horizontal="center" vertical="center"/>
    </xf>
    <xf numFmtId="0" fontId="3" fillId="51" borderId="127" xfId="0" applyNumberFormat="1" applyFont="1" applyFill="1" applyBorder="1" applyAlignment="1">
      <alignment horizontal="center"/>
    </xf>
    <xf numFmtId="0" fontId="2" fillId="0" borderId="2" xfId="0" applyNumberFormat="1" applyFont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0" fontId="2" fillId="0" borderId="0" xfId="0" applyNumberFormat="1" applyFont="1" applyAlignment="1">
      <alignment horizontal="right" vertical="center"/>
    </xf>
    <xf numFmtId="38" fontId="2" fillId="0" borderId="34" xfId="0" applyNumberFormat="1" applyFont="1" applyBorder="1" applyAlignment="1">
      <alignment horizontal="right" vertical="center"/>
    </xf>
    <xf numFmtId="0" fontId="51" fillId="0" borderId="51" xfId="0" applyNumberFormat="1" applyFont="1" applyBorder="1" applyAlignment="1">
      <alignment horizontal="right" vertical="center"/>
    </xf>
    <xf numFmtId="0" fontId="51" fillId="0" borderId="66" xfId="0" applyNumberFormat="1" applyFont="1" applyBorder="1" applyAlignment="1">
      <alignment horizontal="right" vertical="center"/>
    </xf>
    <xf numFmtId="0" fontId="51" fillId="0" borderId="92" xfId="0" applyNumberFormat="1" applyFont="1" applyBorder="1" applyAlignment="1">
      <alignment horizontal="right" vertical="center"/>
    </xf>
    <xf numFmtId="0" fontId="1" fillId="0" borderId="0" xfId="0" quotePrefix="1" applyNumberFormat="1" applyFont="1" applyAlignment="1">
      <alignment horizontal="left" vertical="center"/>
    </xf>
    <xf numFmtId="0" fontId="119" fillId="0" borderId="0" xfId="0" applyNumberFormat="1" applyFont="1" applyAlignment="1">
      <alignment horizontal="center" vertical="center" wrapText="1"/>
    </xf>
    <xf numFmtId="0" fontId="119" fillId="0" borderId="11" xfId="0" applyNumberFormat="1" applyFont="1" applyBorder="1" applyAlignment="1">
      <alignment horizontal="center" vertical="center" wrapText="1"/>
    </xf>
    <xf numFmtId="171" fontId="2" fillId="0" borderId="2" xfId="0" applyNumberFormat="1" applyFont="1" applyBorder="1" applyAlignment="1">
      <alignment horizontal="center" vertical="center"/>
    </xf>
    <xf numFmtId="0" fontId="2" fillId="0" borderId="16" xfId="0" applyNumberFormat="1" applyFont="1" applyBorder="1" applyAlignment="1">
      <alignment horizontal="center" vertical="center" wrapText="1"/>
    </xf>
    <xf numFmtId="0" fontId="2" fillId="31" borderId="15" xfId="0" applyNumberFormat="1" applyFont="1" applyFill="1" applyBorder="1" applyAlignment="1">
      <alignment horizontal="center" vertical="center"/>
    </xf>
    <xf numFmtId="38" fontId="2" fillId="0" borderId="0" xfId="0" applyNumberFormat="1" applyFont="1" applyAlignment="1">
      <alignment horizontal="right" vertical="center"/>
    </xf>
    <xf numFmtId="38" fontId="34" fillId="0" borderId="0" xfId="0" applyNumberFormat="1" applyFont="1" applyAlignment="1">
      <alignment horizontal="right" vertical="center"/>
    </xf>
    <xf numFmtId="0" fontId="2" fillId="0" borderId="2" xfId="0" applyNumberFormat="1" applyFont="1" applyBorder="1" applyAlignment="1">
      <alignment horizontal="center" vertical="center" wrapText="1"/>
    </xf>
    <xf numFmtId="0" fontId="2" fillId="0" borderId="2" xfId="0" applyNumberFormat="1" applyFont="1" applyBorder="1" applyAlignment="1" applyProtection="1">
      <alignment horizontal="left" vertical="center"/>
      <protection locked="0"/>
    </xf>
    <xf numFmtId="0" fontId="66" fillId="0" borderId="46" xfId="0" applyNumberFormat="1" applyFont="1" applyBorder="1" applyAlignment="1">
      <alignment horizontal="left" vertical="center"/>
    </xf>
    <xf numFmtId="0" fontId="66" fillId="0" borderId="0" xfId="0" applyNumberFormat="1" applyFont="1" applyAlignment="1">
      <alignment horizontal="left" vertical="center"/>
    </xf>
    <xf numFmtId="0" fontId="1" fillId="0" borderId="2" xfId="0" applyNumberFormat="1" applyFont="1" applyBorder="1" applyAlignment="1" applyProtection="1">
      <alignment horizontal="left" vertical="center"/>
      <protection locked="0"/>
    </xf>
    <xf numFmtId="0" fontId="32" fillId="0" borderId="69" xfId="0" applyNumberFormat="1" applyFont="1" applyBorder="1" applyAlignment="1">
      <alignment horizontal="right" vertical="center"/>
    </xf>
    <xf numFmtId="0" fontId="32" fillId="0" borderId="29" xfId="0" applyNumberFormat="1" applyFont="1" applyBorder="1" applyAlignment="1">
      <alignment horizontal="right" vertical="center"/>
    </xf>
    <xf numFmtId="0" fontId="32" fillId="0" borderId="70" xfId="0" applyNumberFormat="1" applyFont="1" applyBorder="1" applyAlignment="1">
      <alignment horizontal="right" vertical="center"/>
    </xf>
    <xf numFmtId="0" fontId="2" fillId="0" borderId="2" xfId="0" applyNumberFormat="1" applyFont="1" applyBorder="1" applyAlignment="1">
      <alignment horizontal="right" vertical="top"/>
    </xf>
    <xf numFmtId="0" fontId="32" fillId="0" borderId="29" xfId="0" applyNumberFormat="1" applyFont="1" applyBorder="1" applyAlignment="1">
      <alignment horizontal="center" vertical="center"/>
    </xf>
    <xf numFmtId="0" fontId="34" fillId="0" borderId="0" xfId="0" applyNumberFormat="1" applyFont="1" applyAlignment="1">
      <alignment horizontal="left" vertical="center"/>
    </xf>
    <xf numFmtId="166" fontId="65" fillId="0" borderId="16" xfId="0" applyNumberFormat="1" applyFont="1" applyBorder="1" applyAlignment="1" applyProtection="1">
      <alignment horizontal="center" vertical="center"/>
      <protection locked="0"/>
    </xf>
    <xf numFmtId="0" fontId="82" fillId="0" borderId="69" xfId="0" applyNumberFormat="1" applyFont="1" applyBorder="1" applyAlignment="1">
      <alignment horizontal="right" vertical="center"/>
    </xf>
    <xf numFmtId="0" fontId="82" fillId="0" borderId="29" xfId="0" applyNumberFormat="1" applyFont="1" applyBorder="1" applyAlignment="1">
      <alignment horizontal="right" vertical="center"/>
    </xf>
    <xf numFmtId="0" fontId="82" fillId="0" borderId="70" xfId="0" applyNumberFormat="1" applyFont="1" applyBorder="1" applyAlignment="1">
      <alignment horizontal="right" vertical="center"/>
    </xf>
    <xf numFmtId="0" fontId="82" fillId="0" borderId="0" xfId="0" applyNumberFormat="1" applyFont="1" applyAlignment="1">
      <alignment horizontal="right" vertical="center"/>
    </xf>
    <xf numFmtId="0" fontId="82" fillId="0" borderId="50" xfId="0" applyNumberFormat="1" applyFont="1" applyBorder="1" applyAlignment="1">
      <alignment horizontal="right" vertical="center"/>
    </xf>
    <xf numFmtId="0" fontId="32" fillId="0" borderId="70" xfId="0" applyNumberFormat="1" applyFont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175" fontId="1" fillId="0" borderId="29" xfId="0" applyNumberFormat="1" applyFont="1" applyBorder="1" applyAlignment="1" applyProtection="1">
      <alignment horizontal="left" vertical="center"/>
      <protection locked="0"/>
    </xf>
    <xf numFmtId="175" fontId="1" fillId="0" borderId="29" xfId="0" applyNumberFormat="1" applyFont="1" applyBorder="1" applyAlignment="1" applyProtection="1">
      <alignment horizontal="left"/>
      <protection locked="0"/>
    </xf>
    <xf numFmtId="175" fontId="1" fillId="0" borderId="70" xfId="0" applyNumberFormat="1" applyFont="1" applyBorder="1" applyAlignment="1" applyProtection="1">
      <alignment horizontal="left"/>
      <protection locked="0"/>
    </xf>
    <xf numFmtId="0" fontId="2" fillId="0" borderId="46" xfId="0" applyNumberFormat="1" applyFont="1" applyBorder="1" applyAlignment="1">
      <alignment horizontal="right" vertical="center"/>
    </xf>
    <xf numFmtId="0" fontId="32" fillId="0" borderId="46" xfId="0" applyNumberFormat="1" applyFont="1" applyBorder="1" applyAlignment="1">
      <alignment horizontal="right" vertical="center"/>
    </xf>
    <xf numFmtId="0" fontId="32" fillId="0" borderId="0" xfId="0" applyNumberFormat="1" applyFont="1" applyAlignment="1">
      <alignment horizontal="right" vertical="center"/>
    </xf>
    <xf numFmtId="0" fontId="1" fillId="0" borderId="0" xfId="0" applyNumberFormat="1" applyFont="1" applyAlignment="1">
      <alignment horizontal="left" vertical="center"/>
    </xf>
    <xf numFmtId="0" fontId="1" fillId="0" borderId="50" xfId="0" applyNumberFormat="1" applyFont="1" applyBorder="1" applyAlignment="1">
      <alignment horizontal="left" vertical="center"/>
    </xf>
    <xf numFmtId="0" fontId="1" fillId="0" borderId="46" xfId="0" applyNumberFormat="1" applyFont="1" applyBorder="1" applyAlignment="1">
      <alignment horizontal="right" vertical="center"/>
    </xf>
    <xf numFmtId="0" fontId="1" fillId="0" borderId="0" xfId="0" applyNumberFormat="1" applyFont="1" applyAlignment="1">
      <alignment horizontal="right" vertical="center"/>
    </xf>
    <xf numFmtId="168" fontId="65" fillId="0" borderId="2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Alignment="1">
      <alignment horizontal="left" vertical="center"/>
    </xf>
    <xf numFmtId="0" fontId="34" fillId="0" borderId="0" xfId="0" applyNumberFormat="1" applyFont="1" applyAlignment="1">
      <alignment horizontal="right" vertical="center"/>
    </xf>
    <xf numFmtId="168" fontId="2" fillId="0" borderId="0" xfId="6" applyNumberFormat="1" applyFont="1" applyBorder="1" applyAlignment="1" applyProtection="1">
      <alignment horizontal="center" vertical="center"/>
    </xf>
    <xf numFmtId="0" fontId="4" fillId="0" borderId="0" xfId="0" applyNumberFormat="1" applyFont="1" applyAlignment="1">
      <alignment horizontal="center"/>
    </xf>
    <xf numFmtId="0" fontId="2" fillId="0" borderId="51" xfId="0" applyNumberFormat="1" applyFont="1" applyBorder="1" applyAlignment="1">
      <alignment horizontal="center" vertical="top"/>
    </xf>
    <xf numFmtId="0" fontId="2" fillId="0" borderId="66" xfId="0" applyNumberFormat="1" applyFont="1" applyBorder="1" applyAlignment="1">
      <alignment horizontal="center" vertical="top"/>
    </xf>
    <xf numFmtId="0" fontId="2" fillId="0" borderId="92" xfId="0" applyNumberFormat="1" applyFont="1" applyBorder="1" applyAlignment="1">
      <alignment horizontal="center" vertical="top"/>
    </xf>
    <xf numFmtId="0" fontId="1" fillId="0" borderId="0" xfId="0" quotePrefix="1" applyNumberFormat="1" applyFont="1" applyAlignment="1">
      <alignment horizontal="right" vertical="center"/>
    </xf>
    <xf numFmtId="0" fontId="1" fillId="0" borderId="29" xfId="0" quotePrefix="1" applyNumberFormat="1" applyFont="1" applyBorder="1" applyAlignment="1" applyProtection="1">
      <alignment horizontal="left" vertical="center"/>
      <protection locked="0"/>
    </xf>
    <xf numFmtId="0" fontId="1" fillId="0" borderId="46" xfId="0" applyNumberFormat="1" applyFont="1" applyBorder="1" applyAlignment="1" applyProtection="1">
      <alignment horizontal="right" vertical="center"/>
      <protection locked="0"/>
    </xf>
    <xf numFmtId="0" fontId="1" fillId="0" borderId="0" xfId="0" applyNumberFormat="1" applyFont="1" applyAlignment="1" applyProtection="1">
      <alignment horizontal="right" vertical="center"/>
      <protection locked="0"/>
    </xf>
    <xf numFmtId="172" fontId="1" fillId="0" borderId="50" xfId="0" applyFont="1" applyBorder="1" applyAlignment="1">
      <alignment horizontal="left"/>
    </xf>
    <xf numFmtId="0" fontId="34" fillId="0" borderId="2" xfId="0" applyNumberFormat="1" applyFont="1" applyBorder="1" applyAlignment="1">
      <alignment horizontal="center" vertical="center"/>
    </xf>
    <xf numFmtId="0" fontId="1" fillId="0" borderId="2" xfId="0" applyNumberFormat="1" applyFont="1" applyBorder="1" applyAlignment="1" applyProtection="1">
      <alignment horizontal="left" vertical="top" wrapText="1"/>
      <protection locked="0"/>
    </xf>
    <xf numFmtId="180" fontId="2" fillId="0" borderId="12" xfId="0" applyNumberFormat="1" applyFont="1" applyBorder="1" applyAlignment="1" applyProtection="1">
      <alignment horizontal="center" vertical="center"/>
      <protection locked="0"/>
    </xf>
    <xf numFmtId="180" fontId="2" fillId="0" borderId="34" xfId="0" applyNumberFormat="1" applyFont="1" applyBorder="1" applyAlignment="1" applyProtection="1">
      <alignment horizontal="center" vertical="center"/>
      <protection locked="0"/>
    </xf>
    <xf numFmtId="180" fontId="2" fillId="0" borderId="30" xfId="0" applyNumberFormat="1" applyFont="1" applyBorder="1" applyAlignment="1" applyProtection="1">
      <alignment horizontal="center" vertical="center"/>
      <protection locked="0"/>
    </xf>
    <xf numFmtId="0" fontId="2" fillId="0" borderId="12" xfId="0" applyNumberFormat="1" applyFont="1" applyBorder="1" applyAlignment="1" applyProtection="1">
      <alignment horizontal="center" vertical="center"/>
      <protection locked="0"/>
    </xf>
    <xf numFmtId="0" fontId="2" fillId="0" borderId="13" xfId="0" applyNumberFormat="1" applyFont="1" applyBorder="1" applyAlignment="1" applyProtection="1">
      <alignment horizontal="center" vertical="center"/>
      <protection locked="0"/>
    </xf>
    <xf numFmtId="0" fontId="2" fillId="0" borderId="15" xfId="0" applyNumberFormat="1" applyFont="1" applyBorder="1" applyAlignment="1" applyProtection="1">
      <alignment horizontal="center" vertical="center"/>
      <protection locked="0"/>
    </xf>
    <xf numFmtId="0" fontId="50" fillId="31" borderId="44" xfId="0" applyNumberFormat="1" applyFont="1" applyFill="1" applyBorder="1" applyAlignment="1">
      <alignment horizontal="center" vertical="center" wrapText="1"/>
    </xf>
    <xf numFmtId="0" fontId="50" fillId="31" borderId="34" xfId="0" applyNumberFormat="1" applyFont="1" applyFill="1" applyBorder="1" applyAlignment="1">
      <alignment horizontal="center" vertical="center" wrapText="1"/>
    </xf>
    <xf numFmtId="0" fontId="50" fillId="31" borderId="30" xfId="0" applyNumberFormat="1" applyFont="1" applyFill="1" applyBorder="1" applyAlignment="1">
      <alignment horizontal="center" vertical="center" wrapText="1"/>
    </xf>
    <xf numFmtId="166" fontId="2" fillId="0" borderId="12" xfId="0" applyNumberFormat="1" applyFont="1" applyBorder="1" applyAlignment="1">
      <alignment horizontal="center" vertical="center" wrapText="1"/>
    </xf>
    <xf numFmtId="166" fontId="2" fillId="0" borderId="13" xfId="0" applyNumberFormat="1" applyFont="1" applyBorder="1" applyAlignment="1">
      <alignment horizontal="center" vertical="center" wrapText="1"/>
    </xf>
    <xf numFmtId="166" fontId="2" fillId="0" borderId="15" xfId="0" applyNumberFormat="1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left" vertical="center"/>
    </xf>
    <xf numFmtId="171" fontId="2" fillId="0" borderId="34" xfId="0" applyNumberFormat="1" applyFont="1" applyBorder="1" applyAlignment="1">
      <alignment horizontal="center" vertical="center"/>
    </xf>
    <xf numFmtId="0" fontId="65" fillId="0" borderId="12" xfId="0" applyNumberFormat="1" applyFont="1" applyBorder="1" applyAlignment="1">
      <alignment horizontal="center" vertical="center"/>
    </xf>
    <xf numFmtId="0" fontId="65" fillId="0" borderId="13" xfId="0" applyNumberFormat="1" applyFont="1" applyBorder="1" applyAlignment="1">
      <alignment horizontal="center" vertical="center"/>
    </xf>
    <xf numFmtId="0" fontId="65" fillId="0" borderId="15" xfId="0" applyNumberFormat="1" applyFont="1" applyBorder="1" applyAlignment="1">
      <alignment horizontal="center" vertical="center"/>
    </xf>
    <xf numFmtId="38" fontId="65" fillId="0" borderId="2" xfId="0" applyNumberFormat="1" applyFont="1" applyBorder="1" applyAlignment="1" applyProtection="1">
      <alignment horizontal="right" vertical="center"/>
      <protection locked="0"/>
    </xf>
    <xf numFmtId="38" fontId="65" fillId="0" borderId="2" xfId="0" applyNumberFormat="1" applyFont="1" applyBorder="1" applyAlignment="1">
      <alignment horizontal="right" vertical="center"/>
    </xf>
    <xf numFmtId="38" fontId="65" fillId="0" borderId="12" xfId="0" applyNumberFormat="1" applyFont="1" applyBorder="1" applyAlignment="1" applyProtection="1">
      <alignment horizontal="center" vertical="center"/>
      <protection locked="0"/>
    </xf>
    <xf numFmtId="38" fontId="65" fillId="0" borderId="13" xfId="0" applyNumberFormat="1" applyFont="1" applyBorder="1" applyAlignment="1" applyProtection="1">
      <alignment horizontal="center" vertical="center"/>
      <protection locked="0"/>
    </xf>
    <xf numFmtId="38" fontId="65" fillId="0" borderId="15" xfId="0" applyNumberFormat="1" applyFont="1" applyBorder="1" applyAlignment="1" applyProtection="1">
      <alignment horizontal="center" vertical="center"/>
      <protection locked="0"/>
    </xf>
    <xf numFmtId="0" fontId="64" fillId="0" borderId="46" xfId="0" applyNumberFormat="1" applyFont="1" applyBorder="1" applyAlignment="1">
      <alignment horizontal="left" vertical="center"/>
    </xf>
    <xf numFmtId="0" fontId="64" fillId="0" borderId="0" xfId="0" applyNumberFormat="1" applyFont="1" applyAlignment="1">
      <alignment horizontal="left" vertical="center"/>
    </xf>
    <xf numFmtId="0" fontId="2" fillId="0" borderId="0" xfId="0" applyNumberFormat="1" applyFont="1" applyAlignment="1">
      <alignment horizontal="left" vertical="center" wrapText="1"/>
    </xf>
    <xf numFmtId="38" fontId="2" fillId="0" borderId="51" xfId="0" applyNumberFormat="1" applyFont="1" applyBorder="1" applyAlignment="1">
      <alignment horizontal="right" vertical="center"/>
    </xf>
    <xf numFmtId="38" fontId="2" fillId="0" borderId="66" xfId="0" applyNumberFormat="1" applyFont="1" applyBorder="1" applyAlignment="1">
      <alignment horizontal="right" vertical="center"/>
    </xf>
    <xf numFmtId="38" fontId="2" fillId="0" borderId="92" xfId="0" applyNumberFormat="1" applyFont="1" applyBorder="1" applyAlignment="1">
      <alignment horizontal="right" vertical="center"/>
    </xf>
    <xf numFmtId="0" fontId="4" fillId="0" borderId="0" xfId="0" quotePrefix="1" applyNumberFormat="1" applyFont="1" applyAlignment="1">
      <alignment horizontal="center" vertical="center"/>
    </xf>
    <xf numFmtId="0" fontId="2" fillId="0" borderId="0" xfId="0" applyNumberFormat="1" applyFont="1" applyAlignment="1">
      <alignment horizontal="left" vertical="top" wrapText="1"/>
    </xf>
    <xf numFmtId="0" fontId="3" fillId="0" borderId="50" xfId="0" applyNumberFormat="1" applyFont="1" applyBorder="1" applyAlignment="1">
      <alignment horizontal="center" vertical="center"/>
    </xf>
    <xf numFmtId="0" fontId="3" fillId="0" borderId="17" xfId="0" applyNumberFormat="1" applyFont="1" applyBorder="1" applyAlignment="1">
      <alignment horizontal="center" vertical="center"/>
    </xf>
    <xf numFmtId="0" fontId="3" fillId="0" borderId="46" xfId="0" applyNumberFormat="1" applyFont="1" applyBorder="1" applyAlignment="1">
      <alignment horizontal="center" vertical="center"/>
    </xf>
    <xf numFmtId="166" fontId="65" fillId="0" borderId="0" xfId="0" applyNumberFormat="1" applyFont="1" applyAlignment="1">
      <alignment horizontal="center" wrapText="1"/>
    </xf>
    <xf numFmtId="0" fontId="2" fillId="0" borderId="12" xfId="0" applyNumberFormat="1" applyFont="1" applyBorder="1" applyAlignment="1">
      <alignment horizontal="left" vertical="center" wrapText="1"/>
    </xf>
    <xf numFmtId="0" fontId="2" fillId="0" borderId="13" xfId="0" applyNumberFormat="1" applyFont="1" applyBorder="1" applyAlignment="1">
      <alignment horizontal="left" vertical="center" wrapText="1"/>
    </xf>
    <xf numFmtId="0" fontId="2" fillId="0" borderId="15" xfId="0" applyNumberFormat="1" applyFont="1" applyBorder="1" applyAlignment="1">
      <alignment horizontal="left" vertical="center" wrapText="1"/>
    </xf>
    <xf numFmtId="0" fontId="2" fillId="0" borderId="2" xfId="0" applyNumberFormat="1" applyFont="1" applyBorder="1" applyAlignment="1" applyProtection="1">
      <alignment horizontal="center" vertical="center"/>
      <protection locked="0"/>
    </xf>
    <xf numFmtId="0" fontId="50" fillId="31" borderId="29" xfId="0" applyNumberFormat="1" applyFont="1" applyFill="1" applyBorder="1" applyAlignment="1">
      <alignment horizontal="right" vertical="center" wrapText="1"/>
    </xf>
    <xf numFmtId="0" fontId="50" fillId="31" borderId="70" xfId="0" applyNumberFormat="1" applyFont="1" applyFill="1" applyBorder="1" applyAlignment="1">
      <alignment horizontal="right" vertical="center" wrapText="1"/>
    </xf>
    <xf numFmtId="0" fontId="2" fillId="0" borderId="34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2" fillId="0" borderId="52" xfId="0" applyNumberFormat="1" applyFont="1" applyBorder="1" applyAlignment="1">
      <alignment horizontal="center" vertical="center" wrapText="1"/>
    </xf>
    <xf numFmtId="0" fontId="34" fillId="31" borderId="2" xfId="0" applyNumberFormat="1" applyFont="1" applyFill="1" applyBorder="1" applyAlignment="1">
      <alignment horizontal="left" vertical="center"/>
    </xf>
    <xf numFmtId="0" fontId="2" fillId="0" borderId="30" xfId="0" applyNumberFormat="1" applyFont="1" applyBorder="1" applyAlignment="1">
      <alignment horizontal="center" vertical="center"/>
    </xf>
    <xf numFmtId="0" fontId="34" fillId="31" borderId="2" xfId="0" applyNumberFormat="1" applyFont="1" applyFill="1" applyBorder="1" applyAlignment="1">
      <alignment horizontal="right" vertical="center"/>
    </xf>
    <xf numFmtId="0" fontId="2" fillId="31" borderId="2" xfId="0" applyNumberFormat="1" applyFont="1" applyFill="1" applyBorder="1" applyAlignment="1">
      <alignment horizontal="right" vertical="center"/>
    </xf>
    <xf numFmtId="0" fontId="1" fillId="0" borderId="46" xfId="0" applyNumberFormat="1" applyFont="1" applyBorder="1" applyAlignment="1" applyProtection="1">
      <alignment horizontal="left" vertical="top" wrapText="1"/>
      <protection locked="0"/>
    </xf>
    <xf numFmtId="0" fontId="1" fillId="0" borderId="0" xfId="0" applyNumberFormat="1" applyFont="1" applyAlignment="1" applyProtection="1">
      <alignment horizontal="left" vertical="top" wrapText="1"/>
      <protection locked="0"/>
    </xf>
    <xf numFmtId="0" fontId="1" fillId="0" borderId="50" xfId="0" applyNumberFormat="1" applyFont="1" applyBorder="1" applyAlignment="1" applyProtection="1">
      <alignment horizontal="left" vertical="top" wrapText="1"/>
      <protection locked="0"/>
    </xf>
    <xf numFmtId="0" fontId="1" fillId="0" borderId="69" xfId="0" applyNumberFormat="1" applyFont="1" applyBorder="1" applyAlignment="1" applyProtection="1">
      <alignment horizontal="left" vertical="top" wrapText="1"/>
      <protection locked="0"/>
    </xf>
    <xf numFmtId="0" fontId="1" fillId="0" borderId="29" xfId="0" applyNumberFormat="1" applyFont="1" applyBorder="1" applyAlignment="1" applyProtection="1">
      <alignment horizontal="left" vertical="top" wrapText="1"/>
      <protection locked="0"/>
    </xf>
    <xf numFmtId="0" fontId="1" fillId="0" borderId="70" xfId="0" applyNumberFormat="1" applyFont="1" applyBorder="1" applyAlignment="1" applyProtection="1">
      <alignment horizontal="left" vertical="top" wrapText="1"/>
      <protection locked="0"/>
    </xf>
    <xf numFmtId="0" fontId="0" fillId="0" borderId="0" xfId="0" applyNumberFormat="1" applyAlignment="1">
      <alignment horizontal="left" vertical="top" wrapText="1"/>
    </xf>
    <xf numFmtId="0" fontId="34" fillId="0" borderId="34" xfId="0" applyNumberFormat="1" applyFont="1" applyBorder="1" applyAlignment="1">
      <alignment horizontal="left" vertical="center"/>
    </xf>
    <xf numFmtId="0" fontId="2" fillId="0" borderId="34" xfId="0" applyNumberFormat="1" applyFont="1" applyBorder="1" applyAlignment="1">
      <alignment horizontal="left" vertical="center"/>
    </xf>
    <xf numFmtId="0" fontId="1" fillId="0" borderId="12" xfId="0" applyNumberFormat="1" applyFont="1" applyBorder="1" applyAlignment="1">
      <alignment horizontal="left" vertical="center"/>
    </xf>
    <xf numFmtId="0" fontId="1" fillId="0" borderId="13" xfId="0" applyNumberFormat="1" applyFont="1" applyBorder="1" applyAlignment="1">
      <alignment horizontal="left" vertical="center"/>
    </xf>
    <xf numFmtId="0" fontId="1" fillId="0" borderId="15" xfId="0" applyNumberFormat="1" applyFont="1" applyBorder="1" applyAlignment="1">
      <alignment horizontal="left" vertical="center"/>
    </xf>
    <xf numFmtId="0" fontId="1" fillId="0" borderId="44" xfId="0" applyNumberFormat="1" applyFont="1" applyBorder="1" applyAlignment="1" applyProtection="1">
      <alignment horizontal="left" vertical="center"/>
      <protection locked="0"/>
    </xf>
    <xf numFmtId="0" fontId="1" fillId="0" borderId="34" xfId="0" applyNumberFormat="1" applyFont="1" applyBorder="1" applyAlignment="1" applyProtection="1">
      <alignment horizontal="left" vertical="center"/>
      <protection locked="0"/>
    </xf>
    <xf numFmtId="0" fontId="1" fillId="0" borderId="30" xfId="0" applyNumberFormat="1" applyFont="1" applyBorder="1" applyAlignment="1" applyProtection="1">
      <alignment horizontal="left" vertical="center"/>
      <protection locked="0"/>
    </xf>
    <xf numFmtId="0" fontId="1" fillId="0" borderId="53" xfId="0" applyNumberFormat="1" applyFont="1" applyBorder="1" applyAlignment="1">
      <alignment horizontal="center" vertical="center"/>
    </xf>
    <xf numFmtId="0" fontId="145" fillId="0" borderId="11" xfId="0" applyNumberFormat="1" applyFont="1" applyBorder="1" applyAlignment="1">
      <alignment horizontal="center" vertical="center"/>
    </xf>
    <xf numFmtId="0" fontId="1" fillId="0" borderId="12" xfId="0" applyNumberFormat="1" applyFont="1" applyBorder="1" applyAlignment="1" applyProtection="1">
      <alignment horizontal="left" vertical="center"/>
      <protection locked="0"/>
    </xf>
    <xf numFmtId="0" fontId="1" fillId="0" borderId="13" xfId="0" applyNumberFormat="1" applyFont="1" applyBorder="1" applyAlignment="1" applyProtection="1">
      <alignment horizontal="left" vertical="center"/>
      <protection locked="0"/>
    </xf>
    <xf numFmtId="0" fontId="1" fillId="0" borderId="15" xfId="0" applyNumberFormat="1" applyFont="1" applyBorder="1" applyAlignment="1" applyProtection="1">
      <alignment horizontal="left" vertical="center"/>
      <protection locked="0"/>
    </xf>
    <xf numFmtId="0" fontId="1" fillId="0" borderId="29" xfId="0" quotePrefix="1" applyNumberFormat="1" applyFont="1" applyBorder="1" applyAlignment="1">
      <alignment horizontal="left" vertical="center"/>
    </xf>
    <xf numFmtId="0" fontId="32" fillId="0" borderId="29" xfId="0" applyNumberFormat="1" applyFont="1" applyBorder="1" applyAlignment="1" applyProtection="1">
      <alignment horizontal="center" vertical="center"/>
      <protection locked="0"/>
    </xf>
    <xf numFmtId="0" fontId="32" fillId="0" borderId="70" xfId="0" applyNumberFormat="1" applyFont="1" applyBorder="1" applyAlignment="1" applyProtection="1">
      <alignment horizontal="center" vertical="center"/>
      <protection locked="0"/>
    </xf>
    <xf numFmtId="0" fontId="181" fillId="28" borderId="61" xfId="4" applyNumberFormat="1" applyFont="1" applyFill="1" applyBorder="1" applyAlignment="1">
      <alignment horizontal="center" vertical="center" wrapText="1"/>
    </xf>
    <xf numFmtId="0" fontId="181" fillId="28" borderId="18" xfId="4" applyNumberFormat="1" applyFont="1" applyFill="1" applyBorder="1" applyAlignment="1">
      <alignment horizontal="center" vertical="center" wrapText="1"/>
    </xf>
    <xf numFmtId="0" fontId="181" fillId="28" borderId="63" xfId="4" applyNumberFormat="1" applyFont="1" applyFill="1" applyBorder="1" applyAlignment="1">
      <alignment horizontal="center" vertical="center" wrapText="1"/>
    </xf>
    <xf numFmtId="0" fontId="181" fillId="28" borderId="45" xfId="4" applyNumberFormat="1" applyFont="1" applyFill="1" applyBorder="1" applyAlignment="1">
      <alignment horizontal="center" vertical="center" wrapText="1"/>
    </xf>
    <xf numFmtId="0" fontId="181" fillId="28" borderId="0" xfId="4" applyNumberFormat="1" applyFont="1" applyFill="1" applyAlignment="1">
      <alignment horizontal="center" vertical="center" wrapText="1"/>
    </xf>
    <xf numFmtId="0" fontId="181" fillId="28" borderId="64" xfId="4" applyNumberFormat="1" applyFont="1" applyFill="1" applyBorder="1" applyAlignment="1">
      <alignment horizontal="center" vertical="center" wrapText="1"/>
    </xf>
    <xf numFmtId="0" fontId="181" fillId="28" borderId="56" xfId="4" applyNumberFormat="1" applyFont="1" applyFill="1" applyBorder="1" applyAlignment="1">
      <alignment horizontal="center" vertical="center" wrapText="1"/>
    </xf>
    <xf numFmtId="0" fontId="181" fillId="28" borderId="7" xfId="4" applyNumberFormat="1" applyFont="1" applyFill="1" applyBorder="1" applyAlignment="1">
      <alignment horizontal="center" vertical="center" wrapText="1"/>
    </xf>
    <xf numFmtId="0" fontId="181" fillId="28" borderId="57" xfId="4" applyNumberFormat="1" applyFont="1" applyFill="1" applyBorder="1" applyAlignment="1">
      <alignment horizontal="center" vertical="center" wrapText="1"/>
    </xf>
    <xf numFmtId="0" fontId="2" fillId="0" borderId="2" xfId="4" applyNumberFormat="1" applyFont="1" applyBorder="1" applyAlignment="1">
      <alignment horizontal="right"/>
    </xf>
    <xf numFmtId="0" fontId="1" fillId="0" borderId="12" xfId="4" applyNumberFormat="1" applyBorder="1" applyAlignment="1">
      <alignment horizontal="left"/>
    </xf>
    <xf numFmtId="0" fontId="1" fillId="0" borderId="13" xfId="4" applyNumberFormat="1" applyBorder="1" applyAlignment="1">
      <alignment horizontal="left"/>
    </xf>
    <xf numFmtId="0" fontId="1" fillId="0" borderId="15" xfId="4" applyNumberFormat="1" applyBorder="1" applyAlignment="1">
      <alignment horizontal="left"/>
    </xf>
    <xf numFmtId="176" fontId="138" fillId="0" borderId="12" xfId="4" applyNumberFormat="1" applyFont="1" applyBorder="1" applyAlignment="1" applyProtection="1">
      <alignment horizontal="left"/>
      <protection locked="0"/>
    </xf>
    <xf numFmtId="176" fontId="138" fillId="0" borderId="13" xfId="4" applyNumberFormat="1" applyFont="1" applyBorder="1" applyAlignment="1" applyProtection="1">
      <alignment horizontal="left"/>
      <protection locked="0"/>
    </xf>
    <xf numFmtId="176" fontId="138" fillId="0" borderId="15" xfId="4" applyNumberFormat="1" applyFont="1" applyBorder="1" applyAlignment="1" applyProtection="1">
      <alignment horizontal="left"/>
      <protection locked="0"/>
    </xf>
    <xf numFmtId="0" fontId="1" fillId="0" borderId="2" xfId="4" applyNumberFormat="1" applyBorder="1" applyAlignment="1">
      <alignment horizontal="left"/>
    </xf>
    <xf numFmtId="0" fontId="2" fillId="0" borderId="0" xfId="4" applyNumberFormat="1" applyFont="1" applyAlignment="1">
      <alignment horizontal="right"/>
    </xf>
    <xf numFmtId="0" fontId="1" fillId="0" borderId="29" xfId="4" applyNumberFormat="1" applyBorder="1" applyAlignment="1">
      <alignment horizontal="left"/>
    </xf>
    <xf numFmtId="0" fontId="1" fillId="0" borderId="0" xfId="4" applyNumberFormat="1" applyAlignment="1">
      <alignment horizontal="left"/>
    </xf>
    <xf numFmtId="167" fontId="1" fillId="0" borderId="12" xfId="4" applyNumberFormat="1" applyBorder="1" applyAlignment="1">
      <alignment horizontal="center"/>
    </xf>
    <xf numFmtId="167" fontId="1" fillId="0" borderId="13" xfId="4" applyNumberFormat="1" applyBorder="1" applyAlignment="1">
      <alignment horizontal="center"/>
    </xf>
    <xf numFmtId="167" fontId="1" fillId="0" borderId="15" xfId="4" applyNumberFormat="1" applyBorder="1" applyAlignment="1">
      <alignment horizontal="center"/>
    </xf>
    <xf numFmtId="0" fontId="1" fillId="0" borderId="0" xfId="4" applyNumberFormat="1" applyAlignment="1">
      <alignment horizontal="left" vertical="top" wrapText="1"/>
    </xf>
    <xf numFmtId="0" fontId="1" fillId="0" borderId="29" xfId="4" applyNumberFormat="1" applyBorder="1" applyAlignment="1">
      <alignment horizontal="center"/>
    </xf>
    <xf numFmtId="0" fontId="2" fillId="0" borderId="0" xfId="4" applyNumberFormat="1" applyFont="1" applyAlignment="1">
      <alignment horizontal="center"/>
    </xf>
    <xf numFmtId="0" fontId="1" fillId="0" borderId="44" xfId="4" applyNumberFormat="1" applyBorder="1" applyAlignment="1">
      <alignment horizontal="center" vertical="center"/>
    </xf>
    <xf numFmtId="0" fontId="1" fillId="0" borderId="34" xfId="4" applyNumberFormat="1" applyBorder="1" applyAlignment="1">
      <alignment horizontal="center" vertical="center"/>
    </xf>
    <xf numFmtId="0" fontId="1" fillId="0" borderId="30" xfId="4" applyNumberFormat="1" applyBorder="1" applyAlignment="1">
      <alignment horizontal="center" vertical="center"/>
    </xf>
    <xf numFmtId="0" fontId="1" fillId="0" borderId="46" xfId="4" applyNumberFormat="1" applyBorder="1" applyAlignment="1">
      <alignment horizontal="center" vertical="center"/>
    </xf>
    <xf numFmtId="0" fontId="1" fillId="0" borderId="0" xfId="4" applyNumberFormat="1" applyAlignment="1">
      <alignment horizontal="center" vertical="center"/>
    </xf>
    <xf numFmtId="0" fontId="1" fillId="0" borderId="50" xfId="4" applyNumberFormat="1" applyBorder="1" applyAlignment="1">
      <alignment horizontal="center" vertical="center"/>
    </xf>
    <xf numFmtId="0" fontId="1" fillId="0" borderId="69" xfId="4" applyNumberFormat="1" applyBorder="1" applyAlignment="1">
      <alignment horizontal="center" vertical="center"/>
    </xf>
    <xf numFmtId="0" fontId="1" fillId="0" borderId="29" xfId="4" applyNumberFormat="1" applyBorder="1" applyAlignment="1">
      <alignment horizontal="center" vertical="center"/>
    </xf>
    <xf numFmtId="0" fontId="1" fillId="0" borderId="70" xfId="4" applyNumberFormat="1" applyBorder="1" applyAlignment="1">
      <alignment horizontal="center" vertical="center"/>
    </xf>
    <xf numFmtId="0" fontId="32" fillId="0" borderId="0" xfId="4" applyNumberFormat="1" applyFont="1" applyAlignment="1">
      <alignment horizontal="right" wrapText="1"/>
    </xf>
    <xf numFmtId="40" fontId="130" fillId="28" borderId="51" xfId="4" applyNumberFormat="1" applyFont="1" applyFill="1" applyBorder="1" applyAlignment="1">
      <alignment horizontal="center"/>
    </xf>
    <xf numFmtId="40" fontId="130" fillId="28" borderId="66" xfId="4" applyNumberFormat="1" applyFont="1" applyFill="1" applyBorder="1" applyAlignment="1">
      <alignment horizontal="center"/>
    </xf>
    <xf numFmtId="40" fontId="130" fillId="28" borderId="92" xfId="4" applyNumberFormat="1" applyFont="1" applyFill="1" applyBorder="1" applyAlignment="1">
      <alignment horizontal="center"/>
    </xf>
    <xf numFmtId="0" fontId="2" fillId="51" borderId="12" xfId="4" applyNumberFormat="1" applyFont="1" applyFill="1" applyBorder="1" applyAlignment="1">
      <alignment horizontal="center"/>
    </xf>
    <xf numFmtId="0" fontId="2" fillId="51" borderId="15" xfId="4" applyNumberFormat="1" applyFont="1" applyFill="1" applyBorder="1" applyAlignment="1">
      <alignment horizontal="center"/>
    </xf>
    <xf numFmtId="0" fontId="2" fillId="60" borderId="2" xfId="4" applyNumberFormat="1" applyFont="1" applyFill="1" applyBorder="1" applyAlignment="1">
      <alignment horizontal="center" vertical="center" wrapText="1"/>
    </xf>
    <xf numFmtId="0" fontId="2" fillId="31" borderId="2" xfId="4" applyNumberFormat="1" applyFont="1" applyFill="1" applyBorder="1" applyAlignment="1">
      <alignment horizontal="center" vertical="center" wrapText="1"/>
    </xf>
    <xf numFmtId="0" fontId="2" fillId="0" borderId="51" xfId="4" applyNumberFormat="1" applyFont="1" applyBorder="1" applyAlignment="1">
      <alignment horizontal="center"/>
    </xf>
    <xf numFmtId="0" fontId="2" fillId="0" borderId="66" xfId="4" applyNumberFormat="1" applyFont="1" applyBorder="1" applyAlignment="1">
      <alignment horizontal="center"/>
    </xf>
    <xf numFmtId="0" fontId="2" fillId="0" borderId="92" xfId="4" applyNumberFormat="1" applyFont="1" applyBorder="1" applyAlignment="1">
      <alignment horizontal="center"/>
    </xf>
    <xf numFmtId="0" fontId="32" fillId="0" borderId="0" xfId="4" applyNumberFormat="1" applyFont="1" applyAlignment="1">
      <alignment horizontal="right"/>
    </xf>
    <xf numFmtId="0" fontId="2" fillId="0" borderId="34" xfId="4" applyNumberFormat="1" applyFont="1" applyBorder="1" applyAlignment="1">
      <alignment horizontal="right"/>
    </xf>
    <xf numFmtId="0" fontId="2" fillId="0" borderId="30" xfId="4" applyNumberFormat="1" applyFont="1" applyBorder="1" applyAlignment="1">
      <alignment horizontal="right"/>
    </xf>
    <xf numFmtId="0" fontId="2" fillId="0" borderId="50" xfId="4" applyNumberFormat="1" applyFont="1" applyBorder="1" applyAlignment="1">
      <alignment horizontal="right"/>
    </xf>
    <xf numFmtId="0" fontId="2" fillId="0" borderId="64" xfId="4" applyNumberFormat="1" applyFont="1" applyBorder="1" applyAlignment="1">
      <alignment horizontal="right"/>
    </xf>
    <xf numFmtId="0" fontId="2" fillId="60" borderId="44" xfId="4" applyNumberFormat="1" applyFont="1" applyFill="1" applyBorder="1" applyAlignment="1">
      <alignment horizontal="center" vertical="center" wrapText="1"/>
    </xf>
    <xf numFmtId="0" fontId="2" fillId="60" borderId="34" xfId="4" applyNumberFormat="1" applyFont="1" applyFill="1" applyBorder="1" applyAlignment="1">
      <alignment horizontal="center" vertical="center" wrapText="1"/>
    </xf>
    <xf numFmtId="0" fontId="2" fillId="60" borderId="30" xfId="4" applyNumberFormat="1" applyFont="1" applyFill="1" applyBorder="1" applyAlignment="1">
      <alignment horizontal="center" vertical="center" wrapText="1"/>
    </xf>
    <xf numFmtId="0" fontId="2" fillId="60" borderId="69" xfId="4" applyNumberFormat="1" applyFont="1" applyFill="1" applyBorder="1" applyAlignment="1">
      <alignment horizontal="center" vertical="center" wrapText="1"/>
    </xf>
    <xf numFmtId="0" fontId="2" fillId="60" borderId="29" xfId="4" applyNumberFormat="1" applyFont="1" applyFill="1" applyBorder="1" applyAlignment="1">
      <alignment horizontal="center" vertical="center" wrapText="1"/>
    </xf>
    <xf numFmtId="0" fontId="2" fillId="60" borderId="70" xfId="4" applyNumberFormat="1" applyFont="1" applyFill="1" applyBorder="1" applyAlignment="1">
      <alignment horizontal="center" vertical="center" wrapText="1"/>
    </xf>
    <xf numFmtId="172" fontId="3" fillId="28" borderId="12" xfId="4" quotePrefix="1" applyFont="1" applyFill="1" applyBorder="1" applyAlignment="1">
      <alignment horizontal="center" vertical="center"/>
    </xf>
    <xf numFmtId="172" fontId="3" fillId="28" borderId="15" xfId="4" quotePrefix="1" applyFont="1" applyFill="1" applyBorder="1" applyAlignment="1">
      <alignment horizontal="center" vertical="center"/>
    </xf>
    <xf numFmtId="40" fontId="1" fillId="0" borderId="118" xfId="4" applyNumberFormat="1" applyBorder="1" applyAlignment="1">
      <alignment horizontal="left"/>
    </xf>
    <xf numFmtId="40" fontId="1" fillId="0" borderId="109" xfId="4" applyNumberFormat="1" applyBorder="1" applyAlignment="1">
      <alignment horizontal="left"/>
    </xf>
    <xf numFmtId="0" fontId="2" fillId="56" borderId="150" xfId="4" applyNumberFormat="1" applyFont="1" applyFill="1" applyBorder="1" applyAlignment="1">
      <alignment horizontal="right" vertical="center" wrapText="1" indent="2"/>
    </xf>
    <xf numFmtId="0" fontId="2" fillId="56" borderId="94" xfId="4" applyNumberFormat="1" applyFont="1" applyFill="1" applyBorder="1" applyAlignment="1">
      <alignment horizontal="right" vertical="center" wrapText="1" indent="2"/>
    </xf>
    <xf numFmtId="0" fontId="2" fillId="56" borderId="95" xfId="4" applyNumberFormat="1" applyFont="1" applyFill="1" applyBorder="1" applyAlignment="1">
      <alignment horizontal="right" vertical="center" wrapText="1" indent="2"/>
    </xf>
    <xf numFmtId="0" fontId="1" fillId="0" borderId="29" xfId="4" applyNumberFormat="1" applyBorder="1" applyAlignment="1" applyProtection="1">
      <alignment horizontal="left"/>
      <protection locked="0"/>
    </xf>
    <xf numFmtId="0" fontId="2" fillId="39" borderId="2" xfId="4" applyNumberFormat="1" applyFont="1" applyFill="1" applyBorder="1" applyAlignment="1">
      <alignment horizontal="center"/>
    </xf>
    <xf numFmtId="0" fontId="1" fillId="0" borderId="13" xfId="4" applyNumberFormat="1" applyBorder="1" applyAlignment="1" applyProtection="1">
      <alignment horizontal="left"/>
      <protection locked="0"/>
    </xf>
    <xf numFmtId="40" fontId="1" fillId="0" borderId="146" xfId="4" applyNumberFormat="1" applyBorder="1" applyAlignment="1">
      <alignment horizontal="left"/>
    </xf>
    <xf numFmtId="40" fontId="1" fillId="0" borderId="147" xfId="4" applyNumberFormat="1" applyBorder="1" applyAlignment="1">
      <alignment horizontal="left"/>
    </xf>
    <xf numFmtId="0" fontId="2" fillId="60" borderId="16" xfId="4" applyNumberFormat="1" applyFont="1" applyFill="1" applyBorder="1" applyAlignment="1">
      <alignment horizontal="center" vertical="center" wrapText="1"/>
    </xf>
    <xf numFmtId="0" fontId="2" fillId="60" borderId="52" xfId="4" applyNumberFormat="1" applyFont="1" applyFill="1" applyBorder="1" applyAlignment="1">
      <alignment horizontal="center" vertical="center" wrapText="1"/>
    </xf>
    <xf numFmtId="40" fontId="2" fillId="0" borderId="119" xfId="4" applyNumberFormat="1" applyFont="1" applyBorder="1" applyAlignment="1">
      <alignment horizontal="right"/>
    </xf>
    <xf numFmtId="40" fontId="2" fillId="0" borderId="120" xfId="4" applyNumberFormat="1" applyFont="1" applyBorder="1" applyAlignment="1">
      <alignment horizontal="right"/>
    </xf>
    <xf numFmtId="0" fontId="32" fillId="0" borderId="0" xfId="4" applyNumberFormat="1" applyFont="1" applyAlignment="1">
      <alignment horizontal="center" wrapText="1"/>
    </xf>
    <xf numFmtId="167" fontId="103" fillId="0" borderId="0" xfId="4" applyNumberFormat="1" applyFont="1" applyAlignment="1" applyProtection="1">
      <alignment horizontal="left"/>
      <protection locked="0"/>
    </xf>
    <xf numFmtId="167" fontId="103" fillId="0" borderId="0" xfId="4" applyNumberFormat="1" applyFont="1" applyAlignment="1">
      <alignment horizontal="center" vertical="top"/>
    </xf>
    <xf numFmtId="167" fontId="103" fillId="0" borderId="0" xfId="4" applyNumberFormat="1" applyFont="1" applyAlignment="1">
      <alignment horizontal="left"/>
    </xf>
    <xf numFmtId="167" fontId="178" fillId="0" borderId="0" xfId="4" applyNumberFormat="1" applyFont="1" applyAlignment="1">
      <alignment horizontal="center" vertical="center" wrapText="1"/>
    </xf>
    <xf numFmtId="167" fontId="65" fillId="0" borderId="0" xfId="4" applyNumberFormat="1" applyFont="1" applyAlignment="1">
      <alignment horizontal="left"/>
    </xf>
    <xf numFmtId="167" fontId="104" fillId="0" borderId="0" xfId="4" applyNumberFormat="1" applyFont="1" applyAlignment="1">
      <alignment horizontal="right"/>
    </xf>
    <xf numFmtId="167" fontId="115" fillId="0" borderId="2" xfId="4" applyNumberFormat="1" applyFont="1" applyBorder="1" applyAlignment="1" applyProtection="1">
      <alignment horizontal="left"/>
      <protection locked="0"/>
    </xf>
    <xf numFmtId="167" fontId="139" fillId="52" borderId="2" xfId="4" applyNumberFormat="1" applyFont="1" applyFill="1" applyBorder="1" applyAlignment="1">
      <alignment horizontal="center"/>
    </xf>
    <xf numFmtId="167" fontId="114" fillId="0" borderId="2" xfId="4" applyNumberFormat="1" applyFont="1" applyBorder="1" applyAlignment="1" applyProtection="1">
      <alignment horizontal="left"/>
      <protection locked="0"/>
    </xf>
    <xf numFmtId="0" fontId="65" fillId="0" borderId="0" xfId="4" applyNumberFormat="1" applyFont="1" applyAlignment="1" applyProtection="1">
      <alignment horizontal="left"/>
      <protection locked="0"/>
    </xf>
    <xf numFmtId="167" fontId="104" fillId="0" borderId="0" xfId="4" applyNumberFormat="1" applyFont="1" applyAlignment="1" applyProtection="1">
      <alignment horizontal="left"/>
      <protection locked="0"/>
    </xf>
    <xf numFmtId="167" fontId="115" fillId="0" borderId="0" xfId="4" applyNumberFormat="1" applyFont="1" applyAlignment="1" applyProtection="1">
      <alignment horizontal="left"/>
      <protection locked="0"/>
    </xf>
    <xf numFmtId="0" fontId="65" fillId="0" borderId="0" xfId="4" applyNumberFormat="1" applyFont="1" applyAlignment="1">
      <alignment horizontal="left"/>
    </xf>
    <xf numFmtId="0" fontId="106" fillId="0" borderId="0" xfId="4" applyNumberFormat="1" applyFont="1" applyAlignment="1">
      <alignment horizontal="right"/>
    </xf>
    <xf numFmtId="167" fontId="103" fillId="0" borderId="101" xfId="4" applyNumberFormat="1" applyFont="1" applyBorder="1" applyAlignment="1">
      <alignment horizontal="left" vertical="top"/>
    </xf>
    <xf numFmtId="0" fontId="65" fillId="0" borderId="0" xfId="4" applyNumberFormat="1" applyFont="1" applyAlignment="1">
      <alignment horizontal="center"/>
    </xf>
    <xf numFmtId="167" fontId="103" fillId="0" borderId="0" xfId="4" applyNumberFormat="1" applyFont="1" applyAlignment="1">
      <alignment horizontal="left" vertical="center"/>
    </xf>
    <xf numFmtId="167" fontId="65" fillId="0" borderId="0" xfId="4" applyNumberFormat="1" applyFont="1" applyAlignment="1">
      <alignment horizontal="left" vertical="center"/>
    </xf>
    <xf numFmtId="167" fontId="139" fillId="53" borderId="2" xfId="4" applyNumberFormat="1" applyFont="1" applyFill="1" applyBorder="1" applyAlignment="1">
      <alignment horizontal="center"/>
    </xf>
    <xf numFmtId="167" fontId="65" fillId="0" borderId="0" xfId="4" applyNumberFormat="1" applyFont="1" applyAlignment="1" applyProtection="1">
      <alignment horizontal="left"/>
      <protection locked="0"/>
    </xf>
    <xf numFmtId="167" fontId="103" fillId="0" borderId="0" xfId="4" applyNumberFormat="1" applyFont="1" applyAlignment="1">
      <alignment horizontal="left" vertical="top"/>
    </xf>
    <xf numFmtId="167" fontId="139" fillId="39" borderId="2" xfId="4" applyNumberFormat="1" applyFont="1" applyFill="1" applyBorder="1" applyAlignment="1">
      <alignment horizontal="center"/>
    </xf>
    <xf numFmtId="167" fontId="114" fillId="0" borderId="16" xfId="4" applyNumberFormat="1" applyFont="1" applyBorder="1" applyAlignment="1" applyProtection="1">
      <alignment horizontal="left"/>
      <protection locked="0"/>
    </xf>
    <xf numFmtId="167" fontId="115" fillId="0" borderId="16" xfId="4" applyNumberFormat="1" applyFont="1" applyBorder="1" applyAlignment="1" applyProtection="1">
      <alignment horizontal="left"/>
      <protection locked="0"/>
    </xf>
    <xf numFmtId="167" fontId="115" fillId="0" borderId="44" xfId="4" applyNumberFormat="1" applyFont="1" applyBorder="1" applyAlignment="1" applyProtection="1">
      <alignment horizontal="left"/>
      <protection locked="0"/>
    </xf>
    <xf numFmtId="167" fontId="103" fillId="0" borderId="0" xfId="4" applyNumberFormat="1" applyFont="1" applyAlignment="1">
      <alignment horizontal="left" vertical="top" wrapText="1"/>
    </xf>
    <xf numFmtId="167" fontId="65" fillId="0" borderId="0" xfId="4" applyNumberFormat="1" applyFont="1" applyAlignment="1">
      <alignment horizontal="right"/>
    </xf>
    <xf numFmtId="167" fontId="65" fillId="0" borderId="0" xfId="4" applyNumberFormat="1" applyFont="1" applyAlignment="1">
      <alignment horizontal="left" vertical="top" wrapText="1"/>
    </xf>
    <xf numFmtId="167" fontId="106" fillId="0" borderId="0" xfId="4" applyNumberFormat="1" applyFont="1" applyAlignment="1">
      <alignment horizontal="right"/>
    </xf>
    <xf numFmtId="167" fontId="103" fillId="0" borderId="29" xfId="4" applyNumberFormat="1" applyFont="1" applyBorder="1" applyAlignment="1">
      <alignment horizontal="left"/>
    </xf>
    <xf numFmtId="167" fontId="65" fillId="0" borderId="29" xfId="4" applyNumberFormat="1" applyFont="1" applyBorder="1" applyAlignment="1">
      <alignment horizontal="left"/>
    </xf>
    <xf numFmtId="167" fontId="102" fillId="52" borderId="0" xfId="4" applyNumberFormat="1" applyFont="1" applyFill="1" applyAlignment="1">
      <alignment horizontal="center" vertical="center" wrapText="1"/>
    </xf>
    <xf numFmtId="167" fontId="102" fillId="39" borderId="0" xfId="4" applyNumberFormat="1" applyFont="1" applyFill="1" applyAlignment="1">
      <alignment horizontal="center" vertical="center" wrapText="1"/>
    </xf>
    <xf numFmtId="167" fontId="102" fillId="53" borderId="0" xfId="4" applyNumberFormat="1" applyFont="1" applyFill="1" applyAlignment="1">
      <alignment horizontal="center" vertical="center" wrapText="1"/>
    </xf>
    <xf numFmtId="40" fontId="103" fillId="0" borderId="0" xfId="4" applyNumberFormat="1" applyFont="1" applyAlignment="1">
      <alignment horizontal="right"/>
    </xf>
    <xf numFmtId="40" fontId="103" fillId="54" borderId="0" xfId="4" applyNumberFormat="1" applyFont="1" applyFill="1" applyAlignment="1">
      <alignment horizontal="right"/>
    </xf>
    <xf numFmtId="40" fontId="103" fillId="28" borderId="0" xfId="4" applyNumberFormat="1" applyFont="1" applyFill="1" applyAlignment="1">
      <alignment horizontal="right"/>
    </xf>
    <xf numFmtId="40" fontId="126" fillId="36" borderId="0" xfId="4" applyNumberFormat="1" applyFont="1" applyFill="1" applyAlignment="1">
      <alignment horizontal="right"/>
    </xf>
    <xf numFmtId="167" fontId="104" fillId="0" borderId="34" xfId="4" applyNumberFormat="1" applyFont="1" applyBorder="1" applyAlignment="1">
      <alignment horizontal="left" vertical="center"/>
    </xf>
    <xf numFmtId="167" fontId="104" fillId="0" borderId="0" xfId="4" applyNumberFormat="1" applyFont="1" applyAlignment="1">
      <alignment horizontal="left"/>
    </xf>
    <xf numFmtId="167" fontId="104" fillId="0" borderId="0" xfId="4" applyNumberFormat="1" applyFont="1" applyAlignment="1">
      <alignment horizontal="left" vertical="top" wrapText="1"/>
    </xf>
    <xf numFmtId="167" fontId="103" fillId="0" borderId="29" xfId="4" applyNumberFormat="1" applyFont="1" applyBorder="1" applyAlignment="1">
      <alignment horizontal="center" vertical="center"/>
    </xf>
    <xf numFmtId="167" fontId="103" fillId="0" borderId="29" xfId="4" applyNumberFormat="1" applyFont="1" applyBorder="1" applyAlignment="1">
      <alignment horizontal="left" vertical="top" wrapText="1"/>
    </xf>
    <xf numFmtId="167" fontId="65" fillId="0" borderId="29" xfId="4" applyNumberFormat="1" applyFont="1" applyBorder="1" applyAlignment="1">
      <alignment horizontal="left" vertical="top" wrapText="1"/>
    </xf>
    <xf numFmtId="40" fontId="103" fillId="43" borderId="0" xfId="4" applyNumberFormat="1" applyFont="1" applyFill="1" applyAlignment="1">
      <alignment horizontal="right"/>
    </xf>
    <xf numFmtId="40" fontId="103" fillId="0" borderId="34" xfId="4" applyNumberFormat="1" applyFont="1" applyBorder="1" applyAlignment="1">
      <alignment horizontal="right"/>
    </xf>
    <xf numFmtId="40" fontId="103" fillId="54" borderId="33" xfId="4" applyNumberFormat="1" applyFont="1" applyFill="1" applyBorder="1" applyAlignment="1">
      <alignment horizontal="center"/>
    </xf>
    <xf numFmtId="9" fontId="103" fillId="0" borderId="0" xfId="4" applyNumberFormat="1" applyFont="1" applyAlignment="1">
      <alignment horizontal="center"/>
    </xf>
    <xf numFmtId="167" fontId="103" fillId="0" borderId="0" xfId="4" applyNumberFormat="1" applyFont="1" applyAlignment="1">
      <alignment horizontal="center"/>
    </xf>
    <xf numFmtId="40" fontId="103" fillId="55" borderId="38" xfId="4" applyNumberFormat="1" applyFont="1" applyFill="1" applyBorder="1" applyAlignment="1">
      <alignment horizontal="right"/>
    </xf>
    <xf numFmtId="40" fontId="103" fillId="55" borderId="33" xfId="4" applyNumberFormat="1" applyFont="1" applyFill="1" applyBorder="1" applyAlignment="1">
      <alignment horizontal="right"/>
    </xf>
    <xf numFmtId="40" fontId="103" fillId="55" borderId="39" xfId="4" applyNumberFormat="1" applyFont="1" applyFill="1" applyBorder="1" applyAlignment="1">
      <alignment horizontal="right"/>
    </xf>
    <xf numFmtId="40" fontId="103" fillId="39" borderId="29" xfId="4" applyNumberFormat="1" applyFont="1" applyFill="1" applyBorder="1" applyAlignment="1">
      <alignment horizontal="right"/>
    </xf>
    <xf numFmtId="167" fontId="103" fillId="0" borderId="12" xfId="4" applyNumberFormat="1" applyFont="1" applyBorder="1" applyAlignment="1" applyProtection="1">
      <alignment horizontal="right" vertical="top" wrapText="1"/>
      <protection locked="0"/>
    </xf>
    <xf numFmtId="167" fontId="103" fillId="0" borderId="13" xfId="4" applyNumberFormat="1" applyFont="1" applyBorder="1" applyAlignment="1" applyProtection="1">
      <alignment horizontal="right" vertical="top" wrapText="1"/>
      <protection locked="0"/>
    </xf>
    <xf numFmtId="167" fontId="103" fillId="0" borderId="15" xfId="4" applyNumberFormat="1" applyFont="1" applyBorder="1" applyAlignment="1" applyProtection="1">
      <alignment horizontal="right" vertical="top" wrapText="1"/>
      <protection locked="0"/>
    </xf>
    <xf numFmtId="167" fontId="125" fillId="33" borderId="12" xfId="4" applyNumberFormat="1" applyFont="1" applyFill="1" applyBorder="1" applyAlignment="1">
      <alignment horizontal="center" vertical="top" wrapText="1"/>
    </xf>
    <xf numFmtId="167" fontId="125" fillId="33" borderId="13" xfId="4" applyNumberFormat="1" applyFont="1" applyFill="1" applyBorder="1" applyAlignment="1">
      <alignment horizontal="center" vertical="top" wrapText="1"/>
    </xf>
    <xf numFmtId="167" fontId="125" fillId="33" borderId="15" xfId="4" applyNumberFormat="1" applyFont="1" applyFill="1" applyBorder="1" applyAlignment="1">
      <alignment horizontal="center" vertical="top" wrapText="1"/>
    </xf>
    <xf numFmtId="167" fontId="125" fillId="33" borderId="44" xfId="4" applyNumberFormat="1" applyFont="1" applyFill="1" applyBorder="1" applyAlignment="1">
      <alignment horizontal="center" vertical="center" wrapText="1"/>
    </xf>
    <xf numFmtId="167" fontId="125" fillId="33" borderId="34" xfId="4" applyNumberFormat="1" applyFont="1" applyFill="1" applyBorder="1" applyAlignment="1">
      <alignment horizontal="center" vertical="center" wrapText="1"/>
    </xf>
    <xf numFmtId="167" fontId="125" fillId="33" borderId="30" xfId="4" applyNumberFormat="1" applyFont="1" applyFill="1" applyBorder="1" applyAlignment="1">
      <alignment horizontal="center" vertical="center" wrapText="1"/>
    </xf>
    <xf numFmtId="167" fontId="125" fillId="33" borderId="69" xfId="4" applyNumberFormat="1" applyFont="1" applyFill="1" applyBorder="1" applyAlignment="1">
      <alignment horizontal="center" vertical="center" wrapText="1"/>
    </xf>
    <xf numFmtId="167" fontId="125" fillId="33" borderId="29" xfId="4" applyNumberFormat="1" applyFont="1" applyFill="1" applyBorder="1" applyAlignment="1">
      <alignment horizontal="center" vertical="center" wrapText="1"/>
    </xf>
    <xf numFmtId="167" fontId="125" fillId="33" borderId="70" xfId="4" applyNumberFormat="1" applyFont="1" applyFill="1" applyBorder="1" applyAlignment="1">
      <alignment horizontal="center" vertical="center" wrapText="1"/>
    </xf>
    <xf numFmtId="167" fontId="103" fillId="0" borderId="12" xfId="4" applyNumberFormat="1" applyFont="1" applyBorder="1" applyAlignment="1">
      <alignment horizontal="right" vertical="top" wrapText="1"/>
    </xf>
    <xf numFmtId="167" fontId="103" fillId="0" borderId="13" xfId="4" applyNumberFormat="1" applyFont="1" applyBorder="1" applyAlignment="1">
      <alignment horizontal="right" vertical="top" wrapText="1"/>
    </xf>
    <xf numFmtId="167" fontId="103" fillId="0" borderId="15" xfId="4" applyNumberFormat="1" applyFont="1" applyBorder="1" applyAlignment="1">
      <alignment horizontal="right" vertical="top" wrapText="1"/>
    </xf>
    <xf numFmtId="167" fontId="140" fillId="33" borderId="12" xfId="4" applyNumberFormat="1" applyFont="1" applyFill="1" applyBorder="1" applyAlignment="1">
      <alignment horizontal="center" vertical="top" wrapText="1"/>
    </xf>
    <xf numFmtId="167" fontId="140" fillId="33" borderId="13" xfId="4" applyNumberFormat="1" applyFont="1" applyFill="1" applyBorder="1" applyAlignment="1">
      <alignment horizontal="center" vertical="top" wrapText="1"/>
    </xf>
    <xf numFmtId="167" fontId="140" fillId="33" borderId="15" xfId="4" applyNumberFormat="1" applyFont="1" applyFill="1" applyBorder="1" applyAlignment="1">
      <alignment horizontal="center" vertical="top" wrapText="1"/>
    </xf>
    <xf numFmtId="0" fontId="103" fillId="0" borderId="0" xfId="4" applyNumberFormat="1" applyFont="1" applyAlignment="1">
      <alignment horizontal="left" vertical="top" wrapText="1"/>
    </xf>
    <xf numFmtId="0" fontId="65" fillId="0" borderId="0" xfId="4" applyNumberFormat="1" applyFont="1" applyAlignment="1">
      <alignment horizontal="left" vertical="top" wrapText="1"/>
    </xf>
    <xf numFmtId="0" fontId="103" fillId="0" borderId="29" xfId="4" applyNumberFormat="1" applyFont="1" applyBorder="1" applyAlignment="1">
      <alignment horizontal="center" vertical="center"/>
    </xf>
    <xf numFmtId="0" fontId="103" fillId="0" borderId="0" xfId="4" applyNumberFormat="1" applyFont="1" applyAlignment="1">
      <alignment horizontal="left"/>
    </xf>
    <xf numFmtId="40" fontId="141" fillId="28" borderId="12" xfId="4" applyNumberFormat="1" applyFont="1" applyFill="1" applyBorder="1" applyAlignment="1">
      <alignment horizontal="left"/>
    </xf>
    <xf numFmtId="40" fontId="141" fillId="28" borderId="13" xfId="4" applyNumberFormat="1" applyFont="1" applyFill="1" applyBorder="1" applyAlignment="1">
      <alignment horizontal="left"/>
    </xf>
    <xf numFmtId="40" fontId="141" fillId="28" borderId="15" xfId="4" applyNumberFormat="1" applyFont="1" applyFill="1" applyBorder="1" applyAlignment="1">
      <alignment horizontal="left"/>
    </xf>
    <xf numFmtId="167" fontId="103" fillId="0" borderId="12" xfId="4" applyNumberFormat="1" applyFont="1" applyBorder="1" applyAlignment="1">
      <alignment horizontal="left" vertical="top" wrapText="1"/>
    </xf>
    <xf numFmtId="167" fontId="103" fillId="0" borderId="13" xfId="4" applyNumberFormat="1" applyFont="1" applyBorder="1" applyAlignment="1">
      <alignment horizontal="left" vertical="top" wrapText="1"/>
    </xf>
    <xf numFmtId="167" fontId="103" fillId="0" borderId="15" xfId="4" applyNumberFormat="1" applyFont="1" applyBorder="1" applyAlignment="1">
      <alignment horizontal="left" vertical="top" wrapText="1"/>
    </xf>
    <xf numFmtId="167" fontId="103" fillId="0" borderId="46" xfId="4" applyNumberFormat="1" applyFont="1" applyBorder="1" applyAlignment="1">
      <alignment horizontal="right" vertical="top" wrapText="1"/>
    </xf>
    <xf numFmtId="167" fontId="103" fillId="0" borderId="0" xfId="4" applyNumberFormat="1" applyFont="1" applyAlignment="1">
      <alignment horizontal="right" vertical="top" wrapText="1"/>
    </xf>
    <xf numFmtId="0" fontId="65" fillId="0" borderId="44" xfId="4" applyNumberFormat="1" applyFont="1" applyBorder="1" applyAlignment="1" applyProtection="1">
      <alignment horizontal="left" vertical="top"/>
      <protection locked="0"/>
    </xf>
    <xf numFmtId="0" fontId="65" fillId="0" borderId="34" xfId="4" applyNumberFormat="1" applyFont="1" applyBorder="1" applyAlignment="1" applyProtection="1">
      <alignment horizontal="left" vertical="top"/>
      <protection locked="0"/>
    </xf>
    <xf numFmtId="0" fontId="65" fillId="0" borderId="30" xfId="4" applyNumberFormat="1" applyFont="1" applyBorder="1" applyAlignment="1" applyProtection="1">
      <alignment horizontal="left" vertical="top"/>
      <protection locked="0"/>
    </xf>
    <xf numFmtId="0" fontId="65" fillId="0" borderId="69" xfId="4" applyNumberFormat="1" applyFont="1" applyBorder="1" applyAlignment="1" applyProtection="1">
      <alignment horizontal="left" vertical="top"/>
      <protection locked="0"/>
    </xf>
    <xf numFmtId="0" fontId="65" fillId="0" borderId="29" xfId="4" applyNumberFormat="1" applyFont="1" applyBorder="1" applyAlignment="1" applyProtection="1">
      <alignment horizontal="left" vertical="top"/>
      <protection locked="0"/>
    </xf>
    <xf numFmtId="0" fontId="65" fillId="0" borderId="70" xfId="4" applyNumberFormat="1" applyFont="1" applyBorder="1" applyAlignment="1" applyProtection="1">
      <alignment horizontal="left" vertical="top"/>
      <protection locked="0"/>
    </xf>
    <xf numFmtId="167" fontId="103" fillId="0" borderId="12" xfId="4" applyNumberFormat="1" applyFont="1" applyBorder="1" applyAlignment="1" applyProtection="1">
      <alignment horizontal="left" vertical="top" wrapText="1"/>
      <protection locked="0"/>
    </xf>
    <xf numFmtId="167" fontId="103" fillId="0" borderId="13" xfId="4" applyNumberFormat="1" applyFont="1" applyBorder="1" applyAlignment="1" applyProtection="1">
      <alignment horizontal="left" vertical="top" wrapText="1"/>
      <protection locked="0"/>
    </xf>
    <xf numFmtId="167" fontId="103" fillId="0" borderId="15" xfId="4" applyNumberFormat="1" applyFont="1" applyBorder="1" applyAlignment="1" applyProtection="1">
      <alignment horizontal="left" vertical="top" wrapText="1"/>
      <protection locked="0"/>
    </xf>
    <xf numFmtId="167" fontId="104" fillId="0" borderId="12" xfId="4" applyNumberFormat="1" applyFont="1" applyBorder="1" applyAlignment="1">
      <alignment horizontal="right" vertical="top" wrapText="1"/>
    </xf>
    <xf numFmtId="167" fontId="104" fillId="0" borderId="13" xfId="4" applyNumberFormat="1" applyFont="1" applyBorder="1" applyAlignment="1">
      <alignment horizontal="right" vertical="top" wrapText="1"/>
    </xf>
    <xf numFmtId="167" fontId="104" fillId="0" borderId="15" xfId="4" applyNumberFormat="1" applyFont="1" applyBorder="1" applyAlignment="1">
      <alignment horizontal="right" vertical="top" wrapText="1"/>
    </xf>
    <xf numFmtId="0" fontId="65" fillId="0" borderId="0" xfId="4" applyNumberFormat="1" applyFont="1" applyAlignment="1" applyProtection="1">
      <alignment horizontal="center"/>
      <protection locked="0"/>
    </xf>
    <xf numFmtId="0" fontId="105" fillId="0" borderId="0" xfId="4" applyNumberFormat="1" applyFont="1" applyAlignment="1">
      <alignment horizontal="left"/>
    </xf>
    <xf numFmtId="167" fontId="103" fillId="0" borderId="0" xfId="4" quotePrefix="1" applyNumberFormat="1" applyFont="1" applyAlignment="1">
      <alignment horizontal="left"/>
    </xf>
    <xf numFmtId="167" fontId="117" fillId="0" borderId="0" xfId="4" applyNumberFormat="1" applyFont="1" applyAlignment="1">
      <alignment horizontal="center" vertical="center" wrapText="1"/>
    </xf>
    <xf numFmtId="167" fontId="105" fillId="0" borderId="0" xfId="4" applyNumberFormat="1" applyFont="1" applyAlignment="1" applyProtection="1">
      <alignment horizontal="left"/>
      <protection locked="0"/>
    </xf>
    <xf numFmtId="49" fontId="140" fillId="33" borderId="29" xfId="0" applyNumberFormat="1" applyFont="1" applyFill="1" applyBorder="1" applyAlignment="1">
      <alignment horizontal="center" vertical="center"/>
    </xf>
    <xf numFmtId="0" fontId="97" fillId="0" borderId="0" xfId="0" applyNumberFormat="1" applyFont="1" applyAlignment="1">
      <alignment horizontal="right" vertical="center" wrapText="1"/>
    </xf>
    <xf numFmtId="0" fontId="20" fillId="41" borderId="17" xfId="0" applyNumberFormat="1" applyFont="1" applyFill="1" applyBorder="1" applyAlignment="1" applyProtection="1">
      <alignment horizontal="center" vertical="center" wrapText="1"/>
      <protection hidden="1"/>
    </xf>
    <xf numFmtId="0" fontId="20" fillId="41" borderId="52" xfId="0" applyNumberFormat="1" applyFont="1" applyFill="1" applyBorder="1" applyAlignment="1" applyProtection="1">
      <alignment horizontal="center" vertical="center" wrapText="1"/>
      <protection hidden="1"/>
    </xf>
    <xf numFmtId="0" fontId="20" fillId="41" borderId="91" xfId="0" applyNumberFormat="1" applyFont="1" applyFill="1" applyBorder="1" applyAlignment="1" applyProtection="1">
      <alignment horizontal="center" vertical="center" wrapText="1"/>
      <protection hidden="1"/>
    </xf>
    <xf numFmtId="0" fontId="20" fillId="41" borderId="53" xfId="0" applyNumberFormat="1" applyFont="1" applyFill="1" applyBorder="1" applyAlignment="1" applyProtection="1">
      <alignment horizontal="center" vertical="center" wrapText="1"/>
      <protection hidden="1"/>
    </xf>
    <xf numFmtId="0" fontId="20" fillId="41" borderId="54" xfId="0" applyNumberFormat="1" applyFont="1" applyFill="1" applyBorder="1" applyAlignment="1" applyProtection="1">
      <alignment horizontal="center" vertical="center" wrapText="1"/>
      <protection hidden="1"/>
    </xf>
    <xf numFmtId="0" fontId="20" fillId="41" borderId="46" xfId="0" applyNumberFormat="1" applyFont="1" applyFill="1" applyBorder="1" applyAlignment="1" applyProtection="1">
      <alignment horizontal="center" vertical="center" wrapText="1"/>
      <protection hidden="1"/>
    </xf>
    <xf numFmtId="0" fontId="20" fillId="41" borderId="0" xfId="0" applyNumberFormat="1" applyFont="1" applyFill="1" applyAlignment="1" applyProtection="1">
      <alignment horizontal="center" vertical="center" wrapText="1"/>
      <protection hidden="1"/>
    </xf>
    <xf numFmtId="0" fontId="20" fillId="41" borderId="50" xfId="0" applyNumberFormat="1" applyFont="1" applyFill="1" applyBorder="1" applyAlignment="1" applyProtection="1">
      <alignment horizontal="center" vertical="center" wrapText="1"/>
      <protection hidden="1"/>
    </xf>
    <xf numFmtId="0" fontId="20" fillId="41" borderId="69" xfId="0" applyNumberFormat="1" applyFont="1" applyFill="1" applyBorder="1" applyAlignment="1" applyProtection="1">
      <alignment horizontal="center" vertical="center" wrapText="1"/>
      <protection hidden="1"/>
    </xf>
    <xf numFmtId="0" fontId="20" fillId="41" borderId="29" xfId="0" applyNumberFormat="1" applyFont="1" applyFill="1" applyBorder="1" applyAlignment="1" applyProtection="1">
      <alignment horizontal="center" vertical="center" wrapText="1"/>
      <protection hidden="1"/>
    </xf>
    <xf numFmtId="0" fontId="20" fillId="41" borderId="70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46" xfId="0" applyNumberFormat="1" applyFont="1" applyBorder="1" applyAlignment="1" applyProtection="1">
      <alignment horizontal="left" vertical="center" wrapText="1"/>
      <protection locked="0"/>
    </xf>
    <xf numFmtId="0" fontId="1" fillId="0" borderId="0" xfId="0" applyNumberFormat="1" applyFont="1" applyAlignment="1" applyProtection="1">
      <alignment horizontal="left" vertical="center" wrapText="1"/>
      <protection locked="0"/>
    </xf>
    <xf numFmtId="0" fontId="1" fillId="0" borderId="50" xfId="0" applyNumberFormat="1" applyFont="1" applyBorder="1" applyAlignment="1" applyProtection="1">
      <alignment horizontal="left" vertical="center" wrapText="1"/>
      <protection locked="0"/>
    </xf>
    <xf numFmtId="0" fontId="4" fillId="0" borderId="46" xfId="0" applyNumberFormat="1" applyFont="1" applyBorder="1" applyAlignment="1" applyProtection="1">
      <alignment horizontal="center" vertical="center"/>
      <protection locked="0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20" fillId="0" borderId="0" xfId="6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Border="1" applyAlignment="1">
      <alignment horizontal="centerContinuous" vertical="center"/>
    </xf>
    <xf numFmtId="0" fontId="4" fillId="0" borderId="13" xfId="0" applyNumberFormat="1" applyFont="1" applyBorder="1" applyAlignment="1">
      <alignment horizontal="centerContinuous" vertical="center"/>
    </xf>
    <xf numFmtId="0" fontId="4" fillId="0" borderId="15" xfId="0" applyNumberFormat="1" applyFont="1" applyBorder="1" applyAlignment="1">
      <alignment horizontal="centerContinuous" vertical="center"/>
    </xf>
    <xf numFmtId="0" fontId="4" fillId="0" borderId="16" xfId="0" applyNumberFormat="1" applyFont="1" applyBorder="1" applyAlignment="1">
      <alignment horizontal="center" vertical="center"/>
    </xf>
    <xf numFmtId="0" fontId="4" fillId="0" borderId="44" xfId="0" applyNumberFormat="1" applyFont="1" applyBorder="1" applyAlignment="1" applyProtection="1">
      <alignment horizontal="centerContinuous" vertical="center"/>
      <protection hidden="1"/>
    </xf>
    <xf numFmtId="0" fontId="4" fillId="0" borderId="34" xfId="0" applyNumberFormat="1" applyFont="1" applyBorder="1" applyAlignment="1" applyProtection="1">
      <alignment horizontal="centerContinuous" vertical="center"/>
      <protection hidden="1"/>
    </xf>
    <xf numFmtId="0" fontId="4" fillId="0" borderId="30" xfId="0" applyNumberFormat="1" applyFont="1" applyBorder="1" applyAlignment="1" applyProtection="1">
      <alignment horizontal="centerContinuous" vertical="center"/>
      <protection hidden="1"/>
    </xf>
    <xf numFmtId="0" fontId="4" fillId="0" borderId="52" xfId="0" applyNumberFormat="1" applyFont="1" applyBorder="1" applyAlignment="1">
      <alignment horizontal="center" vertical="center"/>
    </xf>
    <xf numFmtId="0" fontId="4" fillId="0" borderId="69" xfId="0" applyNumberFormat="1" applyFont="1" applyBorder="1" applyAlignment="1" applyProtection="1">
      <alignment horizontal="centerContinuous" vertical="center"/>
      <protection hidden="1"/>
    </xf>
    <xf numFmtId="0" fontId="4" fillId="0" borderId="29" xfId="0" applyNumberFormat="1" applyFont="1" applyBorder="1" applyAlignment="1" applyProtection="1">
      <alignment horizontal="centerContinuous" vertical="center"/>
      <protection hidden="1"/>
    </xf>
    <xf numFmtId="0" fontId="4" fillId="0" borderId="70" xfId="0" applyNumberFormat="1" applyFont="1" applyBorder="1" applyAlignment="1" applyProtection="1">
      <alignment horizontal="centerContinuous" vertical="center"/>
      <protection hidden="1"/>
    </xf>
    <xf numFmtId="0" fontId="12" fillId="0" borderId="0" xfId="0" applyNumberFormat="1" applyFont="1" applyAlignment="1">
      <alignment vertical="center"/>
    </xf>
    <xf numFmtId="0" fontId="4" fillId="0" borderId="13" xfId="0" applyNumberFormat="1" applyFont="1" applyBorder="1" applyAlignment="1">
      <alignment horizontal="center" vertical="center"/>
    </xf>
    <xf numFmtId="0" fontId="6" fillId="31" borderId="2" xfId="0" applyNumberFormat="1" applyFont="1" applyFill="1" applyBorder="1" applyAlignment="1">
      <alignment horizontal="centerContinuous" vertical="center"/>
    </xf>
    <xf numFmtId="0" fontId="6" fillId="61" borderId="0" xfId="0" applyNumberFormat="1" applyFont="1" applyFill="1" applyAlignment="1">
      <alignment horizontal="centerContinuous" vertical="center"/>
    </xf>
    <xf numFmtId="49" fontId="1" fillId="0" borderId="0" xfId="0" applyNumberFormat="1" applyFont="1" applyAlignment="1">
      <alignment vertical="center"/>
    </xf>
    <xf numFmtId="172" fontId="1" fillId="0" borderId="0" xfId="0" applyFont="1" applyAlignment="1">
      <alignment vertic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horizontal="left" vertical="center"/>
      <protection locked="0"/>
    </xf>
    <xf numFmtId="172" fontId="76" fillId="11" borderId="47" xfId="0" applyFont="1" applyFill="1" applyBorder="1" applyAlignment="1">
      <alignment vertical="center" wrapText="1"/>
    </xf>
    <xf numFmtId="172" fontId="76" fillId="11" borderId="48" xfId="0" applyFont="1" applyFill="1" applyBorder="1" applyAlignment="1">
      <alignment vertical="center" wrapText="1"/>
    </xf>
    <xf numFmtId="172" fontId="76" fillId="11" borderId="6" xfId="0" applyFont="1" applyFill="1" applyBorder="1" applyAlignment="1">
      <alignment vertical="center" wrapText="1"/>
    </xf>
    <xf numFmtId="172" fontId="4" fillId="0" borderId="0" xfId="0" applyFont="1" applyAlignment="1" applyProtection="1">
      <alignment horizontal="left" vertical="center"/>
      <protection locked="0"/>
    </xf>
    <xf numFmtId="3" fontId="73" fillId="10" borderId="8" xfId="0" applyNumberFormat="1" applyFont="1" applyFill="1" applyBorder="1" applyAlignment="1" applyProtection="1">
      <alignment horizontal="center" vertical="center"/>
      <protection hidden="1"/>
    </xf>
    <xf numFmtId="3" fontId="12" fillId="0" borderId="0" xfId="0" applyNumberFormat="1" applyFont="1" applyAlignment="1" applyProtection="1">
      <alignment vertical="center"/>
      <protection hidden="1"/>
    </xf>
    <xf numFmtId="172" fontId="4" fillId="0" borderId="0" xfId="0" applyFont="1" applyAlignment="1">
      <alignment horizontal="left" vertical="center"/>
    </xf>
    <xf numFmtId="0" fontId="6" fillId="0" borderId="12" xfId="0" applyNumberFormat="1" applyFont="1" applyBorder="1" applyAlignment="1">
      <alignment horizontal="center" vertical="center"/>
    </xf>
    <xf numFmtId="0" fontId="4" fillId="30" borderId="0" xfId="0" applyNumberFormat="1" applyFont="1" applyFill="1" applyAlignment="1">
      <alignment vertical="center"/>
    </xf>
    <xf numFmtId="0" fontId="6" fillId="0" borderId="69" xfId="0" applyNumberFormat="1" applyFont="1" applyBorder="1" applyAlignment="1">
      <alignment horizontal="right" vertical="center"/>
    </xf>
    <xf numFmtId="0" fontId="6" fillId="0" borderId="29" xfId="0" applyNumberFormat="1" applyFont="1" applyBorder="1" applyAlignment="1">
      <alignment horizontal="right" vertical="center"/>
    </xf>
    <xf numFmtId="0" fontId="9" fillId="0" borderId="29" xfId="0" applyNumberFormat="1" applyFont="1" applyBorder="1" applyAlignment="1">
      <alignment vertical="center"/>
    </xf>
    <xf numFmtId="0" fontId="6" fillId="0" borderId="69" xfId="0" applyNumberFormat="1" applyFont="1" applyBorder="1" applyAlignment="1">
      <alignment horizontal="center" vertical="center"/>
    </xf>
    <xf numFmtId="4" fontId="67" fillId="5" borderId="13" xfId="0" applyNumberFormat="1" applyFont="1" applyFill="1" applyBorder="1" applyAlignment="1" applyProtection="1">
      <alignment horizontal="left" vertical="center"/>
      <protection hidden="1"/>
    </xf>
    <xf numFmtId="38" fontId="70" fillId="13" borderId="0" xfId="0" applyNumberFormat="1" applyFont="1" applyFill="1" applyAlignment="1" applyProtection="1">
      <alignment vertical="center"/>
      <protection locked="0"/>
    </xf>
    <xf numFmtId="4" fontId="57" fillId="0" borderId="0" xfId="0" applyNumberFormat="1" applyFont="1" applyAlignment="1">
      <alignment horizontal="left" vertical="center"/>
    </xf>
    <xf numFmtId="4" fontId="57" fillId="0" borderId="0" xfId="0" applyNumberFormat="1" applyFont="1" applyAlignment="1">
      <alignment horizontal="left" vertical="top" wrapText="1"/>
    </xf>
    <xf numFmtId="4" fontId="57" fillId="0" borderId="0" xfId="0" applyNumberFormat="1" applyFont="1" applyAlignment="1">
      <alignment horizontal="center" vertical="top" wrapText="1"/>
    </xf>
    <xf numFmtId="0" fontId="1" fillId="0" borderId="0" xfId="0" applyNumberFormat="1" applyFont="1"/>
    <xf numFmtId="0" fontId="1" fillId="0" borderId="0" xfId="0" applyNumberFormat="1" applyFont="1" applyAlignment="1">
      <alignment horizontal="left" indent="2"/>
    </xf>
    <xf numFmtId="0" fontId="1" fillId="0" borderId="0" xfId="0" applyNumberFormat="1" applyFont="1" applyAlignment="1">
      <alignment horizontal="left" indent="4"/>
    </xf>
    <xf numFmtId="49" fontId="6" fillId="0" borderId="2" xfId="0" applyNumberFormat="1" applyFont="1" applyBorder="1" applyAlignment="1">
      <alignment horizontal="center" vertical="center"/>
    </xf>
    <xf numFmtId="49" fontId="6" fillId="0" borderId="49" xfId="0" applyNumberFormat="1" applyFont="1" applyBorder="1" applyAlignment="1">
      <alignment horizontal="left" vertical="center"/>
    </xf>
    <xf numFmtId="49" fontId="6" fillId="31" borderId="2" xfId="0" applyNumberFormat="1" applyFont="1" applyFill="1" applyBorder="1" applyAlignment="1">
      <alignment horizontal="center" vertical="center"/>
    </xf>
    <xf numFmtId="49" fontId="6" fillId="0" borderId="69" xfId="0" applyNumberFormat="1" applyFont="1" applyBorder="1" applyAlignment="1">
      <alignment horizontal="center" vertical="center"/>
    </xf>
    <xf numFmtId="49" fontId="9" fillId="0" borderId="29" xfId="0" applyNumberFormat="1" applyFont="1" applyBorder="1" applyAlignment="1">
      <alignment vertical="center"/>
    </xf>
    <xf numFmtId="49" fontId="6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/>
    </xf>
    <xf numFmtId="0" fontId="1" fillId="0" borderId="11" xfId="0" applyNumberFormat="1" applyFont="1" applyBorder="1" applyAlignment="1">
      <alignment horizontal="right" vertical="center"/>
    </xf>
    <xf numFmtId="0" fontId="1" fillId="0" borderId="8" xfId="0" applyNumberFormat="1" applyFont="1" applyBorder="1" applyAlignment="1">
      <alignment horizontal="center" vertical="center"/>
    </xf>
    <xf numFmtId="0" fontId="1" fillId="0" borderId="29" xfId="0" applyNumberFormat="1" applyFont="1" applyBorder="1" applyAlignment="1">
      <alignment vertical="center" wrapText="1"/>
    </xf>
    <xf numFmtId="0" fontId="1" fillId="0" borderId="84" xfId="0" applyNumberFormat="1" applyFont="1" applyBorder="1" applyAlignment="1">
      <alignment vertical="center"/>
    </xf>
    <xf numFmtId="0" fontId="1" fillId="0" borderId="64" xfId="0" applyNumberFormat="1" applyFont="1" applyBorder="1" applyAlignment="1">
      <alignment horizontal="left" vertical="center"/>
    </xf>
    <xf numFmtId="0" fontId="1" fillId="0" borderId="57" xfId="0" applyNumberFormat="1" applyFont="1" applyBorder="1" applyAlignment="1">
      <alignment horizontal="left" vertical="center"/>
    </xf>
    <xf numFmtId="0" fontId="1" fillId="0" borderId="34" xfId="0" applyNumberFormat="1" applyFont="1" applyBorder="1" applyAlignment="1">
      <alignment horizontal="left" vertical="center" wrapText="1"/>
    </xf>
    <xf numFmtId="0" fontId="1" fillId="0" borderId="30" xfId="0" applyNumberFormat="1" applyFont="1" applyBorder="1" applyAlignment="1">
      <alignment horizontal="left" vertical="center" wrapText="1"/>
    </xf>
    <xf numFmtId="0" fontId="1" fillId="0" borderId="0" xfId="0" quotePrefix="1" applyNumberFormat="1" applyFont="1" applyAlignment="1">
      <alignment horizontal="center" vertical="center" wrapText="1"/>
    </xf>
    <xf numFmtId="0" fontId="1" fillId="0" borderId="0" xfId="0" applyNumberFormat="1" applyFont="1" applyAlignment="1">
      <alignment horizontal="left" vertical="center" wrapText="1"/>
    </xf>
    <xf numFmtId="38" fontId="1" fillId="0" borderId="0" xfId="0" applyNumberFormat="1" applyFont="1" applyAlignment="1">
      <alignment horizontal="right" vertical="center"/>
    </xf>
    <xf numFmtId="38" fontId="1" fillId="0" borderId="0" xfId="0" applyNumberFormat="1" applyFont="1" applyAlignment="1">
      <alignment vertical="center"/>
    </xf>
    <xf numFmtId="170" fontId="1" fillId="0" borderId="2" xfId="0" applyNumberFormat="1" applyFont="1" applyBorder="1" applyAlignment="1" applyProtection="1">
      <alignment horizontal="left" vertical="center"/>
      <protection locked="0"/>
    </xf>
    <xf numFmtId="0" fontId="1" fillId="0" borderId="44" xfId="0" applyNumberFormat="1" applyFont="1" applyBorder="1" applyAlignment="1">
      <alignment vertical="center"/>
    </xf>
    <xf numFmtId="0" fontId="1" fillId="0" borderId="30" xfId="0" applyNumberFormat="1" applyFont="1" applyBorder="1" applyAlignment="1">
      <alignment vertical="center"/>
    </xf>
    <xf numFmtId="0" fontId="1" fillId="0" borderId="46" xfId="0" applyNumberFormat="1" applyFont="1" applyBorder="1" applyAlignment="1">
      <alignment vertical="center"/>
    </xf>
    <xf numFmtId="0" fontId="1" fillId="0" borderId="50" xfId="0" applyNumberFormat="1" applyFont="1" applyBorder="1" applyAlignment="1">
      <alignment vertical="center"/>
    </xf>
    <xf numFmtId="172" fontId="0" fillId="0" borderId="29" xfId="0" applyBorder="1" applyAlignment="1"/>
    <xf numFmtId="172" fontId="0" fillId="0" borderId="70" xfId="0" applyBorder="1" applyAlignment="1"/>
    <xf numFmtId="0" fontId="1" fillId="0" borderId="29" xfId="0" applyNumberFormat="1" applyFont="1" applyBorder="1" applyAlignment="1" applyProtection="1">
      <alignment horizontal="left" vertical="center"/>
      <protection locked="0"/>
    </xf>
    <xf numFmtId="0" fontId="1" fillId="0" borderId="70" xfId="0" applyNumberFormat="1" applyFont="1" applyBorder="1" applyAlignment="1" applyProtection="1">
      <alignment horizontal="left" vertical="center"/>
      <protection locked="0"/>
    </xf>
    <xf numFmtId="0" fontId="1" fillId="0" borderId="69" xfId="0" applyNumberFormat="1" applyFont="1" applyBorder="1" applyAlignment="1">
      <alignment horizontal="right" vertical="center"/>
    </xf>
    <xf numFmtId="0" fontId="1" fillId="0" borderId="29" xfId="0" applyNumberFormat="1" applyFont="1" applyBorder="1" applyAlignment="1">
      <alignment horizontal="left" vertical="center"/>
    </xf>
    <xf numFmtId="0" fontId="1" fillId="0" borderId="70" xfId="0" applyNumberFormat="1" applyFont="1" applyBorder="1" applyAlignment="1">
      <alignment horizontal="left" vertical="center"/>
    </xf>
    <xf numFmtId="0" fontId="1" fillId="0" borderId="69" xfId="0" applyNumberFormat="1" applyFont="1" applyBorder="1" applyAlignment="1">
      <alignment horizontal="left" vertical="center"/>
    </xf>
    <xf numFmtId="0" fontId="1" fillId="0" borderId="70" xfId="0" applyNumberFormat="1" applyFont="1" applyBorder="1" applyAlignment="1">
      <alignment vertical="center"/>
    </xf>
    <xf numFmtId="0" fontId="1" fillId="0" borderId="0" xfId="0" quotePrefix="1" applyNumberFormat="1" applyFont="1" applyAlignment="1">
      <alignment horizontal="left" vertical="top"/>
    </xf>
    <xf numFmtId="38" fontId="1" fillId="0" borderId="2" xfId="0" applyNumberFormat="1" applyFont="1" applyBorder="1" applyAlignment="1" applyProtection="1">
      <alignment horizontal="right" vertical="center"/>
      <protection locked="0"/>
    </xf>
    <xf numFmtId="38" fontId="1" fillId="0" borderId="2" xfId="0" applyNumberFormat="1" applyFont="1" applyBorder="1" applyAlignment="1">
      <alignment horizontal="right" vertical="center"/>
    </xf>
    <xf numFmtId="38" fontId="1" fillId="0" borderId="2" xfId="0" quotePrefix="1" applyNumberFormat="1" applyFont="1" applyBorder="1" applyAlignment="1">
      <alignment horizontal="right" vertical="center"/>
    </xf>
    <xf numFmtId="0" fontId="1" fillId="0" borderId="0" xfId="0" quotePrefix="1" applyNumberFormat="1" applyFont="1" applyAlignment="1">
      <alignment horizontal="center" vertical="center"/>
    </xf>
    <xf numFmtId="0" fontId="1" fillId="0" borderId="0" xfId="0" quotePrefix="1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/>
    </xf>
    <xf numFmtId="0" fontId="1" fillId="0" borderId="12" xfId="0" applyNumberFormat="1" applyFont="1" applyBorder="1" applyAlignment="1">
      <alignment horizontal="left" vertical="top"/>
    </xf>
    <xf numFmtId="0" fontId="1" fillId="0" borderId="13" xfId="0" applyNumberFormat="1" applyFont="1" applyBorder="1" applyAlignment="1">
      <alignment horizontal="left" vertical="top"/>
    </xf>
    <xf numFmtId="0" fontId="1" fillId="0" borderId="15" xfId="0" applyNumberFormat="1" applyFont="1" applyBorder="1" applyAlignment="1">
      <alignment horizontal="left" vertical="top"/>
    </xf>
    <xf numFmtId="0" fontId="1" fillId="0" borderId="44" xfId="0" applyNumberFormat="1" applyFont="1" applyBorder="1" applyAlignment="1">
      <alignment horizontal="left" vertical="top"/>
    </xf>
    <xf numFmtId="0" fontId="1" fillId="0" borderId="34" xfId="0" applyNumberFormat="1" applyFont="1" applyBorder="1" applyAlignment="1">
      <alignment horizontal="left" vertical="top"/>
    </xf>
    <xf numFmtId="0" fontId="1" fillId="0" borderId="30" xfId="0" applyNumberFormat="1" applyFont="1" applyBorder="1" applyAlignment="1">
      <alignment horizontal="left" vertical="top"/>
    </xf>
    <xf numFmtId="0" fontId="1" fillId="0" borderId="0" xfId="0" applyNumberFormat="1" applyFont="1" applyAlignment="1" applyProtection="1">
      <alignment horizontal="center" vertical="center"/>
      <protection locked="0"/>
    </xf>
    <xf numFmtId="0" fontId="1" fillId="0" borderId="34" xfId="0" applyNumberFormat="1" applyFont="1" applyBorder="1" applyAlignment="1" applyProtection="1">
      <alignment vertical="center"/>
      <protection locked="0"/>
    </xf>
    <xf numFmtId="0" fontId="1" fillId="0" borderId="30" xfId="0" applyNumberFormat="1" applyFont="1" applyBorder="1" applyAlignment="1" applyProtection="1">
      <alignment vertical="center"/>
      <protection locked="0"/>
    </xf>
    <xf numFmtId="0" fontId="1" fillId="0" borderId="50" xfId="0" applyNumberFormat="1" applyFont="1" applyBorder="1" applyAlignment="1" applyProtection="1">
      <alignment vertical="center"/>
      <protection locked="0"/>
    </xf>
    <xf numFmtId="172" fontId="0" fillId="0" borderId="29" xfId="0" applyBorder="1" applyAlignment="1" applyProtection="1">
      <protection locked="0"/>
    </xf>
    <xf numFmtId="172" fontId="0" fillId="0" borderId="70" xfId="0" applyBorder="1" applyAlignment="1" applyProtection="1">
      <protection locked="0"/>
    </xf>
    <xf numFmtId="0" fontId="1" fillId="0" borderId="29" xfId="0" applyNumberFormat="1" applyFont="1" applyBorder="1" applyAlignment="1">
      <alignment horizontal="left" vertical="center"/>
    </xf>
    <xf numFmtId="0" fontId="1" fillId="0" borderId="70" xfId="0" applyNumberFormat="1" applyFont="1" applyBorder="1" applyAlignment="1">
      <alignment horizontal="left" vertical="center"/>
    </xf>
    <xf numFmtId="0" fontId="1" fillId="0" borderId="34" xfId="0" applyNumberFormat="1" applyFont="1" applyBorder="1" applyAlignment="1">
      <alignment vertical="top" wrapText="1"/>
    </xf>
  </cellXfs>
  <cellStyles count="9">
    <cellStyle name="Border1" xfId="1" xr:uid="{00000000-0005-0000-0000-000000000000}"/>
    <cellStyle name="Border2" xfId="2" xr:uid="{00000000-0005-0000-0000-000001000000}"/>
    <cellStyle name="Border4" xfId="3" xr:uid="{00000000-0005-0000-0000-000002000000}"/>
    <cellStyle name="Comma" xfId="8" builtinId="3"/>
    <cellStyle name="Hyperlink" xfId="7" builtinId="8"/>
    <cellStyle name="Normal" xfId="0" builtinId="0"/>
    <cellStyle name="Normal 2" xfId="4" xr:uid="{00000000-0005-0000-0000-000004000000}"/>
    <cellStyle name="Normal_BalanceSheet1" xfId="5" xr:uid="{00000000-0005-0000-0000-000005000000}"/>
    <cellStyle name="Per cent" xfId="6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EAEAEA"/>
      <color rgb="FFC0C0C0"/>
      <color rgb="FF009900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358140</xdr:colOff>
      <xdr:row>99</xdr:row>
      <xdr:rowOff>0</xdr:rowOff>
    </xdr:from>
    <xdr:to>
      <xdr:col>8</xdr:col>
      <xdr:colOff>251460</xdr:colOff>
      <xdr:row>102</xdr:row>
      <xdr:rowOff>121920</xdr:rowOff>
    </xdr:to>
    <xdr:sp macro="" textlink="">
      <xdr:nvSpPr>
        <xdr:cNvPr id="45076" name="Line 2">
          <a:extLst>
            <a:ext uri="{FF2B5EF4-FFF2-40B4-BE49-F238E27FC236}">
              <a16:creationId xmlns:a16="http://schemas.microsoft.com/office/drawing/2014/main" id="{00000000-0008-0000-0000-000014B00000}"/>
            </a:ext>
          </a:extLst>
        </xdr:cNvPr>
        <xdr:cNvSpPr>
          <a:spLocks noChangeShapeType="1"/>
        </xdr:cNvSpPr>
      </xdr:nvSpPr>
      <xdr:spPr bwMode="auto">
        <a:xfrm>
          <a:off x="3162300" y="16192500"/>
          <a:ext cx="1143000" cy="6553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190500</xdr:colOff>
      <xdr:row>102</xdr:row>
      <xdr:rowOff>140970</xdr:rowOff>
    </xdr:from>
    <xdr:to>
      <xdr:col>4</xdr:col>
      <xdr:colOff>320040</xdr:colOff>
      <xdr:row>105</xdr:row>
      <xdr:rowOff>15240</xdr:rowOff>
    </xdr:to>
    <xdr:sp macro="" textlink="">
      <xdr:nvSpPr>
        <xdr:cNvPr id="45077" name="Line 4">
          <a:extLst>
            <a:ext uri="{FF2B5EF4-FFF2-40B4-BE49-F238E27FC236}">
              <a16:creationId xmlns:a16="http://schemas.microsoft.com/office/drawing/2014/main" id="{00000000-0008-0000-0000-000015B00000}"/>
            </a:ext>
          </a:extLst>
        </xdr:cNvPr>
        <xdr:cNvSpPr>
          <a:spLocks noChangeShapeType="1"/>
        </xdr:cNvSpPr>
      </xdr:nvSpPr>
      <xdr:spPr bwMode="auto">
        <a:xfrm flipV="1">
          <a:off x="1790700" y="15238095"/>
          <a:ext cx="129540" cy="3981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213360</xdr:colOff>
      <xdr:row>103</xdr:row>
      <xdr:rowOff>17145</xdr:rowOff>
    </xdr:from>
    <xdr:to>
      <xdr:col>6</xdr:col>
      <xdr:colOff>327660</xdr:colOff>
      <xdr:row>105</xdr:row>
      <xdr:rowOff>9525</xdr:rowOff>
    </xdr:to>
    <xdr:sp macro="" textlink="">
      <xdr:nvSpPr>
        <xdr:cNvPr id="45078" name="Line 5">
          <a:extLst>
            <a:ext uri="{FF2B5EF4-FFF2-40B4-BE49-F238E27FC236}">
              <a16:creationId xmlns:a16="http://schemas.microsoft.com/office/drawing/2014/main" id="{00000000-0008-0000-0000-000016B00000}"/>
            </a:ext>
          </a:extLst>
        </xdr:cNvPr>
        <xdr:cNvSpPr>
          <a:spLocks noChangeShapeType="1"/>
        </xdr:cNvSpPr>
      </xdr:nvSpPr>
      <xdr:spPr bwMode="auto">
        <a:xfrm flipV="1">
          <a:off x="3089910" y="15295245"/>
          <a:ext cx="114300" cy="3352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426720</xdr:colOff>
      <xdr:row>103</xdr:row>
      <xdr:rowOff>7620</xdr:rowOff>
    </xdr:from>
    <xdr:to>
      <xdr:col>10</xdr:col>
      <xdr:colOff>342900</xdr:colOff>
      <xdr:row>105</xdr:row>
      <xdr:rowOff>0</xdr:rowOff>
    </xdr:to>
    <xdr:sp macro="" textlink="">
      <xdr:nvSpPr>
        <xdr:cNvPr id="45079" name="Line 6">
          <a:extLst>
            <a:ext uri="{FF2B5EF4-FFF2-40B4-BE49-F238E27FC236}">
              <a16:creationId xmlns:a16="http://schemas.microsoft.com/office/drawing/2014/main" id="{00000000-0008-0000-0000-000017B00000}"/>
            </a:ext>
          </a:extLst>
        </xdr:cNvPr>
        <xdr:cNvSpPr>
          <a:spLocks noChangeShapeType="1"/>
        </xdr:cNvSpPr>
      </xdr:nvSpPr>
      <xdr:spPr bwMode="auto">
        <a:xfrm flipV="1">
          <a:off x="5105400" y="16916400"/>
          <a:ext cx="487680" cy="3352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617220</xdr:colOff>
      <xdr:row>108</xdr:row>
      <xdr:rowOff>99060</xdr:rowOff>
    </xdr:from>
    <xdr:to>
      <xdr:col>9</xdr:col>
      <xdr:colOff>541020</xdr:colOff>
      <xdr:row>110</xdr:row>
      <xdr:rowOff>0</xdr:rowOff>
    </xdr:to>
    <xdr:sp macro="" textlink="">
      <xdr:nvSpPr>
        <xdr:cNvPr id="45080" name="Line 7">
          <a:extLst>
            <a:ext uri="{FF2B5EF4-FFF2-40B4-BE49-F238E27FC236}">
              <a16:creationId xmlns:a16="http://schemas.microsoft.com/office/drawing/2014/main" id="{00000000-0008-0000-0000-000018B00000}"/>
            </a:ext>
          </a:extLst>
        </xdr:cNvPr>
        <xdr:cNvSpPr>
          <a:spLocks noChangeShapeType="1"/>
        </xdr:cNvSpPr>
      </xdr:nvSpPr>
      <xdr:spPr bwMode="auto">
        <a:xfrm flipH="1" flipV="1">
          <a:off x="4671060" y="17853660"/>
          <a:ext cx="548640" cy="2438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161131</xdr:colOff>
      <xdr:row>29</xdr:row>
      <xdr:rowOff>222490</xdr:rowOff>
    </xdr:from>
    <xdr:to>
      <xdr:col>1</xdr:col>
      <xdr:colOff>83345</xdr:colOff>
      <xdr:row>30</xdr:row>
      <xdr:rowOff>488156</xdr:rowOff>
    </xdr:to>
    <xdr:pic>
      <xdr:nvPicPr>
        <xdr:cNvPr id="5733" name="Picture 8" descr="Picture2">
          <a:extLst>
            <a:ext uri="{FF2B5EF4-FFF2-40B4-BE49-F238E27FC236}">
              <a16:creationId xmlns:a16="http://schemas.microsoft.com/office/drawing/2014/main" id="{00000000-0008-0000-0100-00006516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131" y="4984990"/>
          <a:ext cx="1553370" cy="932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10</xdr:row>
          <xdr:rowOff>104775</xdr:rowOff>
        </xdr:from>
        <xdr:to>
          <xdr:col>28</xdr:col>
          <xdr:colOff>171450</xdr:colOff>
          <xdr:row>59</xdr:row>
          <xdr:rowOff>28575</xdr:rowOff>
        </xdr:to>
        <xdr:sp macro="" textlink="">
          <xdr:nvSpPr>
            <xdr:cNvPr id="10401" name="Object 161" hidden="1">
              <a:extLst>
                <a:ext uri="{63B3BB69-23CF-44E3-9099-C40C66FF867C}">
                  <a14:compatExt spid="_x0000_s10401"/>
                </a:ext>
                <a:ext uri="{FF2B5EF4-FFF2-40B4-BE49-F238E27FC236}">
                  <a16:creationId xmlns:a16="http://schemas.microsoft.com/office/drawing/2014/main" id="{00000000-0008-0000-0900-0000A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4</xdr:row>
          <xdr:rowOff>57150</xdr:rowOff>
        </xdr:from>
        <xdr:to>
          <xdr:col>7</xdr:col>
          <xdr:colOff>9525</xdr:colOff>
          <xdr:row>8</xdr:row>
          <xdr:rowOff>95250</xdr:rowOff>
        </xdr:to>
        <xdr:sp macro="" textlink="">
          <xdr:nvSpPr>
            <xdr:cNvPr id="10403" name="Object 163" hidden="1">
              <a:extLst>
                <a:ext uri="{63B3BB69-23CF-44E3-9099-C40C66FF867C}">
                  <a14:compatExt spid="_x0000_s10403"/>
                </a:ext>
                <a:ext uri="{FF2B5EF4-FFF2-40B4-BE49-F238E27FC236}">
                  <a16:creationId xmlns:a16="http://schemas.microsoft.com/office/drawing/2014/main" id="{00000000-0008-0000-0900-0000A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167640</xdr:colOff>
      <xdr:row>0</xdr:row>
      <xdr:rowOff>53340</xdr:rowOff>
    </xdr:from>
    <xdr:to>
      <xdr:col>15</xdr:col>
      <xdr:colOff>38100</xdr:colOff>
      <xdr:row>2</xdr:row>
      <xdr:rowOff>68580</xdr:rowOff>
    </xdr:to>
    <xdr:pic>
      <xdr:nvPicPr>
        <xdr:cNvPr id="8802" name="Picture 10" descr="Picture2">
          <a:extLst>
            <a:ext uri="{FF2B5EF4-FFF2-40B4-BE49-F238E27FC236}">
              <a16:creationId xmlns:a16="http://schemas.microsoft.com/office/drawing/2014/main" id="{00000000-0008-0000-0C00-00006222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" y="53340"/>
          <a:ext cx="184404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167640</xdr:colOff>
      <xdr:row>0</xdr:row>
      <xdr:rowOff>53340</xdr:rowOff>
    </xdr:from>
    <xdr:to>
      <xdr:col>17</xdr:col>
      <xdr:colOff>38100</xdr:colOff>
      <xdr:row>2</xdr:row>
      <xdr:rowOff>68580</xdr:rowOff>
    </xdr:to>
    <xdr:pic>
      <xdr:nvPicPr>
        <xdr:cNvPr id="2" name="Picture 10" descr="Picture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015" y="53340"/>
          <a:ext cx="1813560" cy="939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60960</xdr:colOff>
      <xdr:row>0</xdr:row>
      <xdr:rowOff>68580</xdr:rowOff>
    </xdr:from>
    <xdr:to>
      <xdr:col>33</xdr:col>
      <xdr:colOff>60960</xdr:colOff>
      <xdr:row>3</xdr:row>
      <xdr:rowOff>129540</xdr:rowOff>
    </xdr:to>
    <xdr:pic>
      <xdr:nvPicPr>
        <xdr:cNvPr id="42112" name="Picture 1" descr="C:\Users\Scherlichiu\AppData\Local\Microsoft\Windows\Temporary Internet Files\Content.IE5\G5Z2PS5C\120px-SABC_TV[1].png">
          <a:extLst>
            <a:ext uri="{FF2B5EF4-FFF2-40B4-BE49-F238E27FC236}">
              <a16:creationId xmlns:a16="http://schemas.microsoft.com/office/drawing/2014/main" id="{00000000-0008-0000-0E00-000080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3960" y="68580"/>
          <a:ext cx="158496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22860</xdr:colOff>
      <xdr:row>0</xdr:row>
      <xdr:rowOff>45720</xdr:rowOff>
    </xdr:from>
    <xdr:to>
      <xdr:col>30</xdr:col>
      <xdr:colOff>68580</xdr:colOff>
      <xdr:row>2</xdr:row>
      <xdr:rowOff>106680</xdr:rowOff>
    </xdr:to>
    <xdr:pic>
      <xdr:nvPicPr>
        <xdr:cNvPr id="22086" name="Picture 1" descr="Corporat_0">
          <a:extLst>
            <a:ext uri="{FF2B5EF4-FFF2-40B4-BE49-F238E27FC236}">
              <a16:creationId xmlns:a16="http://schemas.microsoft.com/office/drawing/2014/main" id="{00000000-0008-0000-1100-0000465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95" t="18365" r="10526" b="18367"/>
        <a:stretch>
          <a:fillRect/>
        </a:stretch>
      </xdr:blipFill>
      <xdr:spPr bwMode="auto">
        <a:xfrm>
          <a:off x="5372100" y="45720"/>
          <a:ext cx="8686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4</xdr:row>
      <xdr:rowOff>104774</xdr:rowOff>
    </xdr:from>
    <xdr:to>
      <xdr:col>23</xdr:col>
      <xdr:colOff>123825</xdr:colOff>
      <xdr:row>6</xdr:row>
      <xdr:rowOff>142873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rrowheads="1"/>
        </xdr:cNvSpPr>
      </xdr:nvSpPr>
      <xdr:spPr bwMode="auto">
        <a:xfrm>
          <a:off x="57150" y="933449"/>
          <a:ext cx="4886325" cy="342899"/>
        </a:xfrm>
        <a:prstGeom prst="rect">
          <a:avLst/>
        </a:prstGeom>
        <a:solidFill>
          <a:srgbClr val="FFFFFF"/>
        </a:solidFill>
        <a:ln w="0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algn="l" rtl="1">
            <a:defRPr sz="1000"/>
          </a:pPr>
          <a:r>
            <a:rPr lang="en-US" sz="2400" b="0" i="1" strike="noStrike">
              <a:solidFill>
                <a:srgbClr val="000000"/>
              </a:solidFill>
              <a:latin typeface="Arial"/>
              <a:cs typeface="Arial"/>
            </a:rPr>
            <a:t>FINAL STATUS</a:t>
          </a:r>
          <a:r>
            <a:rPr lang="en-US" sz="2400" b="0" i="1" strike="noStrike" baseline="0">
              <a:solidFill>
                <a:srgbClr val="000000"/>
              </a:solidFill>
              <a:latin typeface="Arial"/>
              <a:cs typeface="Arial"/>
            </a:rPr>
            <a:t> REPORT</a:t>
          </a:r>
          <a:endParaRPr lang="en-US" sz="2200" b="0" i="0" strike="noStrike">
            <a:solidFill>
              <a:srgbClr val="000000"/>
            </a:solidFill>
            <a:latin typeface="Bertram"/>
          </a:endParaRPr>
        </a:p>
        <a:p>
          <a:pPr algn="l" rtl="1">
            <a:defRPr sz="1000"/>
          </a:pPr>
          <a:endParaRPr lang="en-US" sz="2200" b="0" i="0" strike="noStrike">
            <a:solidFill>
              <a:srgbClr val="000000"/>
            </a:solidFill>
            <a:latin typeface="Bertram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22860</xdr:colOff>
      <xdr:row>0</xdr:row>
      <xdr:rowOff>45720</xdr:rowOff>
    </xdr:from>
    <xdr:to>
      <xdr:col>30</xdr:col>
      <xdr:colOff>68580</xdr:colOff>
      <xdr:row>2</xdr:row>
      <xdr:rowOff>106680</xdr:rowOff>
    </xdr:to>
    <xdr:pic>
      <xdr:nvPicPr>
        <xdr:cNvPr id="43227" name="Picture 1" descr="Corporat_0">
          <a:extLst>
            <a:ext uri="{FF2B5EF4-FFF2-40B4-BE49-F238E27FC236}">
              <a16:creationId xmlns:a16="http://schemas.microsoft.com/office/drawing/2014/main" id="{00000000-0008-0000-1200-0000DBA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95" t="18365" r="10526" b="18367"/>
        <a:stretch>
          <a:fillRect/>
        </a:stretch>
      </xdr:blipFill>
      <xdr:spPr bwMode="auto">
        <a:xfrm>
          <a:off x="5372100" y="45720"/>
          <a:ext cx="8686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5</xdr:row>
      <xdr:rowOff>9526</xdr:rowOff>
    </xdr:from>
    <xdr:to>
      <xdr:col>16</xdr:col>
      <xdr:colOff>205740</xdr:colOff>
      <xdr:row>7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rrowheads="1"/>
        </xdr:cNvSpPr>
      </xdr:nvSpPr>
      <xdr:spPr bwMode="auto">
        <a:xfrm>
          <a:off x="38100" y="946786"/>
          <a:ext cx="3581400" cy="280034"/>
        </a:xfrm>
        <a:prstGeom prst="rect">
          <a:avLst/>
        </a:prstGeom>
        <a:solidFill>
          <a:srgbClr val="FFFFFF"/>
        </a:solidFill>
        <a:ln w="0">
          <a:noFill/>
          <a:miter lim="800000"/>
          <a:headEnd/>
          <a:tailEnd/>
        </a:ln>
        <a:effectLst/>
      </xdr:spPr>
      <xdr:txBody>
        <a:bodyPr vertOverflow="clip" wrap="square" lIns="0" tIns="0" rIns="0" bIns="0" anchor="ctr" upright="1"/>
        <a:lstStyle/>
        <a:p>
          <a:pPr algn="l" rtl="1">
            <a:defRPr sz="1000"/>
          </a:pPr>
          <a:r>
            <a:rPr lang="en-US" sz="2400" b="0" i="1" strike="noStrike">
              <a:solidFill>
                <a:srgbClr val="000000"/>
              </a:solidFill>
              <a:latin typeface="Arial"/>
              <a:cs typeface="Arial"/>
            </a:rPr>
            <a:t>ASSET CLOSING MEMO</a:t>
          </a:r>
        </a:p>
        <a:p>
          <a:pPr algn="l" rtl="1">
            <a:defRPr sz="1000"/>
          </a:pPr>
          <a:endParaRPr lang="en-US" sz="2200" b="0" i="0" strike="noStrike">
            <a:solidFill>
              <a:srgbClr val="000000"/>
            </a:solidFill>
            <a:latin typeface="Bertram"/>
          </a:endParaRPr>
        </a:p>
        <a:p>
          <a:pPr algn="l" rtl="1">
            <a:defRPr sz="1000"/>
          </a:pPr>
          <a:endParaRPr lang="en-US" sz="2200" b="0" i="0" strike="noStrike">
            <a:solidFill>
              <a:srgbClr val="000000"/>
            </a:solidFill>
            <a:latin typeface="Bertram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WillemseNM@sabc.co.za" TargetMode="External"/><Relationship Id="rId2" Type="http://schemas.openxmlformats.org/officeDocument/2006/relationships/hyperlink" Target="mailto:ClaasenMA@sabc.co.za" TargetMode="External"/><Relationship Id="rId1" Type="http://schemas.openxmlformats.org/officeDocument/2006/relationships/hyperlink" Target="mailto:bandam@sabc.co.za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QuweNA@sabc.co.za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3"/>
  </sheetPr>
  <dimension ref="A1:M159"/>
  <sheetViews>
    <sheetView showGridLines="0" tabSelected="1" showRuler="0" view="pageLayout" zoomScaleNormal="100" workbookViewId="0">
      <selection activeCell="B7" sqref="B7"/>
    </sheetView>
  </sheetViews>
  <sheetFormatPr defaultColWidth="9.140625" defaultRowHeight="12.75"/>
  <cols>
    <col min="1" max="1" width="2.140625" style="198" customWidth="1"/>
    <col min="2" max="2" width="4.28515625" style="198" customWidth="1"/>
    <col min="3" max="3" width="7.140625" style="198" customWidth="1"/>
    <col min="4" max="8" width="9.140625" style="198"/>
    <col min="9" max="9" width="9.140625" style="198" customWidth="1"/>
    <col min="10" max="10" width="8.28515625" style="198" customWidth="1"/>
    <col min="11" max="11" width="8.85546875" style="198" customWidth="1"/>
    <col min="12" max="12" width="3.140625" style="198" customWidth="1"/>
    <col min="13" max="16384" width="9.140625" style="198"/>
  </cols>
  <sheetData>
    <row r="1" spans="1:12" ht="37.5">
      <c r="A1" s="1422" t="s">
        <v>0</v>
      </c>
      <c r="B1" s="1422"/>
      <c r="C1" s="1422"/>
      <c r="D1" s="1422"/>
      <c r="E1" s="1422"/>
      <c r="F1" s="1422"/>
      <c r="G1" s="1422"/>
      <c r="H1" s="1422"/>
      <c r="I1" s="1422"/>
      <c r="J1" s="1422"/>
      <c r="K1" s="1422"/>
      <c r="L1" s="1422"/>
    </row>
    <row r="2" spans="1:12" ht="9" customHeight="1" thickBot="1"/>
    <row r="3" spans="1:12" s="308" customFormat="1" ht="18.75" thickBot="1">
      <c r="B3" s="1423" t="s">
        <v>1</v>
      </c>
      <c r="C3" s="1424"/>
      <c r="D3" s="1424"/>
      <c r="E3" s="1424"/>
      <c r="F3" s="1424"/>
      <c r="G3" s="1424"/>
      <c r="H3" s="1424"/>
      <c r="I3" s="1424"/>
      <c r="J3" s="1424"/>
      <c r="K3" s="1425"/>
    </row>
    <row r="4" spans="1:12" s="308" customFormat="1" ht="9" customHeight="1">
      <c r="B4" s="309"/>
      <c r="C4" s="309"/>
      <c r="D4" s="309"/>
      <c r="E4" s="309"/>
      <c r="F4" s="309"/>
      <c r="G4" s="309"/>
      <c r="H4" s="309"/>
      <c r="I4" s="309"/>
      <c r="J4" s="309"/>
      <c r="K4" s="309"/>
    </row>
    <row r="5" spans="1:12" s="308" customFormat="1" ht="18">
      <c r="B5" s="310" t="s">
        <v>2</v>
      </c>
      <c r="C5" s="309"/>
      <c r="D5" s="309"/>
      <c r="E5" s="309"/>
      <c r="F5" s="309"/>
      <c r="G5" s="309"/>
      <c r="H5" s="309"/>
      <c r="I5" s="309"/>
      <c r="J5" s="309"/>
      <c r="K5" s="309"/>
    </row>
    <row r="6" spans="1:12" s="308" customFormat="1" ht="9" customHeight="1" thickBot="1"/>
    <row r="7" spans="1:12" s="311" customFormat="1" ht="18.75" thickBot="1">
      <c r="B7" s="312"/>
      <c r="C7" s="311" t="s">
        <v>3</v>
      </c>
    </row>
    <row r="8" spans="1:12" s="308" customFormat="1" ht="9" customHeight="1" thickBot="1"/>
    <row r="9" spans="1:12" s="311" customFormat="1" ht="19.5" thickBot="1">
      <c r="B9" s="312"/>
      <c r="C9" s="311" t="s">
        <v>4</v>
      </c>
    </row>
    <row r="10" spans="1:12" s="308" customFormat="1" ht="9" customHeight="1" thickBot="1"/>
    <row r="11" spans="1:12" s="311" customFormat="1" ht="19.5" thickBot="1">
      <c r="B11" s="312"/>
      <c r="C11" s="311" t="s">
        <v>5</v>
      </c>
      <c r="H11" s="313"/>
    </row>
    <row r="12" spans="1:12" s="308" customFormat="1" ht="9" customHeight="1" thickBot="1"/>
    <row r="13" spans="1:12" s="311" customFormat="1" ht="19.5" thickBot="1">
      <c r="B13" s="312"/>
      <c r="C13" s="308" t="s">
        <v>6</v>
      </c>
    </row>
    <row r="14" spans="1:12" s="308" customFormat="1" ht="9" customHeight="1" thickBot="1"/>
    <row r="15" spans="1:12" s="311" customFormat="1" ht="18.75" thickBot="1">
      <c r="B15" s="312"/>
      <c r="C15" s="311" t="s">
        <v>7</v>
      </c>
    </row>
    <row r="16" spans="1:12" s="308" customFormat="1" ht="9" customHeight="1" thickBot="1"/>
    <row r="17" spans="1:12" s="311" customFormat="1" ht="18.75" thickBot="1">
      <c r="B17" s="312"/>
      <c r="C17" s="311" t="s">
        <v>8</v>
      </c>
    </row>
    <row r="18" spans="1:12" s="308" customFormat="1" ht="9" customHeight="1" thickBot="1"/>
    <row r="19" spans="1:12" s="311" customFormat="1" ht="18.75" thickBot="1">
      <c r="B19" s="312"/>
      <c r="C19" s="311" t="s">
        <v>9</v>
      </c>
    </row>
    <row r="20" spans="1:12" s="311" customFormat="1" ht="9" customHeight="1">
      <c r="C20" s="310"/>
    </row>
    <row r="21" spans="1:12" ht="18.75">
      <c r="A21" s="197" t="s">
        <v>10</v>
      </c>
      <c r="B21" s="197"/>
      <c r="C21" s="197"/>
      <c r="D21" s="197"/>
      <c r="E21" s="197"/>
      <c r="F21" s="197"/>
      <c r="G21" s="197"/>
      <c r="H21" s="197"/>
      <c r="I21" s="197"/>
      <c r="J21" s="197"/>
      <c r="K21" s="197"/>
    </row>
    <row r="22" spans="1:12" ht="9" customHeight="1"/>
    <row r="23" spans="1:12">
      <c r="A23" s="315" t="s">
        <v>11</v>
      </c>
    </row>
    <row r="24" spans="1:12" ht="9" customHeight="1"/>
    <row r="25" spans="1:12" hidden="1">
      <c r="A25" s="198" t="s">
        <v>12</v>
      </c>
    </row>
    <row r="26" spans="1:12" hidden="1">
      <c r="A26" s="1426" t="s">
        <v>13</v>
      </c>
      <c r="B26" s="1426"/>
      <c r="C26" s="1426"/>
      <c r="D26" s="1426"/>
      <c r="E26" s="1426"/>
      <c r="F26" s="1426"/>
      <c r="G26" s="1429" t="s">
        <v>14</v>
      </c>
      <c r="H26" s="1429"/>
      <c r="I26" s="1429"/>
      <c r="J26" s="1429"/>
      <c r="K26" s="1429"/>
      <c r="L26" s="1429"/>
    </row>
    <row r="27" spans="1:12" hidden="1">
      <c r="A27" s="1432" t="s">
        <v>15</v>
      </c>
      <c r="B27" s="1432"/>
      <c r="C27" s="1432"/>
      <c r="D27" s="1432"/>
      <c r="E27" s="1432"/>
      <c r="F27" s="1432"/>
      <c r="G27" s="1431" t="s">
        <v>16</v>
      </c>
      <c r="H27" s="1431"/>
      <c r="I27" s="1431"/>
      <c r="J27" s="1431"/>
      <c r="K27" s="1431"/>
      <c r="L27" s="1431"/>
    </row>
    <row r="28" spans="1:12" hidden="1">
      <c r="A28" s="1433" t="s">
        <v>17</v>
      </c>
      <c r="B28" s="1433"/>
      <c r="C28" s="1433"/>
      <c r="D28" s="1433"/>
      <c r="E28" s="1433"/>
      <c r="F28" s="1433"/>
      <c r="G28" s="1434" t="s">
        <v>18</v>
      </c>
      <c r="H28" s="1434"/>
      <c r="I28" s="1434"/>
      <c r="J28" s="1434"/>
      <c r="K28" s="1434"/>
      <c r="L28" s="1434"/>
    </row>
    <row r="29" spans="1:12" hidden="1">
      <c r="A29" s="1421" t="s">
        <v>19</v>
      </c>
      <c r="B29" s="1421"/>
      <c r="C29" s="1421"/>
      <c r="D29" s="1421"/>
      <c r="E29" s="1421"/>
      <c r="F29" s="1421"/>
      <c r="G29" s="1435" t="s">
        <v>20</v>
      </c>
      <c r="H29" s="1435"/>
      <c r="I29" s="1435"/>
      <c r="J29" s="1435"/>
      <c r="K29" s="1435"/>
      <c r="L29" s="1435"/>
    </row>
    <row r="30" spans="1:12" hidden="1">
      <c r="A30" s="1430" t="s">
        <v>21</v>
      </c>
      <c r="B30" s="1430"/>
      <c r="C30" s="1430"/>
      <c r="D30" s="1430"/>
      <c r="E30" s="1430"/>
      <c r="F30" s="1430"/>
      <c r="G30" s="1426" t="s">
        <v>22</v>
      </c>
      <c r="H30" s="1426"/>
      <c r="I30" s="1426"/>
      <c r="J30" s="1426"/>
      <c r="K30" s="1426"/>
      <c r="L30" s="1426"/>
    </row>
    <row r="31" spans="1:12" hidden="1">
      <c r="A31" s="1428" t="s">
        <v>23</v>
      </c>
      <c r="B31" s="1428"/>
      <c r="C31" s="1428"/>
      <c r="D31" s="1428"/>
      <c r="E31" s="1428"/>
      <c r="F31" s="1428"/>
      <c r="G31" s="1436" t="s">
        <v>24</v>
      </c>
      <c r="H31" s="1437"/>
      <c r="I31" s="1437"/>
      <c r="J31" s="1437"/>
      <c r="K31" s="1437"/>
      <c r="L31" s="1438"/>
    </row>
    <row r="32" spans="1:12" hidden="1">
      <c r="A32" s="1458" t="s">
        <v>25</v>
      </c>
      <c r="B32" s="1458"/>
      <c r="C32" s="1458"/>
      <c r="D32" s="1458"/>
      <c r="E32" s="1458"/>
      <c r="F32" s="1458"/>
      <c r="G32" s="1439" t="s">
        <v>26</v>
      </c>
      <c r="H32" s="1440"/>
      <c r="I32" s="1440"/>
      <c r="J32" s="1440"/>
      <c r="K32" s="1440"/>
      <c r="L32" s="1441"/>
    </row>
    <row r="33" spans="1:12" hidden="1">
      <c r="A33" s="1449" t="s">
        <v>27</v>
      </c>
      <c r="B33" s="1449"/>
      <c r="C33" s="1449"/>
      <c r="D33" s="1449"/>
      <c r="E33" s="1449"/>
      <c r="F33" s="1449"/>
      <c r="G33" s="1442" t="s">
        <v>28</v>
      </c>
      <c r="H33" s="1443"/>
      <c r="I33" s="1443"/>
      <c r="J33" s="1443"/>
      <c r="K33" s="1443"/>
      <c r="L33" s="1444"/>
    </row>
    <row r="34" spans="1:12" hidden="1">
      <c r="A34" s="1427" t="s">
        <v>29</v>
      </c>
      <c r="B34" s="1427"/>
      <c r="C34" s="1427"/>
      <c r="D34" s="1427"/>
      <c r="E34" s="1427"/>
      <c r="F34" s="1427"/>
      <c r="G34" s="1442" t="s">
        <v>30</v>
      </c>
      <c r="H34" s="1443"/>
      <c r="I34" s="1443"/>
      <c r="J34" s="1443"/>
      <c r="K34" s="1443"/>
      <c r="L34" s="1444"/>
    </row>
    <row r="35" spans="1:12" hidden="1">
      <c r="A35" s="921"/>
      <c r="B35" s="921"/>
      <c r="C35" s="921"/>
      <c r="D35" s="921"/>
      <c r="E35" s="921"/>
      <c r="F35" s="921"/>
      <c r="G35" s="1445" t="s">
        <v>31</v>
      </c>
      <c r="H35" s="1446"/>
      <c r="I35" s="1446"/>
      <c r="J35" s="1446"/>
      <c r="K35" s="1446"/>
      <c r="L35" s="1447"/>
    </row>
    <row r="36" spans="1:12" ht="9" hidden="1" customHeight="1"/>
    <row r="37" spans="1:12">
      <c r="A37" s="314" t="s">
        <v>32</v>
      </c>
      <c r="B37" s="198" t="s">
        <v>33</v>
      </c>
    </row>
    <row r="38" spans="1:12">
      <c r="B38" s="314" t="s">
        <v>34</v>
      </c>
      <c r="C38" s="198" t="s">
        <v>35</v>
      </c>
    </row>
    <row r="39" spans="1:12">
      <c r="C39" s="315" t="s">
        <v>36</v>
      </c>
    </row>
    <row r="40" spans="1:12">
      <c r="B40" s="314" t="s">
        <v>37</v>
      </c>
      <c r="C40" s="315" t="s">
        <v>38</v>
      </c>
    </row>
    <row r="41" spans="1:12">
      <c r="B41" s="314" t="s">
        <v>39</v>
      </c>
      <c r="C41" s="315" t="s">
        <v>40</v>
      </c>
    </row>
    <row r="42" spans="1:12">
      <c r="B42" s="314" t="s">
        <v>41</v>
      </c>
      <c r="C42" s="315" t="s">
        <v>42</v>
      </c>
    </row>
    <row r="43" spans="1:12">
      <c r="B43" s="314"/>
      <c r="C43" s="315" t="s">
        <v>43</v>
      </c>
    </row>
    <row r="44" spans="1:12">
      <c r="B44" s="314"/>
      <c r="C44" s="315" t="s">
        <v>44</v>
      </c>
    </row>
    <row r="45" spans="1:12">
      <c r="B45" s="314" t="s">
        <v>45</v>
      </c>
      <c r="C45" s="198" t="s">
        <v>46</v>
      </c>
    </row>
    <row r="46" spans="1:12">
      <c r="B46" s="314" t="s">
        <v>47</v>
      </c>
      <c r="C46" s="198" t="s">
        <v>48</v>
      </c>
    </row>
    <row r="47" spans="1:12">
      <c r="C47" s="198" t="s">
        <v>49</v>
      </c>
    </row>
    <row r="48" spans="1:12" ht="9" customHeight="1"/>
    <row r="49" spans="1:13">
      <c r="A49" s="314" t="s">
        <v>50</v>
      </c>
      <c r="B49" s="198" t="s">
        <v>51</v>
      </c>
    </row>
    <row r="50" spans="1:13">
      <c r="A50" s="314"/>
      <c r="B50" s="315" t="s">
        <v>52</v>
      </c>
    </row>
    <row r="51" spans="1:13" ht="9" customHeight="1"/>
    <row r="52" spans="1:13">
      <c r="A52" s="314" t="s">
        <v>53</v>
      </c>
      <c r="B52" s="315" t="s">
        <v>54</v>
      </c>
    </row>
    <row r="53" spans="1:13">
      <c r="A53" s="314"/>
      <c r="B53" s="315" t="s">
        <v>55</v>
      </c>
    </row>
    <row r="54" spans="1:13" ht="9" customHeight="1"/>
    <row r="55" spans="1:13">
      <c r="A55" s="314" t="s">
        <v>56</v>
      </c>
      <c r="B55" s="198" t="s">
        <v>57</v>
      </c>
    </row>
    <row r="56" spans="1:13">
      <c r="B56" s="315" t="s">
        <v>58</v>
      </c>
    </row>
    <row r="57" spans="1:13" ht="12.75" customHeight="1">
      <c r="B57" s="1450" t="s">
        <v>59</v>
      </c>
      <c r="C57" s="1451"/>
      <c r="D57" s="742" t="s">
        <v>60</v>
      </c>
      <c r="E57" s="743"/>
      <c r="F57" s="1143" t="s">
        <v>61</v>
      </c>
      <c r="G57" s="374"/>
      <c r="M57" s="1420"/>
    </row>
    <row r="58" spans="1:13">
      <c r="B58" s="1452"/>
      <c r="C58" s="1453"/>
      <c r="D58" s="1461" t="s">
        <v>62</v>
      </c>
      <c r="E58" s="1463"/>
      <c r="F58" s="1459" t="s">
        <v>63</v>
      </c>
      <c r="G58" s="1460"/>
      <c r="M58" s="204"/>
    </row>
    <row r="59" spans="1:13">
      <c r="B59" s="1454"/>
      <c r="C59" s="1455"/>
      <c r="D59" s="1461" t="s">
        <v>64</v>
      </c>
      <c r="E59" s="1462"/>
      <c r="F59" s="1459" t="s">
        <v>65</v>
      </c>
      <c r="G59" s="1460"/>
    </row>
    <row r="60" spans="1:13">
      <c r="B60" s="1456" t="s">
        <v>66</v>
      </c>
      <c r="C60" s="1457"/>
      <c r="D60" s="742" t="s">
        <v>67</v>
      </c>
      <c r="E60" s="744"/>
      <c r="F60" s="1459" t="s">
        <v>68</v>
      </c>
      <c r="G60" s="1460"/>
      <c r="M60" s="679"/>
    </row>
    <row r="61" spans="1:13">
      <c r="B61" s="1448"/>
      <c r="C61" s="1448"/>
      <c r="D61" s="1448"/>
    </row>
    <row r="63" spans="1:13">
      <c r="A63" s="222" t="s">
        <v>69</v>
      </c>
    </row>
    <row r="64" spans="1:13">
      <c r="A64" s="222" t="s">
        <v>70</v>
      </c>
    </row>
    <row r="65" spans="1:11" ht="15.75">
      <c r="B65" s="199"/>
      <c r="D65" s="199"/>
      <c r="E65" s="199"/>
      <c r="F65" s="200" t="s">
        <v>71</v>
      </c>
      <c r="G65" s="316"/>
      <c r="H65" s="317"/>
      <c r="I65" s="317"/>
      <c r="J65" s="317"/>
      <c r="K65" s="318"/>
    </row>
    <row r="66" spans="1:11" ht="15.75">
      <c r="B66" s="199"/>
      <c r="D66" s="199"/>
      <c r="E66" s="199"/>
      <c r="F66" s="200" t="s">
        <v>72</v>
      </c>
      <c r="G66" s="345" t="s">
        <v>73</v>
      </c>
      <c r="H66" s="317"/>
      <c r="I66" s="317"/>
      <c r="J66" s="317"/>
      <c r="K66" s="318"/>
    </row>
    <row r="67" spans="1:11" ht="12.75" customHeight="1">
      <c r="A67" s="201"/>
      <c r="B67" s="199"/>
      <c r="C67" s="199"/>
      <c r="D67" s="199"/>
      <c r="E67" s="199"/>
      <c r="F67" s="199"/>
      <c r="G67" s="199"/>
      <c r="H67" s="199"/>
    </row>
    <row r="68" spans="1:11">
      <c r="A68" s="319" t="s">
        <v>74</v>
      </c>
      <c r="B68" s="320"/>
      <c r="C68" s="202" t="s">
        <v>75</v>
      </c>
      <c r="D68" s="319" t="s">
        <v>76</v>
      </c>
      <c r="E68" s="321"/>
      <c r="F68" s="321"/>
      <c r="G68" s="202" t="s">
        <v>77</v>
      </c>
      <c r="H68" s="202" t="s">
        <v>78</v>
      </c>
      <c r="I68" s="202" t="s">
        <v>79</v>
      </c>
      <c r="J68" s="202" t="s">
        <v>80</v>
      </c>
      <c r="K68" s="202" t="s">
        <v>81</v>
      </c>
    </row>
    <row r="69" spans="1:11">
      <c r="A69" s="1782" t="s">
        <v>82</v>
      </c>
      <c r="B69" s="1783"/>
      <c r="C69" s="322">
        <v>1</v>
      </c>
      <c r="D69" s="323"/>
      <c r="E69" s="317"/>
      <c r="F69" s="317"/>
      <c r="G69" s="203"/>
      <c r="H69" s="203"/>
      <c r="I69" s="203"/>
      <c r="J69" s="203"/>
      <c r="K69" s="203"/>
    </row>
    <row r="70" spans="1:11">
      <c r="A70" s="1782" t="s">
        <v>83</v>
      </c>
      <c r="B70" s="1783"/>
      <c r="C70" s="322">
        <v>2</v>
      </c>
      <c r="D70" s="323"/>
      <c r="E70" s="317"/>
      <c r="F70" s="317"/>
      <c r="G70" s="203"/>
      <c r="H70" s="203"/>
      <c r="I70" s="203"/>
      <c r="J70" s="203"/>
      <c r="K70" s="203"/>
    </row>
    <row r="71" spans="1:11">
      <c r="A71" s="1782" t="s">
        <v>84</v>
      </c>
      <c r="B71" s="1783"/>
      <c r="C71" s="322">
        <v>3</v>
      </c>
      <c r="D71" s="323"/>
      <c r="E71" s="317"/>
      <c r="F71" s="317"/>
      <c r="G71" s="203"/>
      <c r="H71" s="203"/>
      <c r="I71" s="203"/>
      <c r="J71" s="203"/>
      <c r="K71" s="203"/>
    </row>
    <row r="72" spans="1:11">
      <c r="A72" s="1782" t="s">
        <v>85</v>
      </c>
      <c r="B72" s="1783"/>
      <c r="C72" s="322">
        <v>4</v>
      </c>
      <c r="D72" s="323" t="s">
        <v>86</v>
      </c>
      <c r="E72" s="317"/>
      <c r="F72" s="317"/>
      <c r="G72" s="203"/>
      <c r="H72" s="203"/>
      <c r="I72" s="203"/>
      <c r="J72" s="203"/>
      <c r="K72" s="203"/>
    </row>
    <row r="73" spans="1:11">
      <c r="A73" s="1782" t="s">
        <v>87</v>
      </c>
      <c r="B73" s="1783"/>
      <c r="C73" s="322">
        <v>5</v>
      </c>
      <c r="D73" s="323" t="s">
        <v>86</v>
      </c>
      <c r="E73" s="317"/>
      <c r="F73" s="317"/>
      <c r="G73" s="203"/>
      <c r="H73" s="203"/>
      <c r="I73" s="203"/>
      <c r="J73" s="203"/>
      <c r="K73" s="203"/>
    </row>
    <row r="74" spans="1:11">
      <c r="A74" s="1782" t="s">
        <v>88</v>
      </c>
      <c r="B74" s="1783"/>
      <c r="C74" s="322">
        <v>6</v>
      </c>
      <c r="D74" s="323" t="s">
        <v>89</v>
      </c>
      <c r="E74" s="317"/>
      <c r="F74" s="317"/>
      <c r="G74" s="203" t="s">
        <v>90</v>
      </c>
      <c r="H74" s="203"/>
      <c r="I74" s="203"/>
      <c r="J74" s="203"/>
      <c r="K74" s="203"/>
    </row>
    <row r="75" spans="1:11">
      <c r="A75" s="1782" t="s">
        <v>91</v>
      </c>
      <c r="B75" s="1783"/>
      <c r="C75" s="322">
        <v>7</v>
      </c>
      <c r="D75" s="323"/>
      <c r="E75" s="317"/>
      <c r="F75" s="317"/>
      <c r="G75" s="203"/>
      <c r="H75" s="203"/>
      <c r="I75" s="203"/>
      <c r="J75" s="203"/>
      <c r="K75" s="203"/>
    </row>
    <row r="76" spans="1:11">
      <c r="A76" s="1782" t="s">
        <v>82</v>
      </c>
      <c r="B76" s="1783"/>
      <c r="C76" s="322">
        <v>8</v>
      </c>
      <c r="D76" s="323"/>
      <c r="E76" s="317"/>
      <c r="F76" s="317"/>
      <c r="G76" s="203"/>
      <c r="H76" s="203"/>
      <c r="I76" s="203"/>
      <c r="J76" s="203"/>
      <c r="K76" s="203"/>
    </row>
    <row r="77" spans="1:11">
      <c r="A77" s="1782" t="s">
        <v>83</v>
      </c>
      <c r="B77" s="1783"/>
      <c r="C77" s="322">
        <v>9</v>
      </c>
      <c r="D77" s="323" t="s">
        <v>89</v>
      </c>
      <c r="E77" s="317"/>
      <c r="F77" s="317"/>
      <c r="G77" s="203"/>
      <c r="H77" s="203" t="s">
        <v>90</v>
      </c>
      <c r="I77" s="203"/>
      <c r="J77" s="203"/>
      <c r="K77" s="203"/>
    </row>
    <row r="78" spans="1:11">
      <c r="A78" s="1782" t="s">
        <v>84</v>
      </c>
      <c r="B78" s="1783"/>
      <c r="C78" s="322">
        <v>10</v>
      </c>
      <c r="D78" s="323" t="s">
        <v>92</v>
      </c>
      <c r="E78" s="317"/>
      <c r="F78" s="317"/>
      <c r="G78" s="203"/>
      <c r="H78" s="203"/>
      <c r="I78" s="203" t="s">
        <v>90</v>
      </c>
      <c r="J78" s="203"/>
      <c r="K78" s="203"/>
    </row>
    <row r="79" spans="1:11">
      <c r="A79" s="1782" t="s">
        <v>85</v>
      </c>
      <c r="B79" s="1783"/>
      <c r="C79" s="322">
        <v>11</v>
      </c>
      <c r="D79" s="323" t="s">
        <v>92</v>
      </c>
      <c r="E79" s="317"/>
      <c r="F79" s="317"/>
      <c r="G79" s="203"/>
      <c r="H79" s="203"/>
      <c r="I79" s="203"/>
      <c r="J79" s="203" t="s">
        <v>90</v>
      </c>
      <c r="K79" s="203" t="s">
        <v>90</v>
      </c>
    </row>
    <row r="81" spans="1:1">
      <c r="A81" s="222" t="s">
        <v>93</v>
      </c>
    </row>
    <row r="82" spans="1:1">
      <c r="A82" s="198" t="s">
        <v>94</v>
      </c>
    </row>
    <row r="83" spans="1:1">
      <c r="A83" s="315" t="s">
        <v>95</v>
      </c>
    </row>
    <row r="84" spans="1:1">
      <c r="A84" s="198" t="s">
        <v>96</v>
      </c>
    </row>
    <row r="85" spans="1:1">
      <c r="A85" s="198" t="s">
        <v>97</v>
      </c>
    </row>
    <row r="87" spans="1:1">
      <c r="A87" s="198" t="s">
        <v>98</v>
      </c>
    </row>
    <row r="88" spans="1:1">
      <c r="A88" s="198" t="s">
        <v>99</v>
      </c>
    </row>
    <row r="89" spans="1:1">
      <c r="A89" s="198" t="s">
        <v>100</v>
      </c>
    </row>
    <row r="90" spans="1:1">
      <c r="A90" s="198" t="s">
        <v>101</v>
      </c>
    </row>
    <row r="91" spans="1:1">
      <c r="A91" s="198" t="s">
        <v>102</v>
      </c>
    </row>
    <row r="92" spans="1:1">
      <c r="A92" s="198" t="s">
        <v>103</v>
      </c>
    </row>
    <row r="93" spans="1:1">
      <c r="A93" s="198" t="s">
        <v>104</v>
      </c>
    </row>
    <row r="94" spans="1:1">
      <c r="A94" s="198" t="s">
        <v>105</v>
      </c>
    </row>
    <row r="95" spans="1:1">
      <c r="A95" s="198" t="s">
        <v>106</v>
      </c>
    </row>
    <row r="96" spans="1:1">
      <c r="A96" s="198" t="s">
        <v>107</v>
      </c>
    </row>
    <row r="98" spans="1:11">
      <c r="A98" s="222" t="s">
        <v>70</v>
      </c>
    </row>
    <row r="99" spans="1:11">
      <c r="A99" s="223"/>
      <c r="F99" s="2192" t="s">
        <v>108</v>
      </c>
      <c r="G99" s="2193"/>
      <c r="H99" s="2194"/>
      <c r="J99" s="213"/>
      <c r="K99" s="204"/>
    </row>
    <row r="100" spans="1:11" ht="12.75" customHeight="1" thickBot="1"/>
    <row r="101" spans="1:11" ht="14.25" thickTop="1" thickBot="1">
      <c r="A101" s="1380" t="s">
        <v>109</v>
      </c>
      <c r="B101" s="324"/>
      <c r="C101" s="324"/>
      <c r="D101" s="324"/>
      <c r="E101" s="324"/>
      <c r="F101" s="324"/>
      <c r="G101" s="324"/>
      <c r="H101" s="324"/>
      <c r="I101" s="325"/>
      <c r="J101" s="326" t="s">
        <v>110</v>
      </c>
      <c r="K101" s="327"/>
    </row>
    <row r="102" spans="1:11" ht="16.5" thickTop="1" thickBot="1">
      <c r="A102" s="328" t="s">
        <v>111</v>
      </c>
      <c r="B102" s="329"/>
      <c r="C102" s="330" t="s">
        <v>112</v>
      </c>
      <c r="D102" s="331"/>
      <c r="E102" s="205" t="s">
        <v>113</v>
      </c>
      <c r="F102" s="205" t="s">
        <v>114</v>
      </c>
      <c r="G102" s="205" t="s">
        <v>115</v>
      </c>
      <c r="H102" s="205" t="s">
        <v>116</v>
      </c>
      <c r="I102" s="332" t="s">
        <v>117</v>
      </c>
      <c r="J102" s="333" t="s">
        <v>118</v>
      </c>
      <c r="K102" s="333" t="s">
        <v>119</v>
      </c>
    </row>
    <row r="103" spans="1:11" ht="14.25" thickTop="1" thickBot="1">
      <c r="A103" s="334" t="s">
        <v>120</v>
      </c>
      <c r="B103" s="335" t="s">
        <v>121</v>
      </c>
      <c r="C103" s="336" t="s">
        <v>122</v>
      </c>
      <c r="D103" s="337"/>
      <c r="E103" s="593" t="s">
        <v>123</v>
      </c>
      <c r="F103" s="342">
        <v>1500</v>
      </c>
      <c r="G103" s="593" t="s">
        <v>124</v>
      </c>
      <c r="H103" s="593" t="s">
        <v>125</v>
      </c>
      <c r="I103" s="51">
        <v>7500</v>
      </c>
      <c r="J103" s="342"/>
      <c r="K103" s="342">
        <v>7500</v>
      </c>
    </row>
    <row r="104" spans="1:11" ht="14.25" thickTop="1" thickBot="1">
      <c r="A104" s="334" t="s">
        <v>126</v>
      </c>
      <c r="B104" s="335" t="s">
        <v>127</v>
      </c>
      <c r="C104" s="339"/>
      <c r="D104" s="340"/>
      <c r="E104" s="338"/>
      <c r="F104" s="338"/>
      <c r="G104" s="338"/>
      <c r="H104" s="338"/>
      <c r="I104" s="207">
        <v>0</v>
      </c>
      <c r="J104" s="338"/>
      <c r="K104" s="338"/>
    </row>
    <row r="105" spans="1:11" ht="12.75" customHeight="1" thickTop="1">
      <c r="A105" s="300"/>
      <c r="B105" s="300"/>
      <c r="C105" s="209"/>
      <c r="E105" s="208"/>
      <c r="F105" s="208"/>
      <c r="G105" s="208"/>
      <c r="H105" s="208"/>
      <c r="I105" s="341"/>
      <c r="J105" s="208"/>
      <c r="K105" s="208"/>
    </row>
    <row r="106" spans="1:11">
      <c r="A106" s="300"/>
      <c r="B106" s="300"/>
      <c r="C106" s="209"/>
      <c r="E106" s="2195" t="s">
        <v>128</v>
      </c>
      <c r="F106" s="208"/>
      <c r="G106" s="2195" t="s">
        <v>128</v>
      </c>
      <c r="H106" s="208"/>
      <c r="I106" s="2196" t="s">
        <v>129</v>
      </c>
      <c r="J106" s="2197"/>
      <c r="K106" s="2198"/>
    </row>
    <row r="107" spans="1:11">
      <c r="A107" s="300"/>
      <c r="B107" s="300"/>
      <c r="C107" s="209"/>
      <c r="E107" s="2199" t="s">
        <v>130</v>
      </c>
      <c r="F107" s="208"/>
      <c r="G107" s="2199" t="s">
        <v>131</v>
      </c>
      <c r="H107" s="208"/>
      <c r="I107" s="2200" t="s">
        <v>132</v>
      </c>
      <c r="J107" s="2201"/>
      <c r="K107" s="2202"/>
    </row>
    <row r="108" spans="1:11">
      <c r="A108" s="300"/>
      <c r="B108" s="300"/>
      <c r="C108" s="209"/>
      <c r="E108" s="213"/>
      <c r="F108" s="208"/>
      <c r="G108" s="213"/>
      <c r="H108" s="208"/>
      <c r="I108" s="341"/>
      <c r="J108" s="208"/>
      <c r="K108" s="208"/>
    </row>
    <row r="109" spans="1:11" ht="14.25" thickBot="1">
      <c r="A109" s="300"/>
      <c r="C109" s="209"/>
      <c r="E109" s="208"/>
      <c r="F109" s="209"/>
      <c r="G109" s="209"/>
      <c r="H109" s="211" t="s">
        <v>133</v>
      </c>
      <c r="I109" s="212">
        <v>4800</v>
      </c>
      <c r="J109" s="212">
        <v>0</v>
      </c>
      <c r="K109" s="212">
        <v>4800</v>
      </c>
    </row>
    <row r="110" spans="1:11" ht="13.5">
      <c r="A110" s="300"/>
      <c r="C110" s="209"/>
      <c r="E110" s="208"/>
      <c r="F110" s="209"/>
      <c r="G110" s="209"/>
      <c r="H110" s="209"/>
      <c r="I110" s="2203" t="b">
        <f>J109+K109=I109</f>
        <v>1</v>
      </c>
      <c r="J110" s="210"/>
      <c r="K110" s="210"/>
    </row>
    <row r="111" spans="1:11">
      <c r="I111" s="1782" t="s">
        <v>134</v>
      </c>
      <c r="J111" s="2204"/>
      <c r="K111" s="1783"/>
    </row>
    <row r="113" spans="1:11">
      <c r="A113" s="198" t="s">
        <v>135</v>
      </c>
    </row>
    <row r="114" spans="1:11">
      <c r="A114" s="198" t="s">
        <v>136</v>
      </c>
    </row>
    <row r="116" spans="1:11">
      <c r="A116" s="198" t="s">
        <v>137</v>
      </c>
    </row>
    <row r="117" spans="1:11">
      <c r="A117" s="198" t="s">
        <v>138</v>
      </c>
    </row>
    <row r="119" spans="1:11" ht="18.75" hidden="1">
      <c r="A119" s="197" t="s">
        <v>139</v>
      </c>
      <c r="B119" s="197"/>
      <c r="C119" s="197"/>
      <c r="D119" s="197"/>
      <c r="E119" s="197"/>
      <c r="F119" s="197"/>
      <c r="G119" s="197"/>
      <c r="H119" s="197"/>
      <c r="I119" s="197"/>
      <c r="J119" s="197"/>
      <c r="K119" s="197"/>
    </row>
    <row r="120" spans="1:11" hidden="1"/>
    <row r="121" spans="1:11" hidden="1">
      <c r="A121" s="198" t="s">
        <v>140</v>
      </c>
    </row>
    <row r="122" spans="1:11" hidden="1">
      <c r="A122" s="198" t="s">
        <v>141</v>
      </c>
    </row>
    <row r="123" spans="1:11" hidden="1">
      <c r="A123" s="198" t="s">
        <v>142</v>
      </c>
    </row>
    <row r="124" spans="1:11" hidden="1">
      <c r="A124" s="198" t="s">
        <v>143</v>
      </c>
    </row>
    <row r="125" spans="1:11" hidden="1"/>
    <row r="126" spans="1:11" hidden="1">
      <c r="A126" s="222" t="s">
        <v>144</v>
      </c>
    </row>
    <row r="127" spans="1:11" hidden="1">
      <c r="A127" s="314" t="s">
        <v>32</v>
      </c>
      <c r="B127" s="198" t="s">
        <v>145</v>
      </c>
    </row>
    <row r="128" spans="1:11" hidden="1">
      <c r="B128" s="198" t="s">
        <v>146</v>
      </c>
    </row>
    <row r="129" spans="1:2" hidden="1"/>
    <row r="130" spans="1:2" hidden="1">
      <c r="A130" s="314" t="s">
        <v>50</v>
      </c>
      <c r="B130" s="315" t="s">
        <v>147</v>
      </c>
    </row>
    <row r="131" spans="1:2" hidden="1"/>
    <row r="132" spans="1:2" hidden="1">
      <c r="A132" s="314" t="s">
        <v>53</v>
      </c>
      <c r="B132" s="198" t="s">
        <v>148</v>
      </c>
    </row>
    <row r="133" spans="1:2" hidden="1"/>
    <row r="134" spans="1:2" hidden="1">
      <c r="A134" s="314" t="s">
        <v>56</v>
      </c>
      <c r="B134" s="315" t="s">
        <v>149</v>
      </c>
    </row>
    <row r="135" spans="1:2" hidden="1"/>
    <row r="136" spans="1:2" hidden="1"/>
    <row r="137" spans="1:2" hidden="1">
      <c r="A137" s="222" t="s">
        <v>150</v>
      </c>
    </row>
    <row r="138" spans="1:2" hidden="1">
      <c r="A138" s="314" t="s">
        <v>32</v>
      </c>
      <c r="B138" s="198" t="s">
        <v>151</v>
      </c>
    </row>
    <row r="139" spans="1:2" hidden="1">
      <c r="B139" s="198" t="s">
        <v>152</v>
      </c>
    </row>
    <row r="140" spans="1:2" hidden="1"/>
    <row r="141" spans="1:2" hidden="1">
      <c r="A141" s="314" t="s">
        <v>50</v>
      </c>
      <c r="B141" s="198" t="s">
        <v>153</v>
      </c>
    </row>
    <row r="142" spans="1:2" hidden="1"/>
    <row r="143" spans="1:2" hidden="1">
      <c r="A143" s="314" t="s">
        <v>53</v>
      </c>
      <c r="B143" s="198" t="s">
        <v>154</v>
      </c>
    </row>
    <row r="144" spans="1:2" hidden="1"/>
    <row r="145" spans="1:3" hidden="1">
      <c r="A145" s="314" t="s">
        <v>56</v>
      </c>
      <c r="B145" s="198" t="s">
        <v>155</v>
      </c>
    </row>
    <row r="146" spans="1:3" hidden="1">
      <c r="B146" s="198" t="s">
        <v>156</v>
      </c>
    </row>
    <row r="147" spans="1:3" hidden="1">
      <c r="B147" s="198" t="s">
        <v>157</v>
      </c>
    </row>
    <row r="148" spans="1:3" hidden="1"/>
    <row r="149" spans="1:3" hidden="1">
      <c r="A149" s="314" t="s">
        <v>158</v>
      </c>
      <c r="B149" s="223" t="s">
        <v>159</v>
      </c>
    </row>
    <row r="150" spans="1:3" hidden="1">
      <c r="B150" s="314" t="s">
        <v>160</v>
      </c>
      <c r="C150" s="198" t="s">
        <v>161</v>
      </c>
    </row>
    <row r="151" spans="1:3" hidden="1">
      <c r="C151" s="198" t="s">
        <v>162</v>
      </c>
    </row>
    <row r="152" spans="1:3" hidden="1">
      <c r="B152" s="314" t="s">
        <v>163</v>
      </c>
      <c r="C152" s="198" t="s">
        <v>164</v>
      </c>
    </row>
    <row r="153" spans="1:3" hidden="1">
      <c r="C153" s="314" t="s">
        <v>165</v>
      </c>
    </row>
    <row r="154" spans="1:3" hidden="1">
      <c r="C154" s="198" t="s">
        <v>166</v>
      </c>
    </row>
    <row r="155" spans="1:3" hidden="1"/>
    <row r="156" spans="1:3" hidden="1">
      <c r="A156" s="198" t="s">
        <v>167</v>
      </c>
    </row>
    <row r="157" spans="1:3" hidden="1">
      <c r="A157" s="198" t="s">
        <v>168</v>
      </c>
    </row>
    <row r="158" spans="1:3" hidden="1"/>
    <row r="159" spans="1:3" hidden="1">
      <c r="A159" s="315" t="s">
        <v>169</v>
      </c>
    </row>
  </sheetData>
  <sheetProtection algorithmName="SHA-512" hashValue="243y/i6neoH4nFPudB1tVx4NH7+0XId4bwf0pImbkd3lE3gbGs4rC4r02Ww71XYQlWN85f5X53hc7TdHcV+1GA==" saltValue="lCbH1G3ebwz4U5jOVtxK5A==" spinCount="100000" sheet="1" objects="1" scenarios="1"/>
  <mergeCells count="41">
    <mergeCell ref="D59:E59"/>
    <mergeCell ref="D58:E58"/>
    <mergeCell ref="G30:L30"/>
    <mergeCell ref="G35:L35"/>
    <mergeCell ref="G34:L34"/>
    <mergeCell ref="I111:K111"/>
    <mergeCell ref="A72:B72"/>
    <mergeCell ref="A69:B69"/>
    <mergeCell ref="B61:D61"/>
    <mergeCell ref="A33:F33"/>
    <mergeCell ref="A70:B70"/>
    <mergeCell ref="A71:B71"/>
    <mergeCell ref="B57:C59"/>
    <mergeCell ref="B60:C60"/>
    <mergeCell ref="A32:F32"/>
    <mergeCell ref="F58:G58"/>
    <mergeCell ref="F59:G59"/>
    <mergeCell ref="F60:G60"/>
    <mergeCell ref="A79:B79"/>
    <mergeCell ref="A74:B74"/>
    <mergeCell ref="A77:B77"/>
    <mergeCell ref="A78:B78"/>
    <mergeCell ref="A73:B73"/>
    <mergeCell ref="A75:B75"/>
    <mergeCell ref="A76:B76"/>
    <mergeCell ref="A29:F29"/>
    <mergeCell ref="A1:L1"/>
    <mergeCell ref="B3:K3"/>
    <mergeCell ref="A26:F26"/>
    <mergeCell ref="A34:F34"/>
    <mergeCell ref="A31:F31"/>
    <mergeCell ref="G26:L26"/>
    <mergeCell ref="A30:F30"/>
    <mergeCell ref="G27:L27"/>
    <mergeCell ref="A27:F27"/>
    <mergeCell ref="A28:F28"/>
    <mergeCell ref="G28:L28"/>
    <mergeCell ref="G29:L29"/>
    <mergeCell ref="G31:L31"/>
    <mergeCell ref="G32:L32"/>
    <mergeCell ref="G33:L33"/>
  </mergeCells>
  <phoneticPr fontId="4" type="noConversion"/>
  <hyperlinks>
    <hyperlink ref="F60" r:id="rId1" xr:uid="{87C2F384-C950-4384-B9F5-C6329411E379}"/>
    <hyperlink ref="F57" r:id="rId2" xr:uid="{D2B865C8-0F9A-417D-A781-8ED8C632D820}"/>
    <hyperlink ref="F58" r:id="rId3" xr:uid="{3B9D5F0B-CAEF-487C-8232-9155AEE26932}"/>
    <hyperlink ref="F59" r:id="rId4" xr:uid="{E41DCE61-4165-4C2C-B795-4FB5F646BC10}"/>
  </hyperlinks>
  <printOptions horizontalCentered="1"/>
  <pageMargins left="0.51181102362204722" right="0.23622047244094491" top="0.35433070866141736" bottom="0.39370078740157483" header="0.15748031496062992" footer="0.15748031496062992"/>
  <pageSetup paperSize="9" orientation="portrait" r:id="rId5"/>
  <headerFooter alignWithMargins="0">
    <oddHeader>&amp;R&amp;6&amp;Z&amp;F</oddHeader>
    <oddFooter xml:space="preserve">&amp;L&amp;8Compiled by: S.A.B.C. Ltd - Updated March 2023
&amp;R&amp;8Printed: &amp;D - Sheet 1 </oddFooter>
  </headerFooter>
  <rowBreaks count="2" manualBreakCount="2">
    <brk id="61" max="16383" man="1"/>
    <brk id="118" max="16383" man="1"/>
  </rowBreaks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5"/>
  </sheetPr>
  <dimension ref="A2:AC64"/>
  <sheetViews>
    <sheetView showGridLines="0" showRowColHeaders="0" showRuler="0" zoomScaleNormal="100" zoomScalePageLayoutView="120" workbookViewId="0"/>
  </sheetViews>
  <sheetFormatPr defaultColWidth="0" defaultRowHeight="12.75" customHeight="1"/>
  <cols>
    <col min="1" max="30" width="2.85546875" style="350" customWidth="1"/>
    <col min="31" max="16384" width="0" style="350" hidden="1"/>
  </cols>
  <sheetData>
    <row r="2" spans="1:29" s="351" customFormat="1" ht="12.75" customHeight="1">
      <c r="A2" s="350" t="s">
        <v>1319</v>
      </c>
      <c r="H2" s="352" t="s">
        <v>1320</v>
      </c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</row>
    <row r="3" spans="1:29" s="351" customFormat="1" ht="12.75" customHeight="1"/>
    <row r="4" spans="1:29" s="351" customFormat="1" ht="12.75" customHeight="1">
      <c r="A4" s="1797" t="s">
        <v>32</v>
      </c>
      <c r="B4" s="1797"/>
      <c r="C4" s="354" t="s">
        <v>1321</v>
      </c>
    </row>
    <row r="5" spans="1:29" s="351" customFormat="1" ht="12.75" customHeight="1"/>
    <row r="6" spans="1:29" s="351" customFormat="1" ht="12.75" customHeight="1"/>
    <row r="7" spans="1:29" s="351" customFormat="1" ht="12.75" customHeight="1"/>
    <row r="8" spans="1:29" s="351" customFormat="1" ht="12.75" customHeight="1"/>
    <row r="9" spans="1:29" s="351" customFormat="1" ht="12.75" customHeight="1"/>
    <row r="10" spans="1:29" s="351" customFormat="1" ht="12.75" customHeight="1">
      <c r="A10" s="1797" t="s">
        <v>50</v>
      </c>
      <c r="B10" s="1797"/>
      <c r="C10" s="354" t="s">
        <v>1322</v>
      </c>
    </row>
    <row r="11" spans="1:29" s="351" customFormat="1" ht="12.75" customHeight="1"/>
    <row r="12" spans="1:29" s="351" customFormat="1" ht="12.75" customHeight="1"/>
    <row r="13" spans="1:29" s="351" customFormat="1" ht="12.75" customHeight="1"/>
    <row r="14" spans="1:29" s="351" customFormat="1" ht="12.75" customHeight="1"/>
    <row r="15" spans="1:29" s="351" customFormat="1" ht="12.75" customHeight="1"/>
    <row r="16" spans="1:29" s="351" customFormat="1" ht="12.75" customHeight="1"/>
    <row r="17" s="351" customFormat="1" ht="12.75" customHeight="1"/>
    <row r="18" s="351" customFormat="1" ht="12.75" customHeight="1"/>
    <row r="19" s="351" customFormat="1" ht="12.75" customHeight="1"/>
    <row r="20" s="351" customFormat="1" ht="12.75" customHeight="1"/>
    <row r="21" s="351" customFormat="1" ht="12.75" customHeight="1"/>
    <row r="22" s="351" customFormat="1" ht="12.75" customHeight="1"/>
    <row r="23" s="351" customFormat="1" ht="12.75" customHeight="1"/>
    <row r="24" s="351" customFormat="1" ht="12.75" customHeight="1"/>
    <row r="25" s="351" customFormat="1" ht="12.75" customHeight="1"/>
    <row r="26" s="351" customFormat="1" ht="12.75" customHeight="1"/>
    <row r="27" s="351" customFormat="1" ht="12.75" customHeight="1"/>
    <row r="28" s="351" customFormat="1" ht="12.75" customHeight="1"/>
    <row r="29" s="351" customFormat="1" ht="12.75" customHeight="1"/>
    <row r="30" s="351" customFormat="1" ht="12.75" customHeight="1"/>
    <row r="31" s="351" customFormat="1" ht="12.75" customHeight="1"/>
    <row r="32" s="351" customFormat="1" ht="12.75" customHeight="1"/>
    <row r="33" s="351" customFormat="1" ht="12.75" customHeight="1"/>
    <row r="34" s="351" customFormat="1" ht="12.75" customHeight="1"/>
    <row r="35" s="351" customFormat="1" ht="12.75" customHeight="1"/>
    <row r="36" s="351" customFormat="1" ht="12.75" customHeight="1"/>
    <row r="37" s="351" customFormat="1" ht="12.75" customHeight="1"/>
    <row r="38" s="351" customFormat="1" ht="12.75" customHeight="1"/>
    <row r="39" s="351" customFormat="1" ht="12.75" customHeight="1"/>
    <row r="40" s="351" customFormat="1" ht="12.75" customHeight="1"/>
    <row r="41" s="351" customFormat="1" ht="12.75" customHeight="1"/>
    <row r="42" s="351" customFormat="1" ht="12.75" customHeight="1"/>
    <row r="43" s="351" customFormat="1" ht="12.75" customHeight="1"/>
    <row r="44" s="351" customFormat="1" ht="12.75" customHeight="1"/>
    <row r="45" s="351" customFormat="1" ht="12.75" customHeight="1"/>
    <row r="46" s="351" customFormat="1" ht="12.75" customHeight="1"/>
    <row r="47" s="351" customFormat="1" ht="12.75" customHeight="1"/>
    <row r="48" s="351" customFormat="1" ht="12.75" customHeight="1"/>
    <row r="49" s="351" customFormat="1" ht="12.75" customHeight="1"/>
    <row r="50" s="351" customFormat="1" ht="12.75" customHeight="1"/>
    <row r="51" s="351" customFormat="1" ht="12.75" customHeight="1"/>
    <row r="52" s="351" customFormat="1" ht="12.75" customHeight="1"/>
    <row r="53" s="351" customFormat="1" ht="12.75" customHeight="1"/>
    <row r="54" s="351" customFormat="1" ht="12.75" customHeight="1"/>
    <row r="55" s="351" customFormat="1" ht="12.75" customHeight="1"/>
    <row r="56" s="351" customFormat="1" ht="12.75" customHeight="1"/>
    <row r="57" s="351" customFormat="1" ht="12.75" customHeight="1"/>
    <row r="58" s="351" customFormat="1" ht="12.75" customHeight="1"/>
    <row r="59" s="351" customFormat="1" ht="12.75" customHeight="1"/>
    <row r="60" s="351" customFormat="1" ht="12.75" customHeight="1"/>
    <row r="61" s="351" customFormat="1" ht="12.75" customHeight="1"/>
    <row r="62" s="351" customFormat="1" ht="12.75" customHeight="1"/>
    <row r="63" s="351" customFormat="1" ht="12.75" customHeight="1"/>
    <row r="64" s="351" customFormat="1" ht="12.75" customHeight="1"/>
  </sheetData>
  <sheetProtection algorithmName="SHA-512" hashValue="9lKEyQlf41DC0/7DAMSI4/MHL9wW3eHJ/IFywRlvvYioeT/++lPvPBmu90QAWncxg2pReDRpREFYusbQsOqeCA==" saltValue="+XdvgtbPDrebpXmS1FqDtw==" spinCount="100000" sheet="1"/>
  <mergeCells count="2">
    <mergeCell ref="A4:B4"/>
    <mergeCell ref="A10:B10"/>
  </mergeCells>
  <printOptions horizontalCentered="1"/>
  <pageMargins left="0.82677165354330717" right="0.86614173228346458" top="0.62992125984251968" bottom="0.59055118110236227" header="0.39370078740157483" footer="0.39370078740157483"/>
  <pageSetup paperSize="9" orientation="portrait" r:id="rId1"/>
  <headerFooter alignWithMargins="0">
    <oddHeader>&amp;R&amp;6&amp;Z&amp;F</oddHeader>
    <oddFooter>&amp;L&amp;8Compiled by: S.A.B.C. Ltd - Updated March 2023&amp;R&amp;8Printed: &amp;D - Sheet 8 - 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PDF" shapeId="10401" r:id="rId4">
          <objectPr defaultSize="0" autoPict="0" r:id="rId5">
            <anchor moveWithCells="1">
              <from>
                <xdr:col>2</xdr:col>
                <xdr:colOff>9525</xdr:colOff>
                <xdr:row>10</xdr:row>
                <xdr:rowOff>104775</xdr:rowOff>
              </from>
              <to>
                <xdr:col>28</xdr:col>
                <xdr:colOff>171450</xdr:colOff>
                <xdr:row>59</xdr:row>
                <xdr:rowOff>28575</xdr:rowOff>
              </to>
            </anchor>
          </objectPr>
        </oleObject>
      </mc:Choice>
      <mc:Fallback>
        <oleObject progId="PDF" shapeId="10401" r:id="rId4"/>
      </mc:Fallback>
    </mc:AlternateContent>
    <mc:AlternateContent xmlns:mc="http://schemas.openxmlformats.org/markup-compatibility/2006">
      <mc:Choice Requires="x14">
        <oleObject progId="Acrobat Document" dvAspect="DVASPECT_ICON" shapeId="10403" r:id="rId6">
          <objectPr defaultSize="0" r:id="rId7">
            <anchor moveWithCells="1">
              <from>
                <xdr:col>2</xdr:col>
                <xdr:colOff>47625</xdr:colOff>
                <xdr:row>4</xdr:row>
                <xdr:rowOff>57150</xdr:rowOff>
              </from>
              <to>
                <xdr:col>7</xdr:col>
                <xdr:colOff>9525</xdr:colOff>
                <xdr:row>8</xdr:row>
                <xdr:rowOff>95250</xdr:rowOff>
              </to>
            </anchor>
          </objectPr>
        </oleObject>
      </mc:Choice>
      <mc:Fallback>
        <oleObject progId="Acrobat Document" dvAspect="DVASPECT_ICON" shapeId="10403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1"/>
  </sheetPr>
  <dimension ref="A1:L60"/>
  <sheetViews>
    <sheetView showGridLines="0" showRowColHeaders="0" showRuler="0" view="pageLayout" workbookViewId="0">
      <selection activeCell="A2" sqref="A2"/>
    </sheetView>
  </sheetViews>
  <sheetFormatPr defaultColWidth="9.140625" defaultRowHeight="12.75"/>
  <cols>
    <col min="1" max="2" width="3.28515625" style="282" customWidth="1"/>
    <col min="3" max="10" width="9.140625" style="282"/>
    <col min="11" max="11" width="10" style="282" customWidth="1"/>
    <col min="12" max="16384" width="9.140625" style="282"/>
  </cols>
  <sheetData>
    <row r="1" spans="1:12" ht="15.75">
      <c r="A1" s="1814" t="s">
        <v>1323</v>
      </c>
      <c r="B1" s="1814"/>
      <c r="C1" s="1814"/>
      <c r="D1" s="1814"/>
      <c r="E1" s="1814"/>
      <c r="F1" s="1814"/>
      <c r="G1" s="1814"/>
      <c r="H1" s="1814"/>
      <c r="I1" s="1814"/>
      <c r="J1" s="1814"/>
      <c r="K1" s="1814"/>
      <c r="L1" s="1814"/>
    </row>
    <row r="2" spans="1:12">
      <c r="A2" s="283"/>
    </row>
    <row r="3" spans="1:12" ht="12.75" customHeight="1">
      <c r="A3" s="1801" t="s">
        <v>1324</v>
      </c>
      <c r="B3" s="1801"/>
      <c r="C3" s="1801"/>
      <c r="D3" s="1801"/>
      <c r="E3" s="1801"/>
      <c r="F3" s="1801"/>
      <c r="G3" s="1801"/>
      <c r="H3" s="1801"/>
      <c r="I3" s="1801"/>
      <c r="J3" s="1801"/>
      <c r="K3" s="1801"/>
    </row>
    <row r="4" spans="1:12">
      <c r="A4" s="1801"/>
      <c r="B4" s="1801"/>
      <c r="C4" s="1801"/>
      <c r="D4" s="1801"/>
      <c r="E4" s="1801"/>
      <c r="F4" s="1801"/>
      <c r="G4" s="1801"/>
      <c r="H4" s="1801"/>
      <c r="I4" s="1801"/>
      <c r="J4" s="1801"/>
      <c r="K4" s="1801"/>
    </row>
    <row r="5" spans="1:12">
      <c r="A5" s="1417"/>
      <c r="B5" s="1417"/>
      <c r="C5" s="1417"/>
      <c r="D5" s="1417"/>
      <c r="E5" s="1417"/>
      <c r="F5" s="1417"/>
      <c r="G5" s="1417"/>
      <c r="H5" s="1417"/>
      <c r="I5" s="1417"/>
      <c r="J5" s="1417"/>
    </row>
    <row r="6" spans="1:12" ht="12.75" customHeight="1">
      <c r="A6" s="1417" t="s">
        <v>1325</v>
      </c>
      <c r="B6" s="1815" t="s">
        <v>1326</v>
      </c>
      <c r="C6" s="1815"/>
      <c r="D6" s="1815"/>
      <c r="E6" s="1815"/>
      <c r="F6" s="1815"/>
      <c r="G6" s="1815"/>
      <c r="H6" s="1815"/>
      <c r="I6" s="1815"/>
      <c r="J6" s="1815"/>
      <c r="K6" s="1815"/>
    </row>
    <row r="7" spans="1:12" ht="12.75" customHeight="1">
      <c r="A7" s="1417"/>
      <c r="B7" s="1815"/>
      <c r="C7" s="1815"/>
      <c r="D7" s="1815"/>
      <c r="E7" s="1815"/>
      <c r="F7" s="1815"/>
      <c r="G7" s="1815"/>
      <c r="H7" s="1815"/>
      <c r="I7" s="1815"/>
      <c r="J7" s="1815"/>
      <c r="K7" s="1815"/>
    </row>
    <row r="8" spans="1:12">
      <c r="B8" s="1815"/>
      <c r="C8" s="1815"/>
      <c r="D8" s="1815"/>
      <c r="E8" s="1815"/>
      <c r="F8" s="1815"/>
      <c r="G8" s="1815"/>
      <c r="H8" s="1815"/>
      <c r="I8" s="1815"/>
      <c r="J8" s="1815"/>
      <c r="K8" s="1815"/>
    </row>
    <row r="9" spans="1:12">
      <c r="A9" s="1418"/>
      <c r="B9" s="2229"/>
    </row>
    <row r="10" spans="1:12">
      <c r="A10" s="1418" t="s">
        <v>1327</v>
      </c>
      <c r="B10" s="1801" t="s">
        <v>1328</v>
      </c>
      <c r="C10" s="1801"/>
      <c r="D10" s="1801"/>
      <c r="E10" s="1801"/>
      <c r="F10" s="1801"/>
      <c r="G10" s="1801"/>
      <c r="H10" s="1801"/>
      <c r="I10" s="1801"/>
      <c r="J10" s="1801"/>
      <c r="K10" s="1801"/>
    </row>
    <row r="11" spans="1:12">
      <c r="B11" s="1801"/>
      <c r="C11" s="1801"/>
      <c r="D11" s="1801"/>
      <c r="E11" s="1801"/>
      <c r="F11" s="1801"/>
      <c r="G11" s="1801"/>
      <c r="H11" s="1801"/>
      <c r="I11" s="1801"/>
      <c r="J11" s="1801"/>
      <c r="K11" s="1801"/>
    </row>
    <row r="12" spans="1:12">
      <c r="B12" s="284" t="s">
        <v>1329</v>
      </c>
      <c r="C12" s="2229" t="s">
        <v>1330</v>
      </c>
    </row>
    <row r="13" spans="1:12">
      <c r="B13" s="284" t="s">
        <v>1329</v>
      </c>
      <c r="C13" s="2229" t="s">
        <v>1331</v>
      </c>
    </row>
    <row r="14" spans="1:12">
      <c r="B14" s="284" t="s">
        <v>1329</v>
      </c>
      <c r="C14" s="2229" t="s">
        <v>1332</v>
      </c>
    </row>
    <row r="15" spans="1:12">
      <c r="B15" s="284" t="s">
        <v>1329</v>
      </c>
      <c r="C15" s="2229" t="s">
        <v>1333</v>
      </c>
    </row>
    <row r="16" spans="1:12">
      <c r="A16" s="1418"/>
    </row>
    <row r="17" spans="1:12" ht="12.75" customHeight="1">
      <c r="A17" s="1418" t="s">
        <v>1334</v>
      </c>
      <c r="B17" s="1801" t="s">
        <v>1335</v>
      </c>
      <c r="C17" s="1801"/>
      <c r="D17" s="1801"/>
      <c r="E17" s="1801"/>
      <c r="F17" s="1801"/>
      <c r="G17" s="1801"/>
      <c r="H17" s="1801"/>
      <c r="I17" s="1801"/>
      <c r="J17" s="1801"/>
      <c r="K17" s="1801"/>
      <c r="L17" s="1801"/>
    </row>
    <row r="18" spans="1:12">
      <c r="B18" s="284" t="s">
        <v>1329</v>
      </c>
      <c r="C18" s="2229" t="s">
        <v>1336</v>
      </c>
    </row>
    <row r="19" spans="1:12">
      <c r="B19" s="284" t="s">
        <v>1329</v>
      </c>
      <c r="C19" s="2229" t="s">
        <v>1337</v>
      </c>
    </row>
    <row r="20" spans="1:12">
      <c r="B20" s="284" t="s">
        <v>1329</v>
      </c>
      <c r="C20" s="2229" t="s">
        <v>1338</v>
      </c>
    </row>
    <row r="21" spans="1:12">
      <c r="B21" s="284" t="s">
        <v>1329</v>
      </c>
      <c r="C21" s="2229" t="s">
        <v>1339</v>
      </c>
    </row>
    <row r="22" spans="1:12">
      <c r="B22" s="284" t="s">
        <v>1329</v>
      </c>
      <c r="C22" s="2229" t="s">
        <v>1340</v>
      </c>
    </row>
    <row r="23" spans="1:12">
      <c r="A23" s="1418"/>
    </row>
    <row r="24" spans="1:12">
      <c r="A24" s="1418" t="s">
        <v>1341</v>
      </c>
      <c r="B24" s="1801" t="s">
        <v>1342</v>
      </c>
      <c r="C24" s="1801"/>
      <c r="D24" s="1801"/>
      <c r="E24" s="1801"/>
      <c r="F24" s="1801"/>
      <c r="G24" s="1801"/>
      <c r="H24" s="1801"/>
      <c r="I24" s="1801"/>
      <c r="J24" s="1801"/>
      <c r="K24" s="1801"/>
      <c r="L24" s="1801"/>
    </row>
    <row r="25" spans="1:12">
      <c r="B25" s="1801"/>
      <c r="C25" s="1801"/>
      <c r="D25" s="1801"/>
      <c r="E25" s="1801"/>
      <c r="F25" s="1801"/>
      <c r="G25" s="1801"/>
      <c r="H25" s="1801"/>
      <c r="I25" s="1801"/>
      <c r="J25" s="1801"/>
      <c r="K25" s="1801"/>
      <c r="L25" s="1801"/>
    </row>
    <row r="26" spans="1:12">
      <c r="A26" s="1418"/>
      <c r="B26" s="2229"/>
    </row>
    <row r="27" spans="1:12">
      <c r="A27" s="1418" t="s">
        <v>1343</v>
      </c>
      <c r="B27" s="1800" t="s">
        <v>1344</v>
      </c>
      <c r="C27" s="1800"/>
      <c r="D27" s="1800"/>
      <c r="E27" s="1800"/>
      <c r="F27" s="1800"/>
      <c r="G27" s="1800"/>
      <c r="H27" s="1800"/>
      <c r="I27" s="1800"/>
      <c r="J27" s="1800"/>
      <c r="K27" s="1800"/>
      <c r="L27" s="1800"/>
    </row>
    <row r="28" spans="1:12">
      <c r="B28" s="2230"/>
    </row>
    <row r="29" spans="1:12">
      <c r="A29" s="1418" t="s">
        <v>1345</v>
      </c>
      <c r="B29" s="1801" t="s">
        <v>1346</v>
      </c>
      <c r="C29" s="1801"/>
      <c r="D29" s="1801"/>
      <c r="E29" s="1801"/>
      <c r="F29" s="1801"/>
      <c r="G29" s="1801"/>
      <c r="H29" s="1801"/>
      <c r="I29" s="1801"/>
      <c r="J29" s="1801"/>
      <c r="K29" s="1801"/>
      <c r="L29" s="1801"/>
    </row>
    <row r="30" spans="1:12">
      <c r="B30" s="1801"/>
      <c r="C30" s="1801"/>
      <c r="D30" s="1801"/>
      <c r="E30" s="1801"/>
      <c r="F30" s="1801"/>
      <c r="G30" s="1801"/>
      <c r="H30" s="1801"/>
      <c r="I30" s="1801"/>
      <c r="J30" s="1801"/>
      <c r="K30" s="1801"/>
      <c r="L30" s="1801"/>
    </row>
    <row r="31" spans="1:12">
      <c r="A31" s="1418"/>
      <c r="B31" s="2229"/>
    </row>
    <row r="32" spans="1:12">
      <c r="A32" s="1418" t="s">
        <v>1347</v>
      </c>
      <c r="B32" s="1801" t="s">
        <v>1348</v>
      </c>
      <c r="C32" s="1801"/>
      <c r="D32" s="1801"/>
      <c r="E32" s="1801"/>
      <c r="F32" s="1801"/>
      <c r="G32" s="1801"/>
      <c r="H32" s="1801"/>
      <c r="I32" s="1801"/>
      <c r="J32" s="1801"/>
      <c r="K32" s="1801"/>
      <c r="L32" s="1801"/>
    </row>
    <row r="33" spans="1:12">
      <c r="B33" s="1801"/>
      <c r="C33" s="1801"/>
      <c r="D33" s="1801"/>
      <c r="E33" s="1801"/>
      <c r="F33" s="1801"/>
      <c r="G33" s="1801"/>
      <c r="H33" s="1801"/>
      <c r="I33" s="1801"/>
      <c r="J33" s="1801"/>
      <c r="K33" s="1801"/>
      <c r="L33" s="1801"/>
    </row>
    <row r="34" spans="1:12">
      <c r="A34" s="2230"/>
      <c r="B34" s="1801"/>
      <c r="C34" s="1801"/>
      <c r="D34" s="1801"/>
      <c r="E34" s="1801"/>
      <c r="F34" s="1801"/>
      <c r="G34" s="1801"/>
      <c r="H34" s="1801"/>
      <c r="I34" s="1801"/>
      <c r="J34" s="1801"/>
      <c r="K34" s="1801"/>
      <c r="L34" s="1801"/>
    </row>
    <row r="35" spans="1:12">
      <c r="A35" s="2230"/>
      <c r="B35" s="2230"/>
    </row>
    <row r="36" spans="1:12">
      <c r="A36" s="1418" t="s">
        <v>1349</v>
      </c>
      <c r="B36" s="1798" t="s">
        <v>1350</v>
      </c>
      <c r="C36" s="1798"/>
      <c r="D36" s="1798"/>
      <c r="E36" s="1798"/>
      <c r="F36" s="1798"/>
      <c r="G36" s="1798"/>
      <c r="H36" s="1798"/>
      <c r="I36" s="1798"/>
      <c r="J36" s="1798"/>
      <c r="K36" s="1798"/>
      <c r="L36" s="1798"/>
    </row>
    <row r="37" spans="1:12">
      <c r="B37" s="1798"/>
      <c r="C37" s="1798"/>
      <c r="D37" s="1798"/>
      <c r="E37" s="1798"/>
      <c r="F37" s="1798"/>
      <c r="G37" s="1798"/>
      <c r="H37" s="1798"/>
      <c r="I37" s="1798"/>
      <c r="J37" s="1798"/>
      <c r="K37" s="1798"/>
      <c r="L37" s="1798"/>
    </row>
    <row r="38" spans="1:12">
      <c r="A38" s="1418"/>
      <c r="B38" s="2229"/>
    </row>
    <row r="39" spans="1:12">
      <c r="A39" s="1418" t="s">
        <v>1351</v>
      </c>
      <c r="B39" s="1801" t="s">
        <v>1352</v>
      </c>
      <c r="C39" s="1801"/>
      <c r="D39" s="1801"/>
      <c r="E39" s="1801"/>
      <c r="F39" s="1801"/>
      <c r="G39" s="1801"/>
      <c r="H39" s="1801"/>
      <c r="I39" s="1801"/>
      <c r="J39" s="1801"/>
      <c r="K39" s="1801"/>
      <c r="L39" s="1801"/>
    </row>
    <row r="40" spans="1:12">
      <c r="B40" s="1801"/>
      <c r="C40" s="1801"/>
      <c r="D40" s="1801"/>
      <c r="E40" s="1801"/>
      <c r="F40" s="1801"/>
      <c r="G40" s="1801"/>
      <c r="H40" s="1801"/>
      <c r="I40" s="1801"/>
      <c r="J40" s="1801"/>
      <c r="K40" s="1801"/>
      <c r="L40" s="1801"/>
    </row>
    <row r="41" spans="1:12">
      <c r="A41" s="2230"/>
      <c r="B41" s="2230"/>
    </row>
    <row r="42" spans="1:12">
      <c r="A42" s="1418" t="s">
        <v>1353</v>
      </c>
      <c r="B42" s="1800" t="s">
        <v>1354</v>
      </c>
      <c r="C42" s="1800"/>
      <c r="D42" s="1800"/>
      <c r="E42" s="1800"/>
      <c r="F42" s="1800"/>
      <c r="G42" s="1800"/>
      <c r="H42" s="1800"/>
      <c r="I42" s="1800"/>
      <c r="J42" s="1800"/>
      <c r="K42" s="1800"/>
      <c r="L42" s="1800"/>
    </row>
    <row r="43" spans="1:12">
      <c r="B43" s="2230"/>
    </row>
    <row r="44" spans="1:12">
      <c r="A44" s="1418" t="s">
        <v>1355</v>
      </c>
      <c r="B44" s="1801" t="s">
        <v>1356</v>
      </c>
      <c r="C44" s="1801"/>
      <c r="D44" s="1801"/>
      <c r="E44" s="1801"/>
      <c r="F44" s="1801"/>
      <c r="G44" s="1801"/>
      <c r="H44" s="1801"/>
      <c r="I44" s="1801"/>
      <c r="J44" s="1801"/>
      <c r="K44" s="1801"/>
      <c r="L44" s="1801"/>
    </row>
    <row r="45" spans="1:12">
      <c r="B45" s="1801"/>
      <c r="C45" s="1801"/>
      <c r="D45" s="1801"/>
      <c r="E45" s="1801"/>
      <c r="F45" s="1801"/>
      <c r="G45" s="1801"/>
      <c r="H45" s="1801"/>
      <c r="I45" s="1801"/>
      <c r="J45" s="1801"/>
      <c r="K45" s="1801"/>
      <c r="L45" s="1801"/>
    </row>
    <row r="46" spans="1:12">
      <c r="A46" s="2230"/>
      <c r="B46" s="2230"/>
    </row>
    <row r="47" spans="1:12">
      <c r="A47" s="1418" t="s">
        <v>1357</v>
      </c>
      <c r="B47" s="1801" t="s">
        <v>1358</v>
      </c>
      <c r="C47" s="1801"/>
      <c r="D47" s="1801"/>
      <c r="E47" s="1801"/>
      <c r="F47" s="1801"/>
      <c r="G47" s="1801"/>
      <c r="H47" s="1801"/>
      <c r="I47" s="1801"/>
      <c r="J47" s="1801"/>
      <c r="K47" s="1801"/>
      <c r="L47" s="1801"/>
    </row>
    <row r="48" spans="1:12">
      <c r="B48" s="1801"/>
      <c r="C48" s="1801"/>
      <c r="D48" s="1801"/>
      <c r="E48" s="1801"/>
      <c r="F48" s="1801"/>
      <c r="G48" s="1801"/>
      <c r="H48" s="1801"/>
      <c r="I48" s="1801"/>
      <c r="J48" s="1801"/>
      <c r="K48" s="1801"/>
      <c r="L48" s="1801"/>
    </row>
    <row r="49" spans="1:12">
      <c r="A49" s="2230"/>
      <c r="B49" s="2230"/>
    </row>
    <row r="50" spans="1:12" ht="12.75" customHeight="1">
      <c r="A50" s="1418" t="s">
        <v>1359</v>
      </c>
      <c r="B50" s="1802" t="s">
        <v>1360</v>
      </c>
      <c r="C50" s="1802"/>
      <c r="D50" s="1802"/>
      <c r="E50" s="1802"/>
      <c r="F50" s="1802"/>
      <c r="G50" s="1802"/>
      <c r="H50" s="1802"/>
      <c r="I50" s="1802"/>
      <c r="J50" s="1802"/>
      <c r="K50" s="1802"/>
      <c r="L50" s="1802"/>
    </row>
    <row r="51" spans="1:12">
      <c r="A51" s="2230"/>
      <c r="B51" s="2230"/>
    </row>
    <row r="52" spans="1:12">
      <c r="A52" s="285" t="s">
        <v>1361</v>
      </c>
      <c r="B52" s="2229"/>
    </row>
    <row r="53" spans="1:12">
      <c r="A53" s="1800" t="s">
        <v>1362</v>
      </c>
      <c r="B53" s="1800"/>
      <c r="C53" s="1800"/>
      <c r="D53" s="1800"/>
      <c r="E53" s="1800"/>
      <c r="F53" s="1800"/>
      <c r="G53" s="1800"/>
      <c r="H53" s="1800"/>
      <c r="I53" s="1800"/>
      <c r="J53" s="1800"/>
      <c r="K53" s="1800"/>
      <c r="L53" s="1800"/>
    </row>
    <row r="54" spans="1:12" ht="6" customHeight="1">
      <c r="A54" s="1418"/>
      <c r="B54" s="1418"/>
      <c r="C54" s="1418"/>
      <c r="D54" s="1418"/>
      <c r="E54" s="1418"/>
      <c r="F54" s="1418"/>
      <c r="G54" s="1418"/>
      <c r="H54" s="1418"/>
      <c r="I54" s="1418"/>
      <c r="J54" s="1418"/>
      <c r="K54" s="1418"/>
      <c r="L54" s="1418"/>
    </row>
    <row r="55" spans="1:12">
      <c r="A55"/>
      <c r="B55"/>
      <c r="C55" s="1803" t="s">
        <v>1363</v>
      </c>
      <c r="D55" s="1804"/>
      <c r="E55" s="1804"/>
      <c r="F55" s="1805"/>
      <c r="G55"/>
      <c r="H55" s="1806"/>
      <c r="I55" s="1807"/>
      <c r="J55" s="1807"/>
      <c r="K55" s="1807"/>
      <c r="L55"/>
    </row>
    <row r="56" spans="1:12">
      <c r="A56" s="730"/>
      <c r="B56"/>
      <c r="C56" s="1811" t="s">
        <v>1364</v>
      </c>
      <c r="D56" s="1812"/>
      <c r="E56" s="1812"/>
      <c r="F56" s="1813"/>
      <c r="G56" s="731"/>
      <c r="H56" s="1806"/>
      <c r="I56" s="1807"/>
      <c r="J56" s="1807"/>
      <c r="K56" s="1807"/>
      <c r="L56"/>
    </row>
    <row r="57" spans="1:12">
      <c r="A57" s="732"/>
      <c r="B57"/>
      <c r="C57" s="1811" t="s">
        <v>1365</v>
      </c>
      <c r="D57" s="1812"/>
      <c r="E57" s="1812"/>
      <c r="F57" s="1813"/>
      <c r="G57"/>
      <c r="H57" s="1806"/>
      <c r="I57" s="1807"/>
      <c r="J57" s="1807"/>
      <c r="K57" s="1807"/>
      <c r="L57"/>
    </row>
    <row r="58" spans="1:12">
      <c r="A58" s="732"/>
      <c r="B58"/>
      <c r="C58" s="1808" t="s">
        <v>1366</v>
      </c>
      <c r="D58" s="1809"/>
      <c r="E58" s="1809"/>
      <c r="F58" s="1810"/>
      <c r="G58"/>
      <c r="H58" s="1806"/>
      <c r="I58" s="1807"/>
      <c r="J58" s="1807"/>
      <c r="K58" s="1807"/>
      <c r="L58"/>
    </row>
    <row r="59" spans="1:12" ht="6" customHeight="1">
      <c r="A59" s="2231"/>
      <c r="C59" s="286"/>
      <c r="D59" s="286"/>
      <c r="E59" s="286"/>
      <c r="F59" s="286"/>
    </row>
    <row r="60" spans="1:12" ht="15.75">
      <c r="A60" s="1799"/>
      <c r="B60" s="1799"/>
      <c r="C60" s="1799"/>
      <c r="D60" s="1799"/>
      <c r="E60" s="1799"/>
      <c r="F60" s="1799"/>
      <c r="G60" s="1799"/>
      <c r="H60" s="1799"/>
      <c r="I60" s="1799"/>
      <c r="J60" s="1799"/>
      <c r="K60" s="1799"/>
      <c r="L60" s="1799"/>
    </row>
  </sheetData>
  <sheetProtection algorithmName="SHA-512" hashValue="ob38almkkWPf1hVkDfA5vSvYoVnmGLHLtmVVo5jwRNQeJr/oYMYRpO5E9hkQPIha78SA2p0UCv9l8igaqd5ykw==" saltValue="HqaW/dSTau/aWz8DwRK2Cg==" spinCount="100000" sheet="1"/>
  <mergeCells count="25">
    <mergeCell ref="A1:L1"/>
    <mergeCell ref="B17:L17"/>
    <mergeCell ref="A3:K4"/>
    <mergeCell ref="B32:L34"/>
    <mergeCell ref="B6:K8"/>
    <mergeCell ref="B24:L25"/>
    <mergeCell ref="B27:L27"/>
    <mergeCell ref="B10:K11"/>
    <mergeCell ref="B29:L30"/>
    <mergeCell ref="B36:L37"/>
    <mergeCell ref="A60:L60"/>
    <mergeCell ref="A53:L53"/>
    <mergeCell ref="B44:L45"/>
    <mergeCell ref="B47:L48"/>
    <mergeCell ref="B39:L40"/>
    <mergeCell ref="B50:L50"/>
    <mergeCell ref="B42:L42"/>
    <mergeCell ref="C55:F55"/>
    <mergeCell ref="H55:K55"/>
    <mergeCell ref="C58:F58"/>
    <mergeCell ref="H58:K58"/>
    <mergeCell ref="C56:F56"/>
    <mergeCell ref="H56:K56"/>
    <mergeCell ref="C57:F57"/>
    <mergeCell ref="H57:K57"/>
  </mergeCells>
  <phoneticPr fontId="4" type="noConversion"/>
  <printOptions horizontalCentered="1" verticalCentered="1"/>
  <pageMargins left="0.31496062992125984" right="0.31496062992125984" top="0.39370078740157483" bottom="0.39370078740157483" header="0.19685039370078741" footer="0.19685039370078741"/>
  <pageSetup paperSize="9" orientation="portrait" r:id="rId1"/>
  <headerFooter alignWithMargins="0">
    <oddHeader>&amp;R&amp;6&amp;Z&amp;F</oddHeader>
    <oddFooter>&amp;L&amp;8Compiled by: S.A.B.C. Ltd - Updated March 2023&amp;R&amp;8Printed: &amp;D - Sheet 9 - 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indexed="8"/>
    <pageSetUpPr fitToPage="1"/>
  </sheetPr>
  <dimension ref="A1:J58"/>
  <sheetViews>
    <sheetView showGridLines="0" view="pageLayout" topLeftCell="A2" zoomScaleNormal="75" workbookViewId="0">
      <selection activeCell="E29" sqref="E29"/>
    </sheetView>
  </sheetViews>
  <sheetFormatPr defaultColWidth="12.42578125" defaultRowHeight="15.75" customHeight="1"/>
  <cols>
    <col min="1" max="1" width="5.28515625" style="101" customWidth="1"/>
    <col min="2" max="2" width="36.42578125" style="115" customWidth="1"/>
    <col min="3" max="3" width="13" style="115" customWidth="1"/>
    <col min="4" max="4" width="12.85546875" style="115" customWidth="1"/>
    <col min="5" max="7" width="13" style="115" customWidth="1"/>
    <col min="8" max="8" width="12.42578125" style="115" hidden="1" customWidth="1"/>
    <col min="9" max="10" width="20.42578125" style="115" customWidth="1"/>
    <col min="11" max="16384" width="12.42578125" style="115"/>
  </cols>
  <sheetData>
    <row r="1" spans="1:10" ht="18.75">
      <c r="A1" s="1816" t="s">
        <v>1367</v>
      </c>
      <c r="B1" s="1816"/>
      <c r="C1" s="1816"/>
      <c r="D1" s="1816"/>
      <c r="E1" s="1816"/>
      <c r="F1" s="1816"/>
      <c r="G1" s="1816"/>
      <c r="H1" s="1816"/>
      <c r="I1" s="1816"/>
      <c r="J1" s="1816"/>
    </row>
    <row r="2" spans="1:10" ht="7.5" customHeight="1">
      <c r="A2" s="277"/>
      <c r="B2" s="277"/>
      <c r="C2" s="277"/>
      <c r="D2" s="277"/>
      <c r="E2" s="277"/>
      <c r="F2" s="277"/>
      <c r="G2" s="277"/>
      <c r="H2" s="277"/>
      <c r="I2" s="277"/>
      <c r="J2" s="277"/>
    </row>
    <row r="3" spans="1:10" ht="7.5" customHeight="1">
      <c r="A3" s="455"/>
      <c r="B3" s="456"/>
      <c r="C3" s="456"/>
      <c r="D3" s="456"/>
      <c r="E3" s="456"/>
      <c r="F3" s="456"/>
      <c r="G3" s="456"/>
      <c r="H3" s="456"/>
      <c r="I3" s="456"/>
      <c r="J3" s="457"/>
    </row>
    <row r="4" spans="1:10" ht="13.5">
      <c r="A4" s="458"/>
      <c r="B4" s="382" t="s">
        <v>1043</v>
      </c>
      <c r="C4" s="195">
        <f>'Prod. Info'!C2</f>
        <v>0</v>
      </c>
      <c r="D4" s="287"/>
      <c r="E4" s="287"/>
      <c r="F4" s="1817" t="s">
        <v>1368</v>
      </c>
      <c r="G4" s="1818"/>
      <c r="I4" s="374">
        <f>'Prod. Info'!E37</f>
        <v>0</v>
      </c>
      <c r="J4" s="442">
        <f>'Prod. Info'!E38</f>
        <v>0</v>
      </c>
    </row>
    <row r="5" spans="1:10" ht="13.5" customHeight="1">
      <c r="A5" s="458"/>
      <c r="B5" s="278"/>
      <c r="C5" s="373"/>
      <c r="D5" s="373"/>
      <c r="E5" s="457"/>
      <c r="F5" s="1823" t="str">
        <f>'Prod. Info'!A37</f>
        <v>SAP Project No./s:</v>
      </c>
      <c r="G5" s="1824"/>
      <c r="H5" s="38">
        <f>'Prod. Info'!D37</f>
        <v>0</v>
      </c>
      <c r="I5" s="374" t="str">
        <f>'Prod. Info'!B37</f>
        <v>LP-000</v>
      </c>
      <c r="J5" s="442">
        <f>'Prod. Info'!B38</f>
        <v>0</v>
      </c>
    </row>
    <row r="6" spans="1:10" ht="13.5" hidden="1" customHeight="1">
      <c r="A6" s="458"/>
      <c r="B6" s="278"/>
      <c r="C6" s="373"/>
      <c r="D6" s="373"/>
      <c r="E6" s="459"/>
      <c r="F6" s="1825"/>
      <c r="G6" s="1826"/>
      <c r="H6" s="374">
        <f>'Prod. Info'!D37</f>
        <v>0</v>
      </c>
      <c r="I6" s="374">
        <f>'Prod. Info'!C37</f>
        <v>0</v>
      </c>
      <c r="J6" s="442">
        <f>'Prod. Info'!C38</f>
        <v>0</v>
      </c>
    </row>
    <row r="7" spans="1:10" ht="13.5" hidden="1" customHeight="1">
      <c r="A7" s="458"/>
      <c r="B7" s="278"/>
      <c r="C7" s="373"/>
      <c r="D7" s="373"/>
      <c r="E7" s="459"/>
      <c r="F7" s="1825"/>
      <c r="G7" s="1826"/>
      <c r="H7" s="374" t="e">
        <f>'Prod. Info'!#REF!</f>
        <v>#REF!</v>
      </c>
      <c r="I7" s="374">
        <f>'Prod. Info'!D37</f>
        <v>0</v>
      </c>
      <c r="J7" s="442">
        <f>'Prod. Info'!D38</f>
        <v>0</v>
      </c>
    </row>
    <row r="8" spans="1:10" ht="4.5" customHeight="1">
      <c r="A8" s="458"/>
      <c r="B8" s="278"/>
      <c r="C8" s="278"/>
      <c r="D8" s="278"/>
      <c r="E8" s="278"/>
      <c r="F8" s="616"/>
      <c r="G8" s="617"/>
      <c r="J8" s="459"/>
    </row>
    <row r="9" spans="1:10" ht="13.5">
      <c r="A9" s="458"/>
      <c r="B9" s="382" t="s">
        <v>1369</v>
      </c>
      <c r="C9" s="1600">
        <f>'Prod. Info'!C20</f>
        <v>0</v>
      </c>
      <c r="D9" s="1601"/>
      <c r="E9" s="1601"/>
      <c r="F9" s="1601"/>
      <c r="G9" s="1602"/>
      <c r="J9" s="459"/>
    </row>
    <row r="10" spans="1:10" ht="4.5" customHeight="1">
      <c r="A10" s="458"/>
      <c r="B10" s="278"/>
      <c r="C10" s="278"/>
      <c r="D10" s="278"/>
      <c r="E10" s="278"/>
      <c r="F10" s="278"/>
      <c r="J10" s="459"/>
    </row>
    <row r="11" spans="1:10" ht="13.5">
      <c r="A11" s="458"/>
      <c r="B11" s="382" t="s">
        <v>1370</v>
      </c>
      <c r="C11" s="195">
        <f>'Prod. Info'!C43</f>
        <v>0</v>
      </c>
      <c r="D11" s="439"/>
      <c r="E11" s="383"/>
      <c r="F11" s="389" t="s">
        <v>1371</v>
      </c>
      <c r="G11" s="39"/>
      <c r="J11" s="459"/>
    </row>
    <row r="12" spans="1:10" ht="4.5" customHeight="1">
      <c r="A12" s="458"/>
      <c r="B12" s="278"/>
      <c r="C12" s="278"/>
      <c r="D12" s="278"/>
      <c r="E12" s="278"/>
      <c r="J12" s="459"/>
    </row>
    <row r="13" spans="1:10" s="279" customFormat="1" ht="25.5">
      <c r="A13" s="384" t="s">
        <v>113</v>
      </c>
      <c r="B13" s="384" t="s">
        <v>262</v>
      </c>
      <c r="C13" s="385" t="s">
        <v>118</v>
      </c>
      <c r="D13" s="385" t="s">
        <v>1059</v>
      </c>
      <c r="E13" s="385" t="s">
        <v>1372</v>
      </c>
      <c r="F13" s="385" t="s">
        <v>1373</v>
      </c>
      <c r="G13" s="385" t="s">
        <v>1374</v>
      </c>
      <c r="H13" s="386"/>
      <c r="I13" s="1819"/>
      <c r="J13" s="1820"/>
    </row>
    <row r="14" spans="1:10" ht="11.85" customHeight="1">
      <c r="A14" s="2232" t="str">
        <f>Budget!A4</f>
        <v>A</v>
      </c>
      <c r="B14" s="2233" t="str">
        <f>Budget!B4</f>
        <v>PRODUCER</v>
      </c>
      <c r="C14" s="3">
        <f>Budget!Q8</f>
        <v>0</v>
      </c>
      <c r="D14" s="3">
        <f>Budget!R8</f>
        <v>0</v>
      </c>
      <c r="E14" s="3">
        <f>Budget!K8</f>
        <v>0</v>
      </c>
      <c r="F14" s="3">
        <f t="shared" ref="F14:F46" si="0">D14-G14</f>
        <v>0</v>
      </c>
      <c r="G14" s="3">
        <f>'Cash Flow'!AB18</f>
        <v>0</v>
      </c>
      <c r="H14" s="38"/>
      <c r="I14" s="1821"/>
      <c r="J14" s="1822"/>
    </row>
    <row r="15" spans="1:10" ht="11.85" customHeight="1">
      <c r="A15" s="2232" t="str">
        <f>Budget!A10</f>
        <v>B</v>
      </c>
      <c r="B15" s="2233" t="str">
        <f>Budget!B10</f>
        <v>PRODUCTION STAFF</v>
      </c>
      <c r="C15" s="3">
        <f>Budget!Q36</f>
        <v>0</v>
      </c>
      <c r="D15" s="3">
        <f>Budget!R36</f>
        <v>0</v>
      </c>
      <c r="E15" s="3">
        <f>Budget!K36</f>
        <v>0</v>
      </c>
      <c r="F15" s="3">
        <f t="shared" si="0"/>
        <v>0</v>
      </c>
      <c r="G15" s="3">
        <f>'Cash Flow'!AB45</f>
        <v>0</v>
      </c>
      <c r="H15" s="38"/>
      <c r="I15" s="1821"/>
      <c r="J15" s="1822"/>
    </row>
    <row r="16" spans="1:10" ht="11.85" customHeight="1">
      <c r="A16" s="2232" t="str">
        <f>Budget!A38</f>
        <v>C</v>
      </c>
      <c r="B16" s="2233" t="str">
        <f>Budget!B38</f>
        <v>TALENT</v>
      </c>
      <c r="C16" s="3">
        <f>Budget!Q82</f>
        <v>0</v>
      </c>
      <c r="D16" s="3">
        <f>Budget!R82</f>
        <v>0</v>
      </c>
      <c r="E16" s="3">
        <f>Budget!K82</f>
        <v>0</v>
      </c>
      <c r="F16" s="3">
        <f t="shared" si="0"/>
        <v>0</v>
      </c>
      <c r="G16" s="3">
        <f>'Cash Flow'!AB90</f>
        <v>0</v>
      </c>
      <c r="H16" s="38"/>
      <c r="I16" s="1821"/>
      <c r="J16" s="1822"/>
    </row>
    <row r="17" spans="1:10" ht="11.85" customHeight="1">
      <c r="A17" s="2232" t="str">
        <f>Budget!A84</f>
        <v>D</v>
      </c>
      <c r="B17" s="2233" t="str">
        <f>Budget!B84</f>
        <v>VOICE OVERS</v>
      </c>
      <c r="C17" s="3">
        <f>Budget!Q87</f>
        <v>0</v>
      </c>
      <c r="D17" s="3">
        <f>Budget!R87</f>
        <v>0</v>
      </c>
      <c r="E17" s="3">
        <f>Budget!K87</f>
        <v>0</v>
      </c>
      <c r="F17" s="3">
        <f t="shared" si="0"/>
        <v>0</v>
      </c>
      <c r="G17" s="3">
        <f>'Cash Flow'!AB94</f>
        <v>0</v>
      </c>
      <c r="H17" s="38"/>
      <c r="I17" s="1821"/>
      <c r="J17" s="1822"/>
    </row>
    <row r="18" spans="1:10" ht="11.85" customHeight="1">
      <c r="A18" s="2232" t="str">
        <f>Budget!A89</f>
        <v>E</v>
      </c>
      <c r="B18" s="2233" t="str">
        <f>Budget!B89</f>
        <v>MULTI-CAM SHOOT: STUDIO</v>
      </c>
      <c r="C18" s="3">
        <f>Budget!Q118</f>
        <v>0</v>
      </c>
      <c r="D18" s="3">
        <f>Budget!R118</f>
        <v>0</v>
      </c>
      <c r="E18" s="3">
        <f>Budget!K118</f>
        <v>0</v>
      </c>
      <c r="F18" s="3">
        <f t="shared" si="0"/>
        <v>0</v>
      </c>
      <c r="G18" s="3">
        <f>'Cash Flow'!AB124</f>
        <v>0</v>
      </c>
      <c r="H18" s="38"/>
      <c r="I18" s="1821"/>
      <c r="J18" s="1822"/>
    </row>
    <row r="19" spans="1:10" ht="11.85" customHeight="1">
      <c r="A19" s="2232" t="str">
        <f>Budget!A120</f>
        <v>F</v>
      </c>
      <c r="B19" s="2233" t="str">
        <f>Budget!B120</f>
        <v xml:space="preserve">MULTI-CAM SHOOT: O.B.  </v>
      </c>
      <c r="C19" s="3">
        <f>Budget!Q148</f>
        <v>0</v>
      </c>
      <c r="D19" s="3">
        <f>Budget!R148</f>
        <v>0</v>
      </c>
      <c r="E19" s="3">
        <f>Budget!K148</f>
        <v>0</v>
      </c>
      <c r="F19" s="3">
        <f t="shared" si="0"/>
        <v>0</v>
      </c>
      <c r="G19" s="3">
        <f>'Cash Flow'!AB153</f>
        <v>0</v>
      </c>
      <c r="H19" s="38"/>
      <c r="I19" s="1821"/>
      <c r="J19" s="1822"/>
    </row>
    <row r="20" spans="1:10" ht="11.85" customHeight="1">
      <c r="A20" s="2232" t="str">
        <f>Budget!A150</f>
        <v>G</v>
      </c>
      <c r="B20" s="2233" t="str">
        <f>Budget!B150</f>
        <v>SINGLE-CAM SHOOT</v>
      </c>
      <c r="C20" s="3">
        <f>Budget!Q178</f>
        <v>0</v>
      </c>
      <c r="D20" s="3">
        <f>Budget!R178</f>
        <v>0</v>
      </c>
      <c r="E20" s="3">
        <f>Budget!K178</f>
        <v>0</v>
      </c>
      <c r="F20" s="3">
        <f t="shared" si="0"/>
        <v>0</v>
      </c>
      <c r="G20" s="3">
        <f>'Cash Flow'!AB182</f>
        <v>0</v>
      </c>
      <c r="H20" s="38"/>
      <c r="I20" s="1821"/>
      <c r="J20" s="1822"/>
    </row>
    <row r="21" spans="1:10" ht="11.85" customHeight="1">
      <c r="A21" s="2232" t="str">
        <f>Budget!A180</f>
        <v>H</v>
      </c>
      <c r="B21" s="2233" t="str">
        <f>Budget!B180</f>
        <v>ART DEPARTMENT</v>
      </c>
      <c r="C21" s="3">
        <f>Budget!Q197</f>
        <v>0</v>
      </c>
      <c r="D21" s="3">
        <f>Budget!R197</f>
        <v>0</v>
      </c>
      <c r="E21" s="3">
        <f>Budget!K197</f>
        <v>0</v>
      </c>
      <c r="F21" s="3">
        <f t="shared" si="0"/>
        <v>0</v>
      </c>
      <c r="G21" s="3">
        <f>'Cash Flow'!AB200</f>
        <v>0</v>
      </c>
      <c r="H21" s="38"/>
      <c r="I21" s="1821"/>
      <c r="J21" s="1822"/>
    </row>
    <row r="22" spans="1:10" ht="11.85" customHeight="1">
      <c r="A22" s="2232" t="str">
        <f>Budget!A199</f>
        <v>I</v>
      </c>
      <c r="B22" s="2233" t="str">
        <f>Budget!B199</f>
        <v>SET DEPARTMENT</v>
      </c>
      <c r="C22" s="3">
        <f>Budget!Q216</f>
        <v>0</v>
      </c>
      <c r="D22" s="3">
        <f>Budget!R216</f>
        <v>0</v>
      </c>
      <c r="E22" s="3">
        <f>Budget!K216</f>
        <v>0</v>
      </c>
      <c r="F22" s="3">
        <f t="shared" si="0"/>
        <v>0</v>
      </c>
      <c r="G22" s="3">
        <f>'Cash Flow'!AB218</f>
        <v>0</v>
      </c>
      <c r="H22" s="38"/>
      <c r="I22" s="1821"/>
      <c r="J22" s="1822"/>
    </row>
    <row r="23" spans="1:10" ht="11.85" customHeight="1">
      <c r="A23" s="2232" t="str">
        <f>Budget!A218</f>
        <v>J</v>
      </c>
      <c r="B23" s="2233" t="str">
        <f>Budget!B218</f>
        <v>PROPS DEPARTMENT</v>
      </c>
      <c r="C23" s="3">
        <f>Budget!Q234</f>
        <v>0</v>
      </c>
      <c r="D23" s="3">
        <f>Budget!R234</f>
        <v>0</v>
      </c>
      <c r="E23" s="3">
        <f>Budget!K234</f>
        <v>0</v>
      </c>
      <c r="F23" s="3">
        <f t="shared" si="0"/>
        <v>0</v>
      </c>
      <c r="G23" s="3">
        <f>'Cash Flow'!AB235</f>
        <v>0</v>
      </c>
      <c r="H23" s="38"/>
      <c r="I23" s="1821"/>
      <c r="J23" s="1822"/>
    </row>
    <row r="24" spans="1:10" ht="11.85" customHeight="1">
      <c r="A24" s="2232" t="str">
        <f>Budget!A236</f>
        <v>K</v>
      </c>
      <c r="B24" s="2233" t="str">
        <f>Budget!B236</f>
        <v>WARDROBE</v>
      </c>
      <c r="C24" s="3">
        <f>Budget!Q254</f>
        <v>0</v>
      </c>
      <c r="D24" s="3">
        <f>Budget!R254</f>
        <v>0</v>
      </c>
      <c r="E24" s="3">
        <f>Budget!K254</f>
        <v>0</v>
      </c>
      <c r="F24" s="3">
        <f t="shared" si="0"/>
        <v>0</v>
      </c>
      <c r="G24" s="3">
        <f>'Cash Flow'!AB254</f>
        <v>0</v>
      </c>
      <c r="H24" s="38"/>
      <c r="I24" s="1821"/>
      <c r="J24" s="1822"/>
    </row>
    <row r="25" spans="1:10" ht="11.85" customHeight="1">
      <c r="A25" s="2232" t="str">
        <f>Budget!A256</f>
        <v>L</v>
      </c>
      <c r="B25" s="2233" t="str">
        <f>Budget!B256</f>
        <v>STORAGE: ASSETS (upon completion of project)</v>
      </c>
      <c r="C25" s="3">
        <f>Budget!Q261</f>
        <v>0</v>
      </c>
      <c r="D25" s="3">
        <f>Budget!R261</f>
        <v>0</v>
      </c>
      <c r="E25" s="3">
        <f>Budget!K261</f>
        <v>0</v>
      </c>
      <c r="F25" s="3">
        <f t="shared" si="0"/>
        <v>0</v>
      </c>
      <c r="G25" s="3">
        <f>'Cash Flow'!AB260</f>
        <v>0</v>
      </c>
      <c r="H25" s="38"/>
      <c r="I25" s="1821"/>
      <c r="J25" s="1822"/>
    </row>
    <row r="26" spans="1:10" ht="11.85" customHeight="1">
      <c r="A26" s="2232" t="str">
        <f>Budget!A263</f>
        <v>M</v>
      </c>
      <c r="B26" s="2233" t="str">
        <f>Budget!B263</f>
        <v>MAKE-UP &amp; HAIR</v>
      </c>
      <c r="C26" s="3">
        <f>Budget!Q281</f>
        <v>0</v>
      </c>
      <c r="D26" s="3">
        <f>Budget!R281</f>
        <v>0</v>
      </c>
      <c r="E26" s="3">
        <f>Budget!K281</f>
        <v>0</v>
      </c>
      <c r="F26" s="3">
        <f t="shared" si="0"/>
        <v>0</v>
      </c>
      <c r="G26" s="3">
        <f>'Cash Flow'!AB279</f>
        <v>0</v>
      </c>
      <c r="H26" s="38"/>
      <c r="I26" s="1821"/>
      <c r="J26" s="1822"/>
    </row>
    <row r="27" spans="1:10" ht="11.85" customHeight="1">
      <c r="A27" s="2232" t="str">
        <f>Budget!A283</f>
        <v>N</v>
      </c>
      <c r="B27" s="2233" t="str">
        <f>Budget!B283</f>
        <v>STUNTS</v>
      </c>
      <c r="C27" s="3">
        <f>Budget!Q298</f>
        <v>0</v>
      </c>
      <c r="D27" s="3">
        <f>Budget!R298</f>
        <v>0</v>
      </c>
      <c r="E27" s="3">
        <f>Budget!K298</f>
        <v>0</v>
      </c>
      <c r="F27" s="3">
        <f t="shared" si="0"/>
        <v>0</v>
      </c>
      <c r="G27" s="3">
        <f>'Cash Flow'!AB295</f>
        <v>0</v>
      </c>
      <c r="H27" s="38"/>
      <c r="I27" s="1821"/>
      <c r="J27" s="1822"/>
    </row>
    <row r="28" spans="1:10" ht="11.85" customHeight="1">
      <c r="A28" s="2232" t="str">
        <f>Budget!A300</f>
        <v>O</v>
      </c>
      <c r="B28" s="2233" t="str">
        <f>Budget!B300</f>
        <v>SPECIAL EFFECTS</v>
      </c>
      <c r="C28" s="3">
        <f>Budget!Q315</f>
        <v>0</v>
      </c>
      <c r="D28" s="3">
        <f>Budget!R315</f>
        <v>0</v>
      </c>
      <c r="E28" s="3">
        <f>Budget!K315</f>
        <v>0</v>
      </c>
      <c r="F28" s="3">
        <f t="shared" si="0"/>
        <v>0</v>
      </c>
      <c r="G28" s="3">
        <f>'Cash Flow'!AB311</f>
        <v>0</v>
      </c>
      <c r="H28" s="38"/>
      <c r="I28" s="1821"/>
      <c r="J28" s="1822"/>
    </row>
    <row r="29" spans="1:10" ht="11.85" customHeight="1">
      <c r="A29" s="2232" t="str">
        <f>Budget!A317</f>
        <v>P</v>
      </c>
      <c r="B29" s="2233" t="str">
        <f>Budget!B317</f>
        <v>PICTURE VEHICLE / ANIMALS</v>
      </c>
      <c r="C29" s="3">
        <f>Budget!Q332</f>
        <v>0</v>
      </c>
      <c r="D29" s="3">
        <f>Budget!R332</f>
        <v>0</v>
      </c>
      <c r="E29" s="3">
        <f>Budget!K332</f>
        <v>0</v>
      </c>
      <c r="F29" s="3">
        <f t="shared" si="0"/>
        <v>0</v>
      </c>
      <c r="G29" s="3">
        <f>'Cash Flow'!AB327</f>
        <v>0</v>
      </c>
      <c r="H29" s="38"/>
      <c r="I29" s="1821"/>
      <c r="J29" s="1822"/>
    </row>
    <row r="30" spans="1:10" ht="11.85" customHeight="1">
      <c r="A30" s="2232" t="str">
        <f>Budget!A334</f>
        <v>Q</v>
      </c>
      <c r="B30" s="2233" t="str">
        <f>Budget!B334</f>
        <v>PHOTOGRAPHY</v>
      </c>
      <c r="C30" s="3">
        <f>Budget!Q349</f>
        <v>0</v>
      </c>
      <c r="D30" s="3">
        <f>Budget!R349</f>
        <v>0</v>
      </c>
      <c r="E30" s="3">
        <f>Budget!K349</f>
        <v>0</v>
      </c>
      <c r="F30" s="3">
        <f t="shared" si="0"/>
        <v>0</v>
      </c>
      <c r="G30" s="3">
        <f>'Cash Flow'!AB343</f>
        <v>0</v>
      </c>
      <c r="H30" s="38"/>
      <c r="I30" s="1821"/>
      <c r="J30" s="1822"/>
    </row>
    <row r="31" spans="1:10" ht="11.85" customHeight="1">
      <c r="A31" s="2232" t="str">
        <f>Budget!A351</f>
        <v>R</v>
      </c>
      <c r="B31" s="2233" t="str">
        <f>Budget!B351</f>
        <v>LOCATION COSTS</v>
      </c>
      <c r="C31" s="3">
        <f>Budget!Q373</f>
        <v>0</v>
      </c>
      <c r="D31" s="3">
        <f>Budget!R373</f>
        <v>0</v>
      </c>
      <c r="E31" s="3">
        <f>Budget!K373</f>
        <v>0</v>
      </c>
      <c r="F31" s="3">
        <f t="shared" si="0"/>
        <v>0</v>
      </c>
      <c r="G31" s="3">
        <f>'Cash Flow'!AB366</f>
        <v>0</v>
      </c>
      <c r="H31" s="38"/>
      <c r="I31" s="1821"/>
      <c r="J31" s="1822"/>
    </row>
    <row r="32" spans="1:10" ht="11.85" customHeight="1">
      <c r="A32" s="2232" t="str">
        <f>Budget!A375</f>
        <v>S</v>
      </c>
      <c r="B32" s="2233" t="str">
        <f>Budget!B375</f>
        <v>VEHICLES (Land Travel)</v>
      </c>
      <c r="C32" s="3">
        <f>Budget!Q407</f>
        <v>0</v>
      </c>
      <c r="D32" s="3">
        <f>Budget!R407</f>
        <v>0</v>
      </c>
      <c r="E32" s="3">
        <f>Budget!K407</f>
        <v>0</v>
      </c>
      <c r="F32" s="3">
        <f t="shared" si="0"/>
        <v>0</v>
      </c>
      <c r="G32" s="3">
        <f>'Cash Flow'!AB399</f>
        <v>0</v>
      </c>
      <c r="H32" s="38"/>
      <c r="I32" s="1821"/>
      <c r="J32" s="1822"/>
    </row>
    <row r="33" spans="1:10" ht="11.85" customHeight="1">
      <c r="A33" s="2232" t="str">
        <f>Budget!A409</f>
        <v>T</v>
      </c>
      <c r="B33" s="2233" t="str">
        <f>Budget!B409</f>
        <v>TRAVEL (Air Flights)</v>
      </c>
      <c r="C33" s="3">
        <f>Budget!Q420</f>
        <v>0</v>
      </c>
      <c r="D33" s="3">
        <f>Budget!R420</f>
        <v>0</v>
      </c>
      <c r="E33" s="3">
        <f>Budget!K420</f>
        <v>0</v>
      </c>
      <c r="F33" s="3">
        <f t="shared" si="0"/>
        <v>0</v>
      </c>
      <c r="G33" s="3">
        <f>'Cash Flow'!AB411</f>
        <v>0</v>
      </c>
      <c r="H33" s="38"/>
      <c r="I33" s="1821"/>
      <c r="J33" s="1822"/>
    </row>
    <row r="34" spans="1:10" ht="11.85" customHeight="1">
      <c r="A34" s="2232" t="str">
        <f>Budget!A422</f>
        <v>U</v>
      </c>
      <c r="B34" s="2233" t="str">
        <f>Budget!B422</f>
        <v>ACCOMMODATION &amp; MEALS</v>
      </c>
      <c r="C34" s="3">
        <f>Budget!Q450</f>
        <v>0</v>
      </c>
      <c r="D34" s="3">
        <f>Budget!R450</f>
        <v>0</v>
      </c>
      <c r="E34" s="3">
        <f>Budget!K450</f>
        <v>0</v>
      </c>
      <c r="F34" s="3">
        <f t="shared" si="0"/>
        <v>0</v>
      </c>
      <c r="G34" s="3">
        <f>'Cash Flow'!AB440</f>
        <v>0</v>
      </c>
      <c r="H34" s="38"/>
      <c r="I34" s="1821"/>
      <c r="J34" s="1822"/>
    </row>
    <row r="35" spans="1:10" ht="11.85" customHeight="1">
      <c r="A35" s="2232" t="str">
        <f>Budget!A452</f>
        <v>V</v>
      </c>
      <c r="B35" s="2233" t="str">
        <f>Budget!B452</f>
        <v>RECORDING STOCK (Cards/Drives/Discs)</v>
      </c>
      <c r="C35" s="3">
        <f>Budget!Q459</f>
        <v>0</v>
      </c>
      <c r="D35" s="3">
        <f>Budget!R459</f>
        <v>0</v>
      </c>
      <c r="E35" s="3">
        <f>Budget!K459</f>
        <v>0</v>
      </c>
      <c r="F35" s="3">
        <f t="shared" si="0"/>
        <v>0</v>
      </c>
      <c r="G35" s="3">
        <f>'Cash Flow'!AB448</f>
        <v>0</v>
      </c>
      <c r="H35" s="38"/>
      <c r="I35" s="1821"/>
      <c r="J35" s="1822"/>
    </row>
    <row r="36" spans="1:10" ht="11.85" customHeight="1">
      <c r="A36" s="2232" t="str">
        <f>Budget!A461</f>
        <v>W</v>
      </c>
      <c r="B36" s="2233" t="str">
        <f>Budget!B461</f>
        <v>ARCHIVE / STOCK FOOTAGE</v>
      </c>
      <c r="C36" s="3">
        <f>Budget!Q464</f>
        <v>0</v>
      </c>
      <c r="D36" s="3">
        <f>Budget!R464</f>
        <v>0</v>
      </c>
      <c r="E36" s="3">
        <f>Budget!K464</f>
        <v>0</v>
      </c>
      <c r="F36" s="3">
        <f t="shared" si="0"/>
        <v>0</v>
      </c>
      <c r="G36" s="3">
        <f>'Cash Flow'!AB452</f>
        <v>0</v>
      </c>
      <c r="H36" s="38"/>
      <c r="I36" s="1821"/>
      <c r="J36" s="1822"/>
    </row>
    <row r="37" spans="1:10" ht="11.85" customHeight="1">
      <c r="A37" s="2232" t="str">
        <f>Budget!A466</f>
        <v>X</v>
      </c>
      <c r="B37" s="2233" t="str">
        <f>Budget!B466</f>
        <v>SUB-TITLING</v>
      </c>
      <c r="C37" s="3">
        <f>Budget!Q476</f>
        <v>0</v>
      </c>
      <c r="D37" s="3">
        <f>Budget!R476</f>
        <v>0</v>
      </c>
      <c r="E37" s="3">
        <f>Budget!K476</f>
        <v>0</v>
      </c>
      <c r="F37" s="3">
        <f t="shared" si="0"/>
        <v>0</v>
      </c>
      <c r="G37" s="3">
        <f>'Cash Flow'!AB463</f>
        <v>0</v>
      </c>
      <c r="H37" s="38"/>
      <c r="I37" s="1821"/>
      <c r="J37" s="1822"/>
    </row>
    <row r="38" spans="1:10" ht="11.85" customHeight="1">
      <c r="A38" s="2232" t="str">
        <f>Budget!A478</f>
        <v>Y</v>
      </c>
      <c r="B38" s="2233" t="str">
        <f>Budget!B478</f>
        <v>SOCIAL MEDIA</v>
      </c>
      <c r="C38" s="3">
        <f>Budget!Q489</f>
        <v>0</v>
      </c>
      <c r="D38" s="3">
        <f>Budget!R489</f>
        <v>0</v>
      </c>
      <c r="E38" s="3">
        <f>Budget!K489</f>
        <v>0</v>
      </c>
      <c r="F38" s="3">
        <f t="shared" si="0"/>
        <v>0</v>
      </c>
      <c r="G38" s="3">
        <f>'Cash Flow'!AB475</f>
        <v>0</v>
      </c>
      <c r="H38" s="38"/>
      <c r="I38" s="1821"/>
      <c r="J38" s="1822"/>
    </row>
    <row r="39" spans="1:10" ht="11.85" customHeight="1">
      <c r="A39" s="2232" t="str">
        <f>Budget!A491</f>
        <v>Z</v>
      </c>
      <c r="B39" s="2233" t="str">
        <f>Budget!B491</f>
        <v>COMPOSED MUSIC</v>
      </c>
      <c r="C39" s="3">
        <f>Budget!Q494</f>
        <v>0</v>
      </c>
      <c r="D39" s="3">
        <f>Budget!R494</f>
        <v>0</v>
      </c>
      <c r="E39" s="3">
        <f>Budget!K494</f>
        <v>0</v>
      </c>
      <c r="F39" s="3">
        <f t="shared" si="0"/>
        <v>0</v>
      </c>
      <c r="G39" s="3">
        <f>'Cash Flow'!AB479</f>
        <v>0</v>
      </c>
      <c r="H39" s="38"/>
      <c r="I39" s="1821"/>
      <c r="J39" s="1822"/>
    </row>
    <row r="40" spans="1:10" ht="11.85" customHeight="1">
      <c r="A40" s="2232" t="str">
        <f>Budget!A496</f>
        <v>ZA</v>
      </c>
      <c r="B40" s="2233" t="str">
        <f>Budget!B496</f>
        <v>POST PRODUCTION</v>
      </c>
      <c r="C40" s="3">
        <f>Budget!Q512</f>
        <v>0</v>
      </c>
      <c r="D40" s="3">
        <f>Budget!R512</f>
        <v>0</v>
      </c>
      <c r="E40" s="3">
        <f>Budget!K512</f>
        <v>0</v>
      </c>
      <c r="F40" s="3">
        <f t="shared" si="0"/>
        <v>0</v>
      </c>
      <c r="G40" s="3">
        <f>'Cash Flow'!AB496</f>
        <v>0</v>
      </c>
      <c r="H40" s="38"/>
      <c r="I40" s="1821"/>
      <c r="J40" s="1822"/>
    </row>
    <row r="41" spans="1:10" ht="11.85" customHeight="1">
      <c r="A41" s="2232" t="str">
        <f>Budget!A514</f>
        <v>ZB</v>
      </c>
      <c r="B41" s="2233" t="str">
        <f>Budget!B514</f>
        <v>LANGUAGE DUBBING &amp; PREVIEW</v>
      </c>
      <c r="C41" s="3">
        <f>Budget!Q524</f>
        <v>0</v>
      </c>
      <c r="D41" s="3">
        <f>Budget!R524</f>
        <v>0</v>
      </c>
      <c r="E41" s="3">
        <f>Budget!K524</f>
        <v>0</v>
      </c>
      <c r="F41" s="3">
        <f t="shared" si="0"/>
        <v>0</v>
      </c>
      <c r="G41" s="3">
        <f>'Cash Flow'!AB507</f>
        <v>0</v>
      </c>
      <c r="H41" s="38"/>
      <c r="I41" s="1821"/>
      <c r="J41" s="1822"/>
    </row>
    <row r="42" spans="1:10" ht="11.85" customHeight="1">
      <c r="A42" s="2232" t="str">
        <f>Budget!A526</f>
        <v>ZC</v>
      </c>
      <c r="B42" s="2233" t="str">
        <f>Budget!B526</f>
        <v>OVERHEADS</v>
      </c>
      <c r="C42" s="3">
        <f>Budget!Q547</f>
        <v>0</v>
      </c>
      <c r="D42" s="3">
        <f>Budget!R547</f>
        <v>0</v>
      </c>
      <c r="E42" s="3">
        <f>Budget!K547</f>
        <v>0</v>
      </c>
      <c r="F42" s="3">
        <f t="shared" si="0"/>
        <v>0</v>
      </c>
      <c r="G42" s="3">
        <f>'Cash Flow'!AB529</f>
        <v>0</v>
      </c>
      <c r="H42" s="38"/>
      <c r="I42" s="1821"/>
      <c r="J42" s="1822"/>
    </row>
    <row r="43" spans="1:10" ht="11.85" customHeight="1">
      <c r="A43" s="2232" t="str">
        <f>Budget!A549</f>
        <v>ZD</v>
      </c>
      <c r="B43" s="2233" t="str">
        <f>Budget!B549</f>
        <v>MUSIC RIGHTS</v>
      </c>
      <c r="C43" s="3">
        <f>Budget!Q552</f>
        <v>0</v>
      </c>
      <c r="D43" s="3">
        <f>Budget!R552</f>
        <v>0</v>
      </c>
      <c r="E43" s="3">
        <f>Budget!K552</f>
        <v>0</v>
      </c>
      <c r="F43" s="3">
        <f t="shared" si="0"/>
        <v>0</v>
      </c>
      <c r="G43" s="3">
        <f>'Cash Flow'!AB533</f>
        <v>0</v>
      </c>
      <c r="H43" s="38"/>
      <c r="I43" s="1821"/>
      <c r="J43" s="1822"/>
    </row>
    <row r="44" spans="1:10" ht="11.85" customHeight="1">
      <c r="A44" s="2232" t="str">
        <f>Budget!A556</f>
        <v>ZE</v>
      </c>
      <c r="B44" s="2233" t="str">
        <f>Budget!B556</f>
        <v>FORMAT FEE</v>
      </c>
      <c r="C44" s="3">
        <f>Budget!Q558</f>
        <v>0</v>
      </c>
      <c r="D44" s="3">
        <f>Budget!R558</f>
        <v>0</v>
      </c>
      <c r="E44" s="3">
        <f>Budget!K558</f>
        <v>0</v>
      </c>
      <c r="F44" s="3">
        <f t="shared" si="0"/>
        <v>0</v>
      </c>
      <c r="G44" s="3">
        <f>'Cash Flow'!AB536</f>
        <v>0</v>
      </c>
      <c r="H44" s="38"/>
      <c r="I44" s="1821"/>
      <c r="J44" s="1822"/>
    </row>
    <row r="45" spans="1:10" ht="11.85" customHeight="1">
      <c r="A45" s="2232" t="str">
        <f>Budget!A560</f>
        <v>ZF</v>
      </c>
      <c r="B45" s="2233" t="str">
        <f>Budget!B560</f>
        <v>PRODUCTION FEE</v>
      </c>
      <c r="C45" s="3">
        <f>Budget!Q563</f>
        <v>0</v>
      </c>
      <c r="D45" s="3">
        <f>Budget!R563</f>
        <v>0</v>
      </c>
      <c r="E45" s="3">
        <f>Budget!K563</f>
        <v>0</v>
      </c>
      <c r="F45" s="3">
        <f t="shared" si="0"/>
        <v>0</v>
      </c>
      <c r="G45" s="3">
        <f>'Cash Flow'!AB540</f>
        <v>0</v>
      </c>
      <c r="H45" s="38"/>
      <c r="I45" s="1821"/>
      <c r="J45" s="1822"/>
    </row>
    <row r="46" spans="1:10" ht="11.85" customHeight="1">
      <c r="A46" s="2232" t="str">
        <f>Budget!A576</f>
        <v>ZG</v>
      </c>
      <c r="B46" s="2233" t="str">
        <f>Budget!B576</f>
        <v>CASH PRIZE MONEY</v>
      </c>
      <c r="C46" s="3">
        <f>Budget!Q578</f>
        <v>0</v>
      </c>
      <c r="D46" s="3">
        <f>Budget!R578</f>
        <v>0</v>
      </c>
      <c r="E46" s="3">
        <f>Budget!K578</f>
        <v>0</v>
      </c>
      <c r="F46" s="3">
        <f t="shared" si="0"/>
        <v>0</v>
      </c>
      <c r="G46" s="2">
        <f>'Cash Flow'!AB545</f>
        <v>0</v>
      </c>
      <c r="H46" s="38"/>
      <c r="I46" s="1821"/>
      <c r="J46" s="1822"/>
    </row>
    <row r="47" spans="1:10" ht="12" customHeight="1">
      <c r="A47" s="2234"/>
      <c r="B47" s="387" t="s">
        <v>1375</v>
      </c>
      <c r="C47" s="381">
        <f>SUM(C14:C46)</f>
        <v>0</v>
      </c>
      <c r="D47" s="381">
        <f>SUM(D14:D46)</f>
        <v>0</v>
      </c>
      <c r="E47" s="381">
        <f>SUM(E14:E46)</f>
        <v>0</v>
      </c>
      <c r="F47" s="381">
        <f>SUM(F14:F46)</f>
        <v>0</v>
      </c>
      <c r="G47" s="381">
        <f>SUM(G14:G46)</f>
        <v>0</v>
      </c>
      <c r="H47" s="388"/>
      <c r="I47" s="1821"/>
      <c r="J47" s="1822"/>
    </row>
    <row r="48" spans="1:10" ht="4.5" customHeight="1">
      <c r="A48" s="2235"/>
      <c r="B48" s="461"/>
      <c r="C48" s="461"/>
      <c r="D48" s="2236"/>
      <c r="E48" s="461"/>
      <c r="F48" s="461"/>
      <c r="G48" s="461"/>
      <c r="H48" s="454"/>
      <c r="I48" s="454"/>
      <c r="J48" s="460"/>
    </row>
    <row r="49" spans="1:7" ht="15.75" customHeight="1">
      <c r="A49" s="2237"/>
      <c r="B49" s="280"/>
      <c r="C49" s="280"/>
      <c r="D49" s="280"/>
      <c r="E49" s="280"/>
      <c r="F49" s="280"/>
      <c r="G49" s="280"/>
    </row>
    <row r="50" spans="1:7" ht="15.75" customHeight="1">
      <c r="A50" s="2237"/>
      <c r="B50" s="280"/>
      <c r="C50" s="280"/>
      <c r="D50" s="280"/>
      <c r="E50" s="280"/>
      <c r="F50" s="280"/>
      <c r="G50" s="280"/>
    </row>
    <row r="51" spans="1:7" ht="15.75" customHeight="1">
      <c r="A51" s="2237"/>
      <c r="B51" s="280"/>
      <c r="C51" s="280"/>
      <c r="D51" s="280"/>
      <c r="E51" s="280"/>
      <c r="F51" s="280"/>
      <c r="G51" s="280"/>
    </row>
    <row r="52" spans="1:7" ht="15.75" customHeight="1">
      <c r="A52" s="2237"/>
      <c r="B52" s="280"/>
      <c r="C52" s="280"/>
      <c r="D52" s="280"/>
      <c r="E52" s="280"/>
      <c r="F52" s="280"/>
      <c r="G52" s="280"/>
    </row>
    <row r="53" spans="1:7" ht="15.75" customHeight="1">
      <c r="A53" s="2237"/>
      <c r="B53" s="280"/>
      <c r="C53" s="280"/>
      <c r="D53" s="280"/>
      <c r="E53" s="280"/>
      <c r="F53" s="280"/>
      <c r="G53" s="280"/>
    </row>
    <row r="54" spans="1:7" ht="15.75" customHeight="1">
      <c r="A54" s="2237"/>
      <c r="B54" s="280"/>
      <c r="C54" s="280"/>
      <c r="D54" s="280"/>
      <c r="E54" s="280"/>
      <c r="F54" s="280"/>
      <c r="G54" s="280"/>
    </row>
    <row r="55" spans="1:7" ht="15.75" customHeight="1">
      <c r="A55" s="2237"/>
      <c r="B55" s="280"/>
      <c r="C55" s="280"/>
      <c r="D55" s="280"/>
      <c r="E55" s="280"/>
      <c r="F55" s="280"/>
      <c r="G55" s="280"/>
    </row>
    <row r="56" spans="1:7" ht="15.75" customHeight="1">
      <c r="A56" s="281"/>
      <c r="B56" s="280"/>
      <c r="C56" s="280"/>
      <c r="D56" s="280"/>
      <c r="E56" s="280"/>
      <c r="F56" s="280"/>
      <c r="G56" s="280"/>
    </row>
    <row r="57" spans="1:7" ht="15.75" customHeight="1">
      <c r="A57" s="281"/>
      <c r="B57" s="280"/>
      <c r="C57" s="280"/>
      <c r="D57" s="280"/>
      <c r="E57" s="280"/>
      <c r="F57" s="280"/>
      <c r="G57" s="280"/>
    </row>
    <row r="58" spans="1:7" ht="15.75" customHeight="1">
      <c r="A58" s="281"/>
      <c r="B58" s="280"/>
      <c r="C58" s="280"/>
      <c r="D58" s="280"/>
      <c r="E58" s="280"/>
      <c r="F58" s="280"/>
      <c r="G58" s="280"/>
    </row>
  </sheetData>
  <sheetProtection algorithmName="SHA-512" hashValue="7uwJIa2jbojWnwLrLahVvXka7UTPIrR0CE80fVFFHvbMEP4hy7+ZwaWeF0JzSRTLip6ga2EMWr5uZ7DIGwzvkA==" saltValue="/td0basqO3AHdoKRDoz8dw==" spinCount="100000" sheet="1"/>
  <mergeCells count="39">
    <mergeCell ref="I46:J46"/>
    <mergeCell ref="I47:J47"/>
    <mergeCell ref="I39:J39"/>
    <mergeCell ref="I40:J40"/>
    <mergeCell ref="I41:J41"/>
    <mergeCell ref="I42:J42"/>
    <mergeCell ref="I43:J43"/>
    <mergeCell ref="I44:J44"/>
    <mergeCell ref="I35:J35"/>
    <mergeCell ref="I36:J36"/>
    <mergeCell ref="I37:J37"/>
    <mergeCell ref="I38:J38"/>
    <mergeCell ref="I45:J45"/>
    <mergeCell ref="I30:J30"/>
    <mergeCell ref="I31:J31"/>
    <mergeCell ref="I32:J32"/>
    <mergeCell ref="I33:J33"/>
    <mergeCell ref="I34:J34"/>
    <mergeCell ref="I25:J25"/>
    <mergeCell ref="I26:J26"/>
    <mergeCell ref="I27:J27"/>
    <mergeCell ref="I28:J28"/>
    <mergeCell ref="I29:J29"/>
    <mergeCell ref="I20:J20"/>
    <mergeCell ref="I21:J21"/>
    <mergeCell ref="I22:J22"/>
    <mergeCell ref="I23:J23"/>
    <mergeCell ref="I24:J24"/>
    <mergeCell ref="I15:J15"/>
    <mergeCell ref="I16:J16"/>
    <mergeCell ref="I17:J17"/>
    <mergeCell ref="I18:J18"/>
    <mergeCell ref="I19:J19"/>
    <mergeCell ref="A1:J1"/>
    <mergeCell ref="F4:G4"/>
    <mergeCell ref="C9:G9"/>
    <mergeCell ref="I13:J13"/>
    <mergeCell ref="I14:J14"/>
    <mergeCell ref="F5:G7"/>
  </mergeCells>
  <phoneticPr fontId="4" type="noConversion"/>
  <printOptions horizontalCentered="1" verticalCentered="1"/>
  <pageMargins left="0.19685039370078741" right="0" top="0.31496062992125984" bottom="0.39370078740157483" header="0.15748031496062992" footer="0.23622047244094491"/>
  <pageSetup paperSize="9" scale="99" orientation="landscape" horizontalDpi="300" verticalDpi="300" r:id="rId1"/>
  <headerFooter alignWithMargins="0">
    <oddHeader>&amp;R&amp;6&amp;Z&amp;F</oddHeader>
    <oddFooter>&amp;L&amp;8Compiled by: S.A.B.C. Ltd - Updated March 2023&amp;R&amp;8Printed: &amp;D - Sheet 10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">
    <tabColor indexed="60"/>
  </sheetPr>
  <dimension ref="A1:BJ159"/>
  <sheetViews>
    <sheetView showGridLines="0" zoomScaleNormal="100" zoomScaleSheetLayoutView="100" zoomScalePageLayoutView="110" workbookViewId="0">
      <selection activeCell="E60" sqref="E60"/>
    </sheetView>
  </sheetViews>
  <sheetFormatPr defaultColWidth="2.7109375" defaultRowHeight="12.75"/>
  <cols>
    <col min="1" max="1" width="2.7109375" style="214" customWidth="1"/>
    <col min="2" max="2" width="2.85546875" style="214" customWidth="1"/>
    <col min="3" max="6" width="2.7109375" style="214"/>
    <col min="7" max="7" width="7.42578125" style="214" bestFit="1" customWidth="1"/>
    <col min="8" max="32" width="2.7109375" style="214"/>
    <col min="33" max="60" width="2.7109375" style="916"/>
    <col min="61" max="16384" width="2.7109375" style="214"/>
  </cols>
  <sheetData>
    <row r="1" spans="1:60" ht="12.75" customHeight="1">
      <c r="A1" s="2238"/>
      <c r="B1" s="2238"/>
      <c r="C1" s="2238"/>
      <c r="D1" s="2238"/>
      <c r="E1" s="2238"/>
      <c r="F1" s="2238"/>
      <c r="G1" s="2238"/>
      <c r="H1" s="2238"/>
      <c r="I1" s="2238"/>
      <c r="J1" s="2238"/>
      <c r="K1" s="2238"/>
      <c r="L1" s="2238"/>
      <c r="M1" s="2238"/>
      <c r="N1" s="2238"/>
      <c r="O1" s="2238"/>
      <c r="P1" s="2238"/>
      <c r="Q1" s="1876" t="s">
        <v>1376</v>
      </c>
      <c r="R1" s="1876"/>
      <c r="S1" s="1876"/>
      <c r="T1" s="1876"/>
      <c r="U1" s="1876"/>
      <c r="V1" s="1876"/>
      <c r="W1" s="1876"/>
      <c r="X1" s="1876"/>
      <c r="Y1" s="1876"/>
      <c r="Z1" s="1876"/>
      <c r="AA1" s="1876"/>
      <c r="AB1" s="1876"/>
      <c r="AC1" s="1876"/>
      <c r="AD1" s="1876"/>
      <c r="AE1" s="1876"/>
      <c r="AF1" s="1876"/>
      <c r="AG1" s="915"/>
      <c r="AH1" s="915"/>
      <c r="AI1" s="915"/>
      <c r="AJ1" s="915"/>
      <c r="AK1" s="915"/>
      <c r="AL1" s="915"/>
      <c r="AM1" s="915"/>
      <c r="AN1" s="915"/>
      <c r="AO1" s="915"/>
      <c r="AP1" s="915"/>
      <c r="AQ1" s="915"/>
      <c r="AR1" s="915"/>
      <c r="AS1" s="915"/>
      <c r="AT1" s="915"/>
      <c r="AU1" s="915"/>
      <c r="AV1" s="915"/>
      <c r="AW1" s="915"/>
      <c r="AX1" s="915"/>
      <c r="AY1" s="915"/>
      <c r="AZ1" s="915"/>
      <c r="BA1" s="915"/>
      <c r="BB1" s="915"/>
      <c r="BC1" s="915"/>
      <c r="BD1" s="915"/>
      <c r="BE1" s="915"/>
      <c r="BF1" s="915"/>
      <c r="BG1" s="915"/>
      <c r="BH1" s="915"/>
    </row>
    <row r="2" spans="1:60" ht="60" customHeight="1">
      <c r="A2" s="2238"/>
      <c r="B2" s="2238"/>
      <c r="C2" s="2238"/>
      <c r="D2" s="2238"/>
      <c r="E2" s="2238"/>
      <c r="F2" s="2238"/>
      <c r="G2" s="2238"/>
      <c r="H2" s="2238"/>
      <c r="I2" s="2238"/>
      <c r="J2" s="2238"/>
      <c r="K2" s="2238"/>
      <c r="L2" s="2238"/>
      <c r="M2" s="2238"/>
      <c r="N2" s="2238"/>
      <c r="O2" s="2238"/>
      <c r="P2" s="2238"/>
      <c r="Q2" s="1876"/>
      <c r="R2" s="1876"/>
      <c r="S2" s="1876"/>
      <c r="T2" s="1876"/>
      <c r="U2" s="1876"/>
      <c r="V2" s="1876"/>
      <c r="W2" s="1876"/>
      <c r="X2" s="1876"/>
      <c r="Y2" s="1876"/>
      <c r="Z2" s="1876"/>
      <c r="AA2" s="1876"/>
      <c r="AB2" s="1876"/>
      <c r="AC2" s="1876"/>
      <c r="AD2" s="1876"/>
      <c r="AE2" s="1876"/>
      <c r="AF2" s="1876"/>
      <c r="AG2" s="915"/>
      <c r="AH2" s="915"/>
      <c r="AI2" s="915"/>
      <c r="AJ2" s="915"/>
      <c r="AK2" s="915"/>
      <c r="AL2" s="915"/>
      <c r="AM2" s="915"/>
      <c r="AN2" s="915"/>
      <c r="AO2" s="915"/>
      <c r="AP2" s="915"/>
      <c r="AQ2" s="915"/>
      <c r="AR2" s="915"/>
      <c r="AS2" s="915"/>
      <c r="AT2" s="915"/>
      <c r="AU2" s="915"/>
      <c r="AV2" s="915"/>
      <c r="AW2" s="915"/>
      <c r="AX2" s="915"/>
      <c r="AY2" s="915"/>
      <c r="AZ2" s="915"/>
      <c r="BA2" s="915"/>
      <c r="BB2" s="915"/>
      <c r="BC2" s="915"/>
      <c r="BD2" s="915"/>
      <c r="BE2" s="915"/>
      <c r="BF2" s="915"/>
      <c r="BG2" s="915"/>
      <c r="BH2" s="915"/>
    </row>
    <row r="3" spans="1:60" ht="12.75" customHeight="1">
      <c r="A3" s="2238"/>
      <c r="B3" s="2238"/>
      <c r="C3" s="2238"/>
      <c r="D3" s="2238"/>
      <c r="E3" s="2238"/>
      <c r="F3" s="2238"/>
      <c r="G3" s="2238"/>
      <c r="H3" s="2238"/>
      <c r="I3" s="2238"/>
      <c r="J3" s="2238"/>
      <c r="K3" s="2238"/>
      <c r="L3" s="2238"/>
      <c r="M3" s="2238"/>
      <c r="N3" s="2238"/>
      <c r="O3" s="2238"/>
      <c r="P3" s="2238"/>
      <c r="Q3" s="1876"/>
      <c r="R3" s="1876"/>
      <c r="S3" s="1876"/>
      <c r="T3" s="1876"/>
      <c r="U3" s="1876"/>
      <c r="V3" s="1876"/>
      <c r="W3" s="1876"/>
      <c r="X3" s="1876"/>
      <c r="Y3" s="1876"/>
      <c r="Z3" s="1876"/>
      <c r="AA3" s="1876"/>
      <c r="AB3" s="1876"/>
      <c r="AC3" s="1876"/>
      <c r="AD3" s="1876"/>
      <c r="AE3" s="1876"/>
      <c r="AF3" s="1876"/>
      <c r="AG3" s="915"/>
      <c r="AH3" s="915"/>
      <c r="AI3" s="915"/>
      <c r="AJ3" s="915"/>
      <c r="AK3" s="915"/>
      <c r="AL3" s="915"/>
      <c r="AM3" s="915"/>
      <c r="AN3" s="915"/>
      <c r="AO3" s="915"/>
      <c r="AP3" s="915"/>
      <c r="AQ3" s="915"/>
      <c r="AR3" s="915"/>
      <c r="AS3" s="915"/>
      <c r="AT3" s="915"/>
      <c r="AU3" s="915"/>
      <c r="AV3" s="915"/>
      <c r="AW3" s="915"/>
      <c r="AX3" s="915"/>
      <c r="AY3" s="915"/>
      <c r="AZ3" s="915"/>
      <c r="BA3" s="915"/>
      <c r="BB3" s="915"/>
      <c r="BC3" s="915"/>
      <c r="BD3" s="915"/>
      <c r="BE3" s="915"/>
      <c r="BF3" s="915"/>
      <c r="BG3" s="915"/>
      <c r="BH3" s="915"/>
    </row>
    <row r="4" spans="1:60" ht="12" customHeight="1" thickBot="1">
      <c r="A4" s="2239"/>
      <c r="B4" s="2239"/>
      <c r="C4" s="2239"/>
      <c r="D4" s="2239"/>
      <c r="E4" s="2239"/>
      <c r="F4" s="2239"/>
      <c r="G4" s="2239"/>
      <c r="H4" s="2239"/>
      <c r="I4" s="2239"/>
      <c r="J4" s="2239"/>
      <c r="K4" s="2239"/>
      <c r="L4" s="2239"/>
      <c r="M4" s="2239"/>
      <c r="N4" s="2239"/>
      <c r="O4" s="2239"/>
      <c r="P4" s="2239"/>
      <c r="Q4" s="1877"/>
      <c r="R4" s="1877"/>
      <c r="S4" s="1877"/>
      <c r="T4" s="1877"/>
      <c r="U4" s="1877"/>
      <c r="V4" s="1877"/>
      <c r="W4" s="1877"/>
      <c r="X4" s="1877"/>
      <c r="Y4" s="1877"/>
      <c r="Z4" s="1877"/>
      <c r="AA4" s="1877"/>
      <c r="AB4" s="1877"/>
      <c r="AC4" s="1877"/>
      <c r="AD4" s="1877"/>
      <c r="AE4" s="1877"/>
      <c r="AF4" s="1877"/>
      <c r="AG4" s="915"/>
      <c r="AH4" s="915"/>
      <c r="AI4" s="915"/>
      <c r="AJ4" s="915"/>
      <c r="AK4" s="915"/>
      <c r="AL4" s="915"/>
      <c r="AM4" s="915"/>
      <c r="AN4" s="915"/>
      <c r="AO4" s="915"/>
      <c r="AP4" s="915"/>
      <c r="AQ4" s="915"/>
      <c r="AR4" s="915"/>
      <c r="AS4" s="915"/>
      <c r="AT4" s="915"/>
      <c r="AU4" s="915"/>
      <c r="AV4" s="915"/>
      <c r="AW4" s="915"/>
      <c r="AX4" s="915"/>
      <c r="AY4" s="915"/>
      <c r="AZ4" s="915"/>
      <c r="BA4" s="915"/>
      <c r="BB4" s="915"/>
      <c r="BC4" s="915"/>
      <c r="BD4" s="915"/>
      <c r="BE4" s="915"/>
      <c r="BF4" s="915"/>
      <c r="BG4" s="915"/>
      <c r="BH4" s="915"/>
    </row>
    <row r="5" spans="1:60" ht="21.75" customHeight="1" thickTop="1" thickBot="1">
      <c r="A5" s="2240" t="s">
        <v>1377</v>
      </c>
      <c r="B5" s="2240"/>
      <c r="C5" s="2240"/>
      <c r="D5" s="2240"/>
      <c r="E5" s="2240"/>
      <c r="F5" s="2240"/>
      <c r="G5" s="2240"/>
      <c r="H5" s="2240"/>
      <c r="I5" s="2240"/>
      <c r="J5" s="2240"/>
      <c r="K5" s="2240"/>
      <c r="L5" s="2240"/>
      <c r="M5" s="2240"/>
      <c r="N5" s="2240"/>
      <c r="O5" s="2240"/>
      <c r="P5" s="2240"/>
      <c r="Q5" s="2240"/>
      <c r="R5" s="2240"/>
      <c r="S5" s="2240"/>
      <c r="T5" s="2240"/>
      <c r="U5" s="2240"/>
      <c r="V5" s="2240"/>
      <c r="W5" s="2240"/>
      <c r="X5" s="2240"/>
      <c r="Y5" s="2240"/>
      <c r="Z5" s="2240"/>
      <c r="AA5" s="2240"/>
      <c r="AB5" s="2240"/>
      <c r="AC5" s="2240"/>
      <c r="AD5" s="2240"/>
      <c r="AE5" s="2240"/>
      <c r="AF5" s="2240"/>
      <c r="AG5" s="915"/>
      <c r="AH5" s="915"/>
      <c r="AI5" s="915"/>
      <c r="AJ5" s="915"/>
      <c r="AK5" s="915"/>
      <c r="AL5" s="915"/>
      <c r="AM5" s="915"/>
      <c r="AN5" s="915"/>
      <c r="AO5" s="915"/>
      <c r="AP5" s="915"/>
      <c r="AQ5" s="915"/>
      <c r="AR5" s="915"/>
      <c r="AS5" s="915"/>
      <c r="AT5" s="915"/>
      <c r="AU5" s="915"/>
      <c r="AV5" s="915"/>
      <c r="AW5" s="915"/>
      <c r="AX5" s="915"/>
      <c r="AY5" s="915"/>
      <c r="AZ5" s="915"/>
      <c r="BA5" s="915"/>
      <c r="BB5" s="915"/>
      <c r="BC5" s="915"/>
      <c r="BD5" s="915"/>
      <c r="BE5" s="915"/>
      <c r="BF5" s="915"/>
      <c r="BG5" s="915"/>
      <c r="BH5" s="915"/>
    </row>
    <row r="6" spans="1:60" ht="9" customHeight="1" thickTop="1">
      <c r="A6" s="917"/>
      <c r="B6" s="917"/>
      <c r="C6" s="917"/>
      <c r="D6" s="917"/>
      <c r="E6" s="917"/>
      <c r="F6" s="917"/>
      <c r="G6" s="917"/>
      <c r="H6" s="917"/>
      <c r="I6" s="917"/>
      <c r="J6" s="917"/>
      <c r="K6" s="917"/>
      <c r="L6" s="917"/>
      <c r="M6" s="917"/>
      <c r="N6" s="917"/>
      <c r="O6" s="917"/>
      <c r="P6" s="917"/>
      <c r="Q6" s="917"/>
      <c r="R6" s="917"/>
      <c r="S6" s="917"/>
      <c r="T6" s="917"/>
      <c r="U6" s="917"/>
      <c r="V6" s="917"/>
      <c r="W6" s="917"/>
      <c r="X6" s="917"/>
      <c r="Y6" s="917"/>
      <c r="Z6" s="917"/>
      <c r="AA6" s="917"/>
      <c r="AB6" s="917"/>
      <c r="AC6" s="917"/>
      <c r="AD6" s="917"/>
      <c r="AE6" s="917"/>
      <c r="AF6" s="917"/>
      <c r="AG6" s="915"/>
      <c r="AH6" s="915"/>
      <c r="AI6" s="915"/>
      <c r="AJ6" s="915"/>
      <c r="AK6" s="915"/>
      <c r="AL6" s="915"/>
      <c r="AM6" s="915"/>
      <c r="AN6" s="915"/>
      <c r="AO6" s="915"/>
      <c r="AP6" s="915"/>
      <c r="AQ6" s="915"/>
      <c r="AR6" s="915"/>
      <c r="AS6" s="915"/>
      <c r="AT6" s="915"/>
      <c r="AU6" s="915"/>
      <c r="AV6" s="915"/>
      <c r="AW6" s="915"/>
      <c r="AX6" s="915"/>
      <c r="AY6" s="915"/>
      <c r="AZ6" s="915"/>
      <c r="BA6" s="915"/>
      <c r="BB6" s="915"/>
      <c r="BC6" s="915"/>
      <c r="BD6" s="915"/>
      <c r="BE6" s="915"/>
      <c r="BF6" s="915"/>
      <c r="BG6" s="915"/>
      <c r="BH6" s="915"/>
    </row>
    <row r="7" spans="1:60" ht="12.75" customHeight="1">
      <c r="A7" s="1834" t="s">
        <v>1378</v>
      </c>
      <c r="B7" s="1834"/>
      <c r="C7" s="1834"/>
      <c r="D7" s="1834"/>
      <c r="E7" s="1834"/>
      <c r="F7" s="1834"/>
      <c r="G7" s="1834"/>
      <c r="H7" s="1834"/>
      <c r="I7" s="1834"/>
      <c r="J7" s="1834"/>
      <c r="K7" s="1834"/>
      <c r="L7" s="1834"/>
      <c r="M7" s="1834" t="s">
        <v>1379</v>
      </c>
      <c r="N7" s="1834"/>
      <c r="O7" s="1834"/>
      <c r="P7" s="1834"/>
      <c r="Q7" s="1834"/>
      <c r="R7" s="1834"/>
      <c r="S7" s="1834"/>
      <c r="T7" s="1834"/>
      <c r="U7" s="1834"/>
      <c r="V7" s="1834"/>
      <c r="W7" s="1834" t="s">
        <v>1380</v>
      </c>
      <c r="X7" s="1834"/>
      <c r="Y7" s="1834"/>
      <c r="Z7" s="1834"/>
      <c r="AA7" s="1834"/>
      <c r="AB7" s="1834"/>
      <c r="AC7" s="1834"/>
      <c r="AD7" s="1834"/>
      <c r="AE7" s="1834"/>
      <c r="AF7" s="1834"/>
      <c r="AG7" s="915"/>
      <c r="AH7" s="915"/>
      <c r="AI7" s="915"/>
      <c r="AJ7" s="915"/>
      <c r="AK7" s="915"/>
      <c r="AL7" s="915"/>
      <c r="AM7" s="915"/>
      <c r="AN7" s="915"/>
      <c r="AO7" s="915"/>
      <c r="AP7" s="915"/>
      <c r="AQ7" s="915"/>
      <c r="AR7" s="915"/>
      <c r="AS7" s="915"/>
      <c r="AT7" s="915"/>
      <c r="AU7" s="915"/>
      <c r="AV7" s="915"/>
      <c r="AW7" s="915"/>
      <c r="AX7" s="915"/>
      <c r="AY7" s="915"/>
      <c r="AZ7" s="915"/>
      <c r="BA7" s="915"/>
      <c r="BB7" s="915"/>
      <c r="BC7" s="915"/>
      <c r="BD7" s="915"/>
      <c r="BE7" s="915"/>
      <c r="BF7" s="915"/>
      <c r="BG7" s="915"/>
      <c r="BH7" s="915"/>
    </row>
    <row r="8" spans="1:60">
      <c r="A8" s="1868">
        <f>'Prod. Info'!C40</f>
        <v>0</v>
      </c>
      <c r="B8" s="1868"/>
      <c r="C8" s="1868"/>
      <c r="D8" s="1868"/>
      <c r="E8" s="1868"/>
      <c r="F8" s="1868"/>
      <c r="G8" s="1868"/>
      <c r="H8" s="1868"/>
      <c r="I8" s="1868"/>
      <c r="J8" s="1868"/>
      <c r="K8" s="1868"/>
      <c r="L8" s="1868"/>
      <c r="M8" s="1879">
        <f>'Prod. Info'!C41</f>
        <v>0</v>
      </c>
      <c r="N8" s="1879"/>
      <c r="O8" s="1879"/>
      <c r="P8" s="1879"/>
      <c r="Q8" s="1879"/>
      <c r="R8" s="1879"/>
      <c r="S8" s="1879"/>
      <c r="T8" s="1879"/>
      <c r="U8" s="1879"/>
      <c r="V8" s="1879"/>
      <c r="W8" s="1883">
        <f>'Prod. Info'!C19</f>
        <v>0</v>
      </c>
      <c r="X8" s="1883"/>
      <c r="Y8" s="1883"/>
      <c r="Z8" s="1883"/>
      <c r="AA8" s="1883"/>
      <c r="AB8" s="1883"/>
      <c r="AC8" s="1883"/>
      <c r="AD8" s="1883"/>
      <c r="AE8" s="1883"/>
      <c r="AF8" s="1883"/>
      <c r="AG8" s="915"/>
      <c r="AH8" s="915"/>
      <c r="AI8" s="915"/>
      <c r="AJ8" s="915"/>
      <c r="AK8" s="915"/>
      <c r="AL8" s="915"/>
      <c r="AM8" s="915"/>
      <c r="AN8" s="915"/>
      <c r="AO8" s="915"/>
      <c r="AP8" s="915"/>
      <c r="AQ8" s="915"/>
      <c r="AR8" s="915"/>
      <c r="AS8" s="915"/>
      <c r="AT8" s="915"/>
      <c r="AU8" s="915"/>
      <c r="AV8" s="915"/>
      <c r="AW8" s="915"/>
      <c r="AX8" s="915"/>
      <c r="AY8" s="915"/>
      <c r="AZ8" s="915"/>
      <c r="BA8" s="915"/>
      <c r="BB8" s="915"/>
      <c r="BC8" s="915"/>
      <c r="BD8" s="915"/>
      <c r="BE8" s="915"/>
      <c r="BF8" s="915"/>
      <c r="BG8" s="915"/>
      <c r="BH8" s="915"/>
    </row>
    <row r="9" spans="1:60">
      <c r="A9" s="453"/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1971">
        <f>'Prod. Info'!D41</f>
        <v>0</v>
      </c>
      <c r="N9" s="1971"/>
      <c r="O9" s="1971"/>
      <c r="P9" s="1971"/>
      <c r="Q9" s="1971"/>
      <c r="R9" s="1971"/>
      <c r="S9" s="1971"/>
      <c r="T9" s="1971"/>
      <c r="U9" s="1971"/>
      <c r="V9" s="1971"/>
      <c r="W9" s="1120"/>
      <c r="X9" s="1120"/>
      <c r="Y9" s="1120"/>
      <c r="Z9" s="1120"/>
      <c r="AA9" s="1120"/>
      <c r="AB9" s="1120"/>
      <c r="AC9" s="1120"/>
      <c r="AD9" s="1120"/>
      <c r="AE9" s="1120"/>
      <c r="AF9" s="1120"/>
      <c r="AG9" s="915"/>
      <c r="AH9" s="915"/>
      <c r="AI9" s="915"/>
      <c r="AJ9" s="915"/>
      <c r="AK9" s="915"/>
      <c r="AL9" s="915"/>
      <c r="AM9" s="915"/>
      <c r="AN9" s="915"/>
      <c r="AO9" s="915"/>
      <c r="AP9" s="915"/>
      <c r="AQ9" s="915"/>
      <c r="AR9" s="915"/>
      <c r="AS9" s="915"/>
      <c r="AT9" s="915"/>
      <c r="AU9" s="915"/>
      <c r="AV9" s="915"/>
      <c r="AW9" s="915"/>
      <c r="AX9" s="915"/>
      <c r="AY9" s="915"/>
      <c r="AZ9" s="915"/>
      <c r="BA9" s="915"/>
      <c r="BB9" s="915"/>
      <c r="BC9" s="915"/>
      <c r="BD9" s="915"/>
      <c r="BE9" s="915"/>
      <c r="BF9" s="915"/>
      <c r="BG9" s="915"/>
      <c r="BH9" s="915"/>
    </row>
    <row r="10" spans="1:60" ht="9" customHeight="1">
      <c r="A10" s="315"/>
      <c r="B10" s="315"/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315"/>
      <c r="AD10" s="315"/>
      <c r="AE10" s="315"/>
      <c r="AF10" s="315"/>
      <c r="AG10" s="915"/>
      <c r="AH10" s="915"/>
      <c r="AI10" s="915"/>
      <c r="AJ10" s="915"/>
      <c r="AK10" s="915"/>
      <c r="AL10" s="915"/>
      <c r="AM10" s="915"/>
      <c r="AN10" s="915"/>
      <c r="AO10" s="915"/>
      <c r="AP10" s="915"/>
      <c r="AQ10" s="915"/>
      <c r="AR10" s="915"/>
      <c r="AS10" s="915"/>
      <c r="AT10" s="915"/>
      <c r="AU10" s="915"/>
      <c r="AV10" s="915"/>
      <c r="AW10" s="915"/>
      <c r="AX10" s="915"/>
      <c r="AY10" s="915"/>
      <c r="AZ10" s="915"/>
      <c r="BA10" s="915"/>
      <c r="BB10" s="915"/>
      <c r="BC10" s="915"/>
      <c r="BD10" s="915"/>
      <c r="BE10" s="915"/>
      <c r="BF10" s="915"/>
      <c r="BG10" s="915"/>
      <c r="BH10" s="915"/>
    </row>
    <row r="11" spans="1:60" s="201" customFormat="1" ht="12.75" customHeight="1">
      <c r="A11" s="1833">
        <f>'Prod. Info'!E38</f>
        <v>0</v>
      </c>
      <c r="B11" s="1833"/>
      <c r="C11" s="1833"/>
      <c r="D11" s="1833"/>
      <c r="E11" s="1833"/>
      <c r="F11" s="1833"/>
      <c r="G11" s="1833">
        <f>'Prod. Info'!E37</f>
        <v>0</v>
      </c>
      <c r="H11" s="1833"/>
      <c r="I11" s="1833"/>
      <c r="J11" s="1833"/>
      <c r="K11" s="1833"/>
      <c r="L11" s="1878">
        <f>Summary!E12</f>
        <v>0</v>
      </c>
      <c r="M11" s="1878"/>
      <c r="N11" s="1833" t="s">
        <v>1381</v>
      </c>
      <c r="O11" s="1833"/>
      <c r="P11" s="1833"/>
      <c r="Q11" s="1833"/>
      <c r="R11" s="1878">
        <f>Summary!G12</f>
        <v>0</v>
      </c>
      <c r="S11" s="1878"/>
      <c r="T11" s="1880" t="s">
        <v>1382</v>
      </c>
      <c r="U11" s="1833"/>
      <c r="V11" s="1833"/>
      <c r="W11" s="1833"/>
      <c r="X11" s="1878">
        <f>SUM(L11*R11)</f>
        <v>0</v>
      </c>
      <c r="Y11" s="1878"/>
      <c r="Z11" s="1878"/>
      <c r="AA11" s="1878"/>
      <c r="AB11" s="1835" t="s">
        <v>1383</v>
      </c>
      <c r="AC11" s="1835"/>
      <c r="AD11" s="1835"/>
      <c r="AE11" s="1835"/>
      <c r="AF11" s="1835"/>
      <c r="AG11" s="1332"/>
      <c r="AH11" s="1332"/>
      <c r="AI11" s="1332"/>
      <c r="AJ11" s="1332"/>
      <c r="AK11" s="1332"/>
      <c r="AL11" s="1332"/>
      <c r="AM11" s="1332"/>
      <c r="AN11" s="1332"/>
      <c r="AO11" s="1332"/>
      <c r="AP11" s="1332"/>
      <c r="AQ11" s="1332"/>
      <c r="AR11" s="1332"/>
      <c r="AS11" s="1332"/>
      <c r="AT11" s="1332"/>
      <c r="AU11" s="1332"/>
      <c r="AV11" s="1332"/>
      <c r="AW11" s="1332"/>
      <c r="AX11" s="1332"/>
      <c r="AY11" s="1332"/>
      <c r="AZ11" s="1332"/>
      <c r="BA11" s="1332"/>
      <c r="BB11" s="1332"/>
      <c r="BC11" s="1332"/>
      <c r="BD11" s="1332"/>
      <c r="BE11" s="1332"/>
      <c r="BF11" s="1332"/>
      <c r="BG11" s="1332"/>
      <c r="BH11" s="1332"/>
    </row>
    <row r="12" spans="1:60" s="201" customFormat="1" ht="12.75" customHeight="1">
      <c r="A12" s="1833">
        <f>'Prod. Info'!B38</f>
        <v>0</v>
      </c>
      <c r="B12" s="1833"/>
      <c r="C12" s="1833"/>
      <c r="D12" s="1833"/>
      <c r="E12" s="1833"/>
      <c r="F12" s="1833"/>
      <c r="G12" s="1833" t="str">
        <f>'Prod. Info'!B37</f>
        <v>LP-000</v>
      </c>
      <c r="H12" s="1833"/>
      <c r="I12" s="1833"/>
      <c r="J12" s="1833"/>
      <c r="K12" s="1833"/>
      <c r="L12" s="1878">
        <f>Summary!E7</f>
        <v>0</v>
      </c>
      <c r="M12" s="1878"/>
      <c r="N12" s="1833" t="s">
        <v>1381</v>
      </c>
      <c r="O12" s="1833"/>
      <c r="P12" s="1833"/>
      <c r="Q12" s="1833"/>
      <c r="R12" s="1878">
        <f>Summary!G7</f>
        <v>0</v>
      </c>
      <c r="S12" s="1878"/>
      <c r="T12" s="1880" t="s">
        <v>1382</v>
      </c>
      <c r="U12" s="1833"/>
      <c r="V12" s="1833"/>
      <c r="W12" s="1833"/>
      <c r="X12" s="1878">
        <f>SUM(L12*R12)</f>
        <v>0</v>
      </c>
      <c r="Y12" s="1878"/>
      <c r="Z12" s="1878"/>
      <c r="AA12" s="1878"/>
      <c r="AB12" s="1835" t="s">
        <v>1384</v>
      </c>
      <c r="AC12" s="1835"/>
      <c r="AD12" s="1835"/>
      <c r="AE12" s="1835"/>
      <c r="AF12" s="1835"/>
      <c r="AG12" s="1332"/>
      <c r="AH12" s="1332"/>
      <c r="AI12" s="1332"/>
      <c r="AJ12" s="1332"/>
      <c r="AK12" s="1332"/>
      <c r="AL12" s="1332"/>
      <c r="AM12" s="1332"/>
      <c r="AN12" s="1332"/>
      <c r="AO12" s="1332"/>
      <c r="AP12" s="1332"/>
      <c r="AQ12" s="1332"/>
      <c r="AR12" s="1332"/>
      <c r="AS12" s="1332"/>
      <c r="AT12" s="1332"/>
      <c r="AU12" s="1332"/>
      <c r="AV12" s="1332"/>
      <c r="AW12" s="1332"/>
      <c r="AX12" s="1332"/>
      <c r="AY12" s="1332"/>
      <c r="AZ12" s="1332"/>
      <c r="BA12" s="1332"/>
      <c r="BB12" s="1332"/>
      <c r="BC12" s="1332"/>
      <c r="BD12" s="1332"/>
      <c r="BE12" s="1332"/>
      <c r="BF12" s="1332"/>
      <c r="BG12" s="1332"/>
      <c r="BH12" s="1332"/>
    </row>
    <row r="13" spans="1:60" s="201" customFormat="1" ht="12.75" hidden="1" customHeight="1">
      <c r="A13" s="1833">
        <f>'Prod. Info'!C38</f>
        <v>0</v>
      </c>
      <c r="B13" s="1833"/>
      <c r="C13" s="1833"/>
      <c r="D13" s="1833"/>
      <c r="E13" s="1833"/>
      <c r="F13" s="1833"/>
      <c r="G13" s="1833">
        <f>'Prod. Info'!C37</f>
        <v>0</v>
      </c>
      <c r="H13" s="1833"/>
      <c r="I13" s="1833"/>
      <c r="J13" s="1833"/>
      <c r="K13" s="1833"/>
      <c r="L13" s="1878">
        <f>Summary!E8</f>
        <v>0</v>
      </c>
      <c r="M13" s="1878"/>
      <c r="N13" s="1833" t="s">
        <v>1381</v>
      </c>
      <c r="O13" s="1833"/>
      <c r="P13" s="1833"/>
      <c r="Q13" s="1833"/>
      <c r="R13" s="1878">
        <f>Summary!G8</f>
        <v>0</v>
      </c>
      <c r="S13" s="1878"/>
      <c r="T13" s="1880" t="s">
        <v>1382</v>
      </c>
      <c r="U13" s="1833"/>
      <c r="V13" s="1833"/>
      <c r="W13" s="1833"/>
      <c r="X13" s="1878">
        <f>SUM(L13*R13)</f>
        <v>0</v>
      </c>
      <c r="Y13" s="1878"/>
      <c r="Z13" s="1878"/>
      <c r="AA13" s="1878"/>
      <c r="AB13" s="1835" t="s">
        <v>1384</v>
      </c>
      <c r="AC13" s="1835"/>
      <c r="AD13" s="1835"/>
      <c r="AE13" s="1835"/>
      <c r="AF13" s="1835"/>
      <c r="AG13" s="1332"/>
      <c r="AH13" s="1332"/>
      <c r="AI13" s="1332"/>
      <c r="AJ13" s="1332"/>
      <c r="AK13" s="1332"/>
      <c r="AL13" s="1332"/>
      <c r="AM13" s="1332"/>
      <c r="AN13" s="1332"/>
      <c r="AO13" s="1332"/>
      <c r="AP13" s="1332"/>
      <c r="AQ13" s="1332"/>
      <c r="AR13" s="1332"/>
      <c r="AS13" s="1332"/>
      <c r="AT13" s="1332"/>
      <c r="AU13" s="1332"/>
      <c r="AV13" s="1332"/>
      <c r="AW13" s="1332"/>
      <c r="AX13" s="1332"/>
      <c r="AY13" s="1332"/>
      <c r="AZ13" s="1332"/>
      <c r="BA13" s="1332"/>
      <c r="BB13" s="1332"/>
      <c r="BC13" s="1332"/>
      <c r="BD13" s="1332"/>
      <c r="BE13" s="1332"/>
      <c r="BF13" s="1332"/>
      <c r="BG13" s="1332"/>
      <c r="BH13" s="1332"/>
    </row>
    <row r="14" spans="1:60" s="201" customFormat="1" ht="12.75" hidden="1" customHeight="1">
      <c r="A14" s="1833">
        <f>'Prod. Info'!D38</f>
        <v>0</v>
      </c>
      <c r="B14" s="1833"/>
      <c r="C14" s="1833"/>
      <c r="D14" s="1833"/>
      <c r="E14" s="1833"/>
      <c r="F14" s="1833"/>
      <c r="G14" s="1833">
        <f>'Prod. Info'!D37</f>
        <v>0</v>
      </c>
      <c r="H14" s="1833"/>
      <c r="I14" s="1833"/>
      <c r="J14" s="1833"/>
      <c r="K14" s="1833"/>
      <c r="L14" s="1878">
        <f>Summary!E9</f>
        <v>0</v>
      </c>
      <c r="M14" s="1878"/>
      <c r="N14" s="1833" t="s">
        <v>1381</v>
      </c>
      <c r="O14" s="1833"/>
      <c r="P14" s="1833"/>
      <c r="Q14" s="1833"/>
      <c r="R14" s="1878">
        <f>Summary!G9</f>
        <v>0</v>
      </c>
      <c r="S14" s="1878"/>
      <c r="T14" s="1880" t="s">
        <v>1382</v>
      </c>
      <c r="U14" s="1833"/>
      <c r="V14" s="1833"/>
      <c r="W14" s="1833"/>
      <c r="X14" s="1878">
        <f>SUM(L14*R14)</f>
        <v>0</v>
      </c>
      <c r="Y14" s="1878"/>
      <c r="Z14" s="1878"/>
      <c r="AA14" s="1878"/>
      <c r="AB14" s="1835" t="s">
        <v>1384</v>
      </c>
      <c r="AC14" s="1835"/>
      <c r="AD14" s="1835"/>
      <c r="AE14" s="1835"/>
      <c r="AF14" s="1835"/>
      <c r="AG14" s="1332"/>
      <c r="AH14" s="1332"/>
      <c r="AI14" s="1332"/>
      <c r="AJ14" s="1332"/>
      <c r="AK14" s="1332"/>
      <c r="AL14" s="1332"/>
      <c r="AM14" s="1332"/>
      <c r="AN14" s="1332"/>
      <c r="AO14" s="1332"/>
      <c r="AP14" s="1332"/>
      <c r="AQ14" s="1332"/>
      <c r="AR14" s="1332"/>
      <c r="AS14" s="1332"/>
      <c r="AT14" s="1332"/>
      <c r="AU14" s="1332"/>
      <c r="AV14" s="1332"/>
      <c r="AW14" s="1332"/>
      <c r="AX14" s="1332"/>
      <c r="AY14" s="1332"/>
      <c r="AZ14" s="1332"/>
      <c r="BA14" s="1332"/>
      <c r="BB14" s="1332"/>
      <c r="BC14" s="1332"/>
      <c r="BD14" s="1332"/>
      <c r="BE14" s="1332"/>
      <c r="BF14" s="1332"/>
      <c r="BG14" s="1332"/>
      <c r="BH14" s="1332"/>
    </row>
    <row r="15" spans="1:60" s="201" customFormat="1" ht="12.75" customHeight="1">
      <c r="A15" s="1983"/>
      <c r="B15" s="1984"/>
      <c r="C15" s="1984"/>
      <c r="D15" s="1984"/>
      <c r="E15" s="1984"/>
      <c r="F15" s="1984"/>
      <c r="G15" s="1984"/>
      <c r="H15" s="1984"/>
      <c r="I15" s="1984"/>
      <c r="J15" s="1984"/>
      <c r="K15" s="1984"/>
      <c r="L15" s="1942"/>
      <c r="M15" s="1942"/>
      <c r="N15" s="1969"/>
      <c r="O15" s="1969"/>
      <c r="P15" s="1969"/>
      <c r="Q15" s="1969"/>
      <c r="R15" s="1942"/>
      <c r="S15" s="1942"/>
      <c r="T15" s="1969"/>
      <c r="U15" s="1969"/>
      <c r="V15" s="1969"/>
      <c r="W15" s="1973"/>
      <c r="X15" s="1878">
        <f>SUM(X12:AA14)</f>
        <v>0</v>
      </c>
      <c r="Y15" s="1878"/>
      <c r="Z15" s="1878"/>
      <c r="AA15" s="1878"/>
      <c r="AB15" s="1835" t="s">
        <v>1385</v>
      </c>
      <c r="AC15" s="1835"/>
      <c r="AD15" s="1835"/>
      <c r="AE15" s="1835"/>
      <c r="AF15" s="1835"/>
      <c r="AG15" s="1332"/>
      <c r="AH15" s="1332"/>
      <c r="AI15" s="1332"/>
      <c r="AJ15" s="1332"/>
      <c r="AK15" s="1332"/>
      <c r="AL15" s="1332"/>
      <c r="AM15" s="1332"/>
      <c r="AN15" s="1332"/>
      <c r="AO15" s="1332"/>
      <c r="AP15" s="1332"/>
      <c r="AQ15" s="1332"/>
      <c r="AR15" s="1332"/>
      <c r="AS15" s="1332"/>
      <c r="AT15" s="1332"/>
      <c r="AU15" s="1332"/>
      <c r="AV15" s="1332"/>
      <c r="AW15" s="1332"/>
      <c r="AX15" s="1332"/>
      <c r="AY15" s="1332"/>
      <c r="AZ15" s="1332"/>
      <c r="BA15" s="1332"/>
      <c r="BB15" s="1332"/>
      <c r="BC15" s="1332"/>
      <c r="BD15" s="1332"/>
      <c r="BE15" s="1332"/>
      <c r="BF15" s="1332"/>
      <c r="BG15" s="1332"/>
      <c r="BH15" s="1332"/>
    </row>
    <row r="16" spans="1:60" s="201" customFormat="1" ht="9" customHeight="1">
      <c r="A16" s="217"/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452"/>
      <c r="M16" s="452"/>
      <c r="N16" s="453"/>
      <c r="O16" s="453"/>
      <c r="P16" s="453"/>
      <c r="Q16" s="453"/>
      <c r="R16" s="452"/>
      <c r="S16" s="452"/>
      <c r="T16" s="453"/>
      <c r="U16" s="453"/>
      <c r="V16" s="453"/>
      <c r="W16" s="453"/>
      <c r="X16" s="452"/>
      <c r="Y16" s="452"/>
      <c r="Z16" s="452"/>
      <c r="AA16" s="452"/>
      <c r="AB16" s="453"/>
      <c r="AC16" s="453"/>
      <c r="AD16" s="453"/>
      <c r="AE16" s="453"/>
      <c r="AF16" s="453"/>
      <c r="AG16" s="1332"/>
      <c r="AH16" s="1332"/>
      <c r="AI16" s="1332"/>
      <c r="AJ16" s="1332"/>
      <c r="AK16" s="1332"/>
      <c r="AL16" s="1332"/>
      <c r="AM16" s="1332"/>
      <c r="AN16" s="1332"/>
      <c r="AO16" s="1332"/>
      <c r="AP16" s="1332"/>
      <c r="AQ16" s="1332"/>
      <c r="AR16" s="1332"/>
      <c r="AS16" s="1332"/>
      <c r="AT16" s="1332"/>
      <c r="AU16" s="1332"/>
      <c r="AV16" s="1332"/>
      <c r="AW16" s="1332"/>
      <c r="AX16" s="1332"/>
      <c r="AY16" s="1332"/>
      <c r="AZ16" s="1332"/>
      <c r="BA16" s="1332"/>
      <c r="BB16" s="1332"/>
      <c r="BC16" s="1332"/>
      <c r="BD16" s="1332"/>
      <c r="BE16" s="1332"/>
      <c r="BF16" s="1332"/>
      <c r="BG16" s="1332"/>
      <c r="BH16" s="1332"/>
    </row>
    <row r="17" spans="1:62" ht="12.75" customHeight="1">
      <c r="A17" s="1972" t="s">
        <v>1386</v>
      </c>
      <c r="B17" s="1835"/>
      <c r="C17" s="1835"/>
      <c r="D17" s="1835"/>
      <c r="E17" s="1835"/>
      <c r="F17" s="1835"/>
      <c r="G17" s="1835"/>
      <c r="H17" s="1835"/>
      <c r="I17" s="1835"/>
      <c r="J17" s="1835"/>
      <c r="K17" s="1835"/>
      <c r="L17" s="1941">
        <f>'Prod. Info'!C2</f>
        <v>0</v>
      </c>
      <c r="M17" s="1941"/>
      <c r="N17" s="1941"/>
      <c r="O17" s="1941"/>
      <c r="P17" s="1941"/>
      <c r="Q17" s="1941"/>
      <c r="R17" s="1941"/>
      <c r="S17" s="1941"/>
      <c r="T17" s="1941"/>
      <c r="U17" s="1941"/>
      <c r="V17" s="1941"/>
      <c r="W17" s="1941"/>
      <c r="X17" s="1941"/>
      <c r="Y17" s="1941"/>
      <c r="Z17" s="1941"/>
      <c r="AA17" s="1941"/>
      <c r="AB17" s="1941"/>
      <c r="AC17" s="1941"/>
      <c r="AD17" s="1941"/>
      <c r="AE17" s="1941"/>
      <c r="AF17" s="1941"/>
      <c r="AG17" s="915"/>
      <c r="AH17" s="915"/>
      <c r="AI17" s="915"/>
      <c r="AJ17" s="915"/>
      <c r="AK17" s="915"/>
      <c r="AL17" s="915"/>
      <c r="AM17" s="915"/>
      <c r="AN17" s="915"/>
      <c r="AO17" s="915"/>
      <c r="AP17" s="915"/>
      <c r="AQ17" s="915"/>
      <c r="AR17" s="915"/>
      <c r="AS17" s="915"/>
      <c r="AT17" s="915"/>
      <c r="AU17" s="915"/>
      <c r="AV17" s="915"/>
      <c r="AW17" s="915"/>
      <c r="AX17" s="915"/>
      <c r="AY17" s="915"/>
      <c r="AZ17" s="915"/>
      <c r="BA17" s="915"/>
      <c r="BB17" s="915"/>
      <c r="BC17" s="915"/>
      <c r="BD17" s="915"/>
      <c r="BE17" s="915"/>
      <c r="BF17" s="915"/>
      <c r="BG17" s="915"/>
      <c r="BH17" s="915"/>
      <c r="BI17" s="315"/>
      <c r="BJ17" s="315"/>
    </row>
    <row r="18" spans="1:62" ht="9" customHeight="1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915"/>
      <c r="AH18" s="915"/>
      <c r="AI18" s="915"/>
      <c r="AJ18" s="915"/>
      <c r="AK18" s="915"/>
      <c r="AL18" s="915"/>
      <c r="AM18" s="915"/>
      <c r="AN18" s="915"/>
      <c r="AO18" s="915"/>
      <c r="AP18" s="915"/>
      <c r="AQ18" s="915"/>
      <c r="AR18" s="915"/>
      <c r="AS18" s="915"/>
      <c r="AT18" s="915"/>
      <c r="AU18" s="915"/>
      <c r="AV18" s="915"/>
      <c r="AW18" s="915"/>
      <c r="AX18" s="915"/>
      <c r="AY18" s="915"/>
      <c r="AZ18" s="915"/>
      <c r="BA18" s="915"/>
      <c r="BB18" s="915"/>
      <c r="BC18" s="915"/>
      <c r="BD18" s="915"/>
      <c r="BE18" s="915"/>
      <c r="BF18" s="915"/>
      <c r="BG18" s="915"/>
      <c r="BH18" s="915"/>
      <c r="BI18" s="315"/>
      <c r="BJ18" s="315"/>
    </row>
    <row r="19" spans="1:62" ht="12.75" customHeight="1">
      <c r="A19" s="1972" t="s">
        <v>1387</v>
      </c>
      <c r="B19" s="1835"/>
      <c r="C19" s="1835"/>
      <c r="D19" s="1835"/>
      <c r="E19" s="1835"/>
      <c r="F19" s="1835"/>
      <c r="G19" s="1835"/>
      <c r="H19" s="1835"/>
      <c r="I19" s="1835"/>
      <c r="J19" s="1835"/>
      <c r="K19" s="1835"/>
      <c r="L19" s="1941">
        <f>'Prod. Info'!C20</f>
        <v>0</v>
      </c>
      <c r="M19" s="1941"/>
      <c r="N19" s="1941"/>
      <c r="O19" s="1941"/>
      <c r="P19" s="1941"/>
      <c r="Q19" s="1941"/>
      <c r="R19" s="1941"/>
      <c r="S19" s="1941"/>
      <c r="T19" s="1941"/>
      <c r="U19" s="1941"/>
      <c r="V19" s="1941"/>
      <c r="W19" s="1941"/>
      <c r="X19" s="1941"/>
      <c r="Y19" s="1941"/>
      <c r="Z19" s="1941"/>
      <c r="AA19" s="1941"/>
      <c r="AB19" s="1941"/>
      <c r="AC19" s="1941"/>
      <c r="AD19" s="1941"/>
      <c r="AE19" s="1941"/>
      <c r="AF19" s="1941"/>
      <c r="AG19" s="915"/>
      <c r="AH19" s="915"/>
      <c r="AI19" s="915"/>
      <c r="AJ19" s="915"/>
      <c r="AK19" s="915"/>
      <c r="AL19" s="915"/>
      <c r="AM19" s="915"/>
      <c r="AN19" s="915"/>
      <c r="AO19" s="915"/>
      <c r="AP19" s="915"/>
      <c r="AQ19" s="915"/>
      <c r="AR19" s="915"/>
      <c r="AS19" s="915"/>
      <c r="AT19" s="915"/>
      <c r="AU19" s="915"/>
      <c r="AV19" s="915"/>
      <c r="AW19" s="915"/>
      <c r="AX19" s="915"/>
      <c r="AY19" s="915"/>
      <c r="AZ19" s="915"/>
      <c r="BA19" s="915"/>
      <c r="BB19" s="915"/>
      <c r="BC19" s="915"/>
      <c r="BD19" s="915"/>
      <c r="BE19" s="915"/>
      <c r="BF19" s="915"/>
      <c r="BG19" s="915"/>
      <c r="BH19" s="915"/>
      <c r="BI19" s="315"/>
      <c r="BJ19" s="315"/>
    </row>
    <row r="20" spans="1:62" ht="9" customHeight="1">
      <c r="A20" s="217"/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915"/>
      <c r="AH20" s="915"/>
      <c r="AI20" s="915"/>
      <c r="AJ20" s="915"/>
      <c r="AK20" s="915"/>
      <c r="AL20" s="915"/>
      <c r="AM20" s="915"/>
      <c r="AN20" s="915"/>
      <c r="AO20" s="915"/>
      <c r="AP20" s="915"/>
      <c r="AQ20" s="915"/>
      <c r="AR20" s="915"/>
      <c r="AS20" s="915"/>
      <c r="AT20" s="915"/>
      <c r="AU20" s="915"/>
      <c r="AV20" s="915"/>
      <c r="AW20" s="915"/>
      <c r="AX20" s="915"/>
      <c r="AY20" s="915"/>
      <c r="AZ20" s="915"/>
      <c r="BA20" s="915"/>
      <c r="BB20" s="915"/>
      <c r="BC20" s="915"/>
      <c r="BD20" s="915"/>
      <c r="BE20" s="915"/>
      <c r="BF20" s="915"/>
      <c r="BG20" s="915"/>
      <c r="BH20" s="915"/>
      <c r="BI20" s="315"/>
      <c r="BJ20" s="315"/>
    </row>
    <row r="21" spans="1:62" ht="12" customHeight="1">
      <c r="A21" s="1972" t="s">
        <v>1388</v>
      </c>
      <c r="B21" s="1972"/>
      <c r="C21" s="1972"/>
      <c r="D21" s="1972"/>
      <c r="E21" s="1972"/>
      <c r="F21" s="1972"/>
      <c r="G21" s="1972"/>
      <c r="H21" s="1972"/>
      <c r="I21" s="1972"/>
      <c r="J21" s="1972"/>
      <c r="K21" s="1972"/>
      <c r="L21" s="1884"/>
      <c r="M21" s="1884"/>
      <c r="N21" s="1884"/>
      <c r="O21" s="1884"/>
      <c r="P21" s="1884"/>
      <c r="Q21" s="1884"/>
      <c r="R21" s="1974" t="s">
        <v>1389</v>
      </c>
      <c r="S21" s="1975"/>
      <c r="T21" s="1975"/>
      <c r="U21" s="1975"/>
      <c r="V21" s="1975"/>
      <c r="W21" s="1975"/>
      <c r="X21" s="1833" t="s">
        <v>1390</v>
      </c>
      <c r="Y21" s="1833"/>
      <c r="Z21" s="1833"/>
      <c r="AA21" s="1833"/>
      <c r="AB21" s="1966" t="s">
        <v>1391</v>
      </c>
      <c r="AC21" s="1966"/>
      <c r="AD21" s="1966"/>
      <c r="AE21" s="1966"/>
      <c r="AF21" s="1966"/>
      <c r="AG21" s="915"/>
      <c r="AH21" s="915"/>
      <c r="AI21" s="915"/>
      <c r="AJ21" s="915"/>
      <c r="AK21" s="915"/>
      <c r="AL21" s="915"/>
      <c r="AM21" s="915"/>
      <c r="AN21" s="915"/>
      <c r="AO21" s="915"/>
      <c r="AP21" s="915"/>
      <c r="AQ21" s="915"/>
      <c r="AR21" s="915"/>
      <c r="AS21" s="915"/>
      <c r="AT21" s="915"/>
      <c r="AU21" s="915"/>
      <c r="AV21" s="915"/>
      <c r="AW21" s="915"/>
      <c r="AX21" s="915"/>
      <c r="AY21" s="915"/>
      <c r="AZ21" s="915"/>
      <c r="BA21" s="915"/>
      <c r="BB21" s="915"/>
      <c r="BC21" s="915"/>
      <c r="BD21" s="915"/>
      <c r="BE21" s="915"/>
      <c r="BF21" s="915"/>
      <c r="BG21" s="915"/>
      <c r="BH21" s="915"/>
      <c r="BI21" s="315"/>
      <c r="BJ21" s="315"/>
    </row>
    <row r="22" spans="1:62" ht="9" customHeight="1">
      <c r="A22" s="217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915"/>
      <c r="AH22" s="915"/>
      <c r="AI22" s="915"/>
      <c r="AJ22" s="915"/>
      <c r="AK22" s="915"/>
      <c r="AL22" s="915"/>
      <c r="AM22" s="915"/>
      <c r="AN22" s="915"/>
      <c r="AO22" s="915"/>
      <c r="AP22" s="915"/>
      <c r="AQ22" s="915"/>
      <c r="AR22" s="915"/>
      <c r="AS22" s="915"/>
      <c r="AT22" s="915"/>
      <c r="AU22" s="915"/>
      <c r="AV22" s="915"/>
      <c r="AW22" s="915"/>
      <c r="AX22" s="915"/>
      <c r="AY22" s="915"/>
      <c r="AZ22" s="915"/>
      <c r="BA22" s="915"/>
      <c r="BB22" s="915"/>
      <c r="BC22" s="915"/>
      <c r="BD22" s="915"/>
      <c r="BE22" s="915"/>
      <c r="BF22" s="915"/>
      <c r="BG22" s="915"/>
      <c r="BH22" s="915"/>
      <c r="BI22" s="315"/>
      <c r="BJ22" s="315"/>
    </row>
    <row r="23" spans="1:62" ht="12.75" customHeight="1">
      <c r="A23" s="1875" t="s">
        <v>32</v>
      </c>
      <c r="B23" s="1875"/>
      <c r="C23" s="217" t="s">
        <v>1392</v>
      </c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1330"/>
      <c r="AH23" s="915"/>
      <c r="AI23" s="915"/>
      <c r="AJ23" s="915"/>
      <c r="AK23" s="915"/>
      <c r="AL23" s="915"/>
      <c r="AM23" s="915"/>
      <c r="AN23" s="915"/>
      <c r="AO23" s="915"/>
      <c r="AP23" s="915"/>
      <c r="AQ23" s="915"/>
      <c r="AR23" s="915"/>
      <c r="AS23" s="915"/>
      <c r="AT23" s="915"/>
      <c r="AU23" s="915"/>
      <c r="AV23" s="915"/>
      <c r="AW23" s="915"/>
      <c r="AX23" s="915"/>
      <c r="AY23" s="915"/>
      <c r="AZ23" s="915"/>
      <c r="BA23" s="915"/>
      <c r="BB23" s="915"/>
      <c r="BC23" s="915"/>
      <c r="BD23" s="915"/>
      <c r="BE23" s="915"/>
      <c r="BF23" s="915"/>
      <c r="BG23" s="915"/>
      <c r="BH23" s="915"/>
      <c r="BI23" s="905"/>
      <c r="BJ23" s="905"/>
    </row>
    <row r="24" spans="1:62" ht="18.75" customHeight="1">
      <c r="A24" s="905"/>
      <c r="B24" s="513"/>
      <c r="C24" s="908" t="s">
        <v>34</v>
      </c>
      <c r="D24" s="219"/>
      <c r="E24" s="219" t="s">
        <v>1393</v>
      </c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1331"/>
      <c r="AH24" s="915"/>
      <c r="AI24" s="915"/>
      <c r="AJ24" s="915"/>
      <c r="AK24" s="915"/>
      <c r="AL24" s="915"/>
      <c r="AM24" s="915"/>
      <c r="AN24" s="915"/>
      <c r="AO24" s="915"/>
      <c r="AP24" s="915"/>
      <c r="AQ24" s="915"/>
      <c r="AR24" s="915"/>
      <c r="AS24" s="915"/>
      <c r="AT24" s="915"/>
      <c r="AU24" s="915"/>
      <c r="AV24" s="915"/>
      <c r="AW24" s="915"/>
      <c r="AX24" s="915"/>
      <c r="AY24" s="915"/>
      <c r="AZ24" s="915"/>
      <c r="BA24" s="915"/>
      <c r="BB24" s="915"/>
      <c r="BC24" s="915"/>
      <c r="BD24" s="915"/>
      <c r="BE24" s="915"/>
      <c r="BF24" s="915"/>
      <c r="BG24" s="915"/>
      <c r="BH24" s="915"/>
      <c r="BI24" s="315"/>
      <c r="BJ24" s="315"/>
    </row>
    <row r="25" spans="1:62" s="315" customFormat="1" ht="12.75" customHeight="1">
      <c r="A25" s="513"/>
      <c r="B25" s="513"/>
      <c r="C25" s="514"/>
      <c r="D25" s="514"/>
      <c r="E25" s="1928"/>
      <c r="F25" s="1928"/>
      <c r="G25" s="1928"/>
      <c r="H25" s="1928"/>
      <c r="I25" s="1928"/>
      <c r="J25" s="1928"/>
      <c r="K25" s="1928"/>
      <c r="L25" s="1928"/>
      <c r="M25" s="1928"/>
      <c r="N25" s="1928"/>
      <c r="O25" s="1928"/>
      <c r="P25" s="1928"/>
      <c r="Q25" s="1928"/>
      <c r="R25" s="1928"/>
      <c r="S25" s="1928"/>
      <c r="T25" s="1928"/>
      <c r="U25" s="1928"/>
      <c r="V25" s="1928"/>
      <c r="W25" s="1928"/>
      <c r="X25" s="1928"/>
      <c r="Y25" s="1928"/>
      <c r="Z25" s="1928"/>
      <c r="AA25" s="1928"/>
      <c r="AB25" s="1928"/>
      <c r="AC25" s="1928"/>
      <c r="AD25" s="1928"/>
      <c r="AE25" s="1928"/>
      <c r="AF25" s="1928"/>
      <c r="AG25" s="1331"/>
      <c r="AW25" s="915"/>
      <c r="AX25" s="915"/>
      <c r="AY25" s="915"/>
      <c r="AZ25" s="915"/>
      <c r="BA25" s="915"/>
      <c r="BB25" s="915"/>
      <c r="BC25" s="915"/>
      <c r="BD25" s="915"/>
      <c r="BE25" s="915"/>
      <c r="BF25" s="915"/>
      <c r="BG25" s="915"/>
      <c r="BH25" s="915"/>
    </row>
    <row r="26" spans="1:62" s="315" customFormat="1" ht="12.75" customHeight="1">
      <c r="A26" s="513"/>
      <c r="B26" s="513"/>
      <c r="C26" s="514"/>
      <c r="D26" s="514"/>
      <c r="E26" s="1928"/>
      <c r="F26" s="1928"/>
      <c r="G26" s="1928"/>
      <c r="H26" s="1928"/>
      <c r="I26" s="1928"/>
      <c r="J26" s="1928"/>
      <c r="K26" s="1928"/>
      <c r="L26" s="1928"/>
      <c r="M26" s="1928"/>
      <c r="N26" s="1928"/>
      <c r="O26" s="1928"/>
      <c r="P26" s="1928"/>
      <c r="Q26" s="1928"/>
      <c r="R26" s="1928"/>
      <c r="S26" s="1928"/>
      <c r="T26" s="1928"/>
      <c r="U26" s="1928"/>
      <c r="V26" s="1928"/>
      <c r="W26" s="1928"/>
      <c r="X26" s="1928"/>
      <c r="Y26" s="1928"/>
      <c r="Z26" s="1928"/>
      <c r="AA26" s="1928"/>
      <c r="AB26" s="1928"/>
      <c r="AC26" s="1928"/>
      <c r="AD26" s="1928"/>
      <c r="AE26" s="1928"/>
      <c r="AF26" s="1928"/>
      <c r="AG26" s="1331"/>
      <c r="AW26" s="915"/>
      <c r="AX26" s="915"/>
      <c r="AY26" s="915"/>
      <c r="AZ26" s="915"/>
      <c r="BA26" s="915"/>
      <c r="BB26" s="915"/>
      <c r="BC26" s="915"/>
      <c r="BD26" s="915"/>
      <c r="BE26" s="915"/>
      <c r="BF26" s="915"/>
      <c r="BG26" s="915"/>
      <c r="BH26" s="915"/>
    </row>
    <row r="27" spans="1:62" s="315" customFormat="1" ht="12.75" customHeight="1">
      <c r="A27" s="513"/>
      <c r="B27" s="513"/>
      <c r="C27" s="514"/>
      <c r="D27" s="514"/>
      <c r="E27" s="1928"/>
      <c r="F27" s="1928"/>
      <c r="G27" s="1928"/>
      <c r="H27" s="1928"/>
      <c r="I27" s="1928"/>
      <c r="J27" s="1928"/>
      <c r="K27" s="1928"/>
      <c r="L27" s="1928"/>
      <c r="M27" s="1928"/>
      <c r="N27" s="1928"/>
      <c r="O27" s="1928"/>
      <c r="P27" s="1928"/>
      <c r="Q27" s="1928"/>
      <c r="R27" s="1928"/>
      <c r="S27" s="1928"/>
      <c r="T27" s="1928"/>
      <c r="U27" s="1928"/>
      <c r="V27" s="1928"/>
      <c r="W27" s="1928"/>
      <c r="X27" s="1928"/>
      <c r="Y27" s="1928"/>
      <c r="Z27" s="1928"/>
      <c r="AA27" s="1928"/>
      <c r="AB27" s="1928"/>
      <c r="AC27" s="1928"/>
      <c r="AD27" s="1928"/>
      <c r="AE27" s="1928"/>
      <c r="AF27" s="1928"/>
      <c r="AG27" s="1331"/>
      <c r="AW27" s="915"/>
      <c r="AX27" s="915"/>
      <c r="AY27" s="915"/>
      <c r="AZ27" s="915"/>
      <c r="BA27" s="915"/>
      <c r="BB27" s="915"/>
      <c r="BC27" s="915"/>
      <c r="BD27" s="915"/>
      <c r="BE27" s="915"/>
      <c r="BF27" s="915"/>
      <c r="BG27" s="915"/>
      <c r="BH27" s="915"/>
    </row>
    <row r="28" spans="1:62" s="315" customFormat="1" ht="12.75" customHeight="1">
      <c r="A28" s="513"/>
      <c r="B28" s="513"/>
      <c r="C28" s="514"/>
      <c r="D28" s="514"/>
      <c r="E28" s="1928"/>
      <c r="F28" s="1928"/>
      <c r="G28" s="1928"/>
      <c r="H28" s="1928"/>
      <c r="I28" s="1928"/>
      <c r="J28" s="1928"/>
      <c r="K28" s="1928"/>
      <c r="L28" s="1928"/>
      <c r="M28" s="1928"/>
      <c r="N28" s="1928"/>
      <c r="O28" s="1928"/>
      <c r="P28" s="1928"/>
      <c r="Q28" s="1928"/>
      <c r="R28" s="1928"/>
      <c r="S28" s="1928"/>
      <c r="T28" s="1928"/>
      <c r="U28" s="1928"/>
      <c r="V28" s="1928"/>
      <c r="W28" s="1928"/>
      <c r="X28" s="1928"/>
      <c r="Y28" s="1928"/>
      <c r="Z28" s="1928"/>
      <c r="AA28" s="1928"/>
      <c r="AB28" s="1928"/>
      <c r="AC28" s="1928"/>
      <c r="AD28" s="1928"/>
      <c r="AE28" s="1928"/>
      <c r="AF28" s="1928"/>
      <c r="AG28" s="1331"/>
      <c r="AW28" s="915"/>
      <c r="AX28" s="915"/>
      <c r="AY28" s="915"/>
      <c r="AZ28" s="915"/>
      <c r="BA28" s="915"/>
      <c r="BB28" s="915"/>
      <c r="BC28" s="915"/>
      <c r="BD28" s="915"/>
      <c r="BE28" s="915"/>
      <c r="BF28" s="915"/>
      <c r="BG28" s="915"/>
      <c r="BH28" s="915"/>
    </row>
    <row r="29" spans="1:62" s="315" customFormat="1" ht="12.75" customHeight="1">
      <c r="A29" s="513"/>
      <c r="B29" s="513"/>
      <c r="C29" s="514"/>
      <c r="D29" s="514"/>
      <c r="E29" s="1928"/>
      <c r="F29" s="1928"/>
      <c r="G29" s="1928"/>
      <c r="H29" s="1928"/>
      <c r="I29" s="1928"/>
      <c r="J29" s="1928"/>
      <c r="K29" s="1928"/>
      <c r="L29" s="1928"/>
      <c r="M29" s="1928"/>
      <c r="N29" s="1928"/>
      <c r="O29" s="1928"/>
      <c r="P29" s="1928"/>
      <c r="Q29" s="1928"/>
      <c r="R29" s="1928"/>
      <c r="S29" s="1928"/>
      <c r="T29" s="1928"/>
      <c r="U29" s="1928"/>
      <c r="V29" s="1928"/>
      <c r="W29" s="1928"/>
      <c r="X29" s="1928"/>
      <c r="Y29" s="1928"/>
      <c r="Z29" s="1928"/>
      <c r="AA29" s="1928"/>
      <c r="AB29" s="1928"/>
      <c r="AC29" s="1928"/>
      <c r="AD29" s="1928"/>
      <c r="AE29" s="1928"/>
      <c r="AF29" s="1928"/>
      <c r="AG29" s="1331"/>
      <c r="AW29" s="915"/>
      <c r="AX29" s="915"/>
    </row>
    <row r="30" spans="1:62" s="315" customFormat="1" ht="12.75" customHeight="1">
      <c r="A30" s="513"/>
      <c r="B30" s="513"/>
      <c r="C30" s="514"/>
      <c r="D30" s="514"/>
      <c r="E30" s="1928"/>
      <c r="F30" s="1928"/>
      <c r="G30" s="1928"/>
      <c r="H30" s="1928"/>
      <c r="I30" s="1928"/>
      <c r="J30" s="1928"/>
      <c r="K30" s="1928"/>
      <c r="L30" s="1928"/>
      <c r="M30" s="1928"/>
      <c r="N30" s="1928"/>
      <c r="O30" s="1928"/>
      <c r="P30" s="1928"/>
      <c r="Q30" s="1928"/>
      <c r="R30" s="1928"/>
      <c r="S30" s="1928"/>
      <c r="T30" s="1928"/>
      <c r="U30" s="1928"/>
      <c r="V30" s="1928"/>
      <c r="W30" s="1928"/>
      <c r="X30" s="1928"/>
      <c r="Y30" s="1928"/>
      <c r="Z30" s="1928"/>
      <c r="AA30" s="1928"/>
      <c r="AB30" s="1928"/>
      <c r="AC30" s="1928"/>
      <c r="AD30" s="1928"/>
      <c r="AE30" s="1928"/>
      <c r="AF30" s="1928"/>
      <c r="AG30" s="1331"/>
      <c r="AW30" s="915"/>
      <c r="AX30" s="915"/>
    </row>
    <row r="31" spans="1:62" ht="4.5" customHeight="1" thickBot="1">
      <c r="A31" s="905"/>
      <c r="B31" s="513"/>
      <c r="C31" s="908"/>
      <c r="D31" s="219"/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  <c r="AA31" s="564"/>
      <c r="AB31" s="564"/>
      <c r="AC31" s="564"/>
      <c r="AD31" s="564"/>
      <c r="AE31" s="564"/>
      <c r="AF31" s="564"/>
      <c r="AG31" s="1331"/>
      <c r="AH31" s="915"/>
      <c r="AI31" s="915"/>
      <c r="AJ31" s="915"/>
      <c r="AK31" s="915"/>
      <c r="AL31" s="915"/>
      <c r="AM31" s="915"/>
      <c r="AN31" s="915"/>
      <c r="AO31" s="915"/>
      <c r="AP31" s="915"/>
      <c r="AQ31" s="915"/>
      <c r="AR31" s="915"/>
      <c r="AS31" s="915"/>
      <c r="AT31" s="915"/>
      <c r="AU31" s="915"/>
      <c r="AV31" s="915"/>
      <c r="AW31" s="915"/>
      <c r="AX31" s="915"/>
      <c r="AY31" s="915"/>
      <c r="AZ31" s="915"/>
      <c r="BA31" s="915"/>
      <c r="BB31" s="915"/>
      <c r="BC31" s="915"/>
      <c r="BD31" s="915"/>
      <c r="BE31" s="915"/>
      <c r="BF31" s="915"/>
      <c r="BG31" s="915"/>
      <c r="BH31" s="915"/>
      <c r="BI31" s="315"/>
      <c r="BJ31" s="315"/>
    </row>
    <row r="32" spans="1:62" ht="12.75" customHeight="1">
      <c r="A32" s="315"/>
      <c r="B32" s="315"/>
      <c r="C32" s="908" t="s">
        <v>37</v>
      </c>
      <c r="D32" s="221"/>
      <c r="E32" s="562" t="s">
        <v>1394</v>
      </c>
      <c r="F32" s="563"/>
      <c r="G32" s="563"/>
      <c r="H32" s="563"/>
      <c r="I32" s="563"/>
      <c r="J32" s="563"/>
      <c r="K32" s="563"/>
      <c r="L32" s="563"/>
      <c r="M32" s="563"/>
      <c r="N32" s="563"/>
      <c r="O32" s="563"/>
      <c r="P32" s="563"/>
      <c r="Q32" s="563"/>
      <c r="R32" s="563"/>
      <c r="S32" s="563"/>
      <c r="T32" s="563"/>
      <c r="U32" s="563"/>
      <c r="V32" s="563"/>
      <c r="W32" s="563"/>
      <c r="X32" s="563"/>
      <c r="Y32" s="563"/>
      <c r="Z32" s="563"/>
      <c r="AA32" s="563"/>
      <c r="AB32" s="563"/>
      <c r="AC32" s="563"/>
      <c r="AD32" s="563"/>
      <c r="AE32" s="563"/>
      <c r="AF32" s="2241"/>
      <c r="AG32" s="915"/>
      <c r="AH32" s="1830" t="s">
        <v>1395</v>
      </c>
      <c r="AI32" s="1831"/>
      <c r="AJ32" s="1831"/>
      <c r="AK32" s="1831"/>
      <c r="AL32" s="1831"/>
      <c r="AM32" s="1831"/>
      <c r="AN32" s="1831"/>
      <c r="AO32" s="1831"/>
      <c r="AP32" s="1831"/>
      <c r="AQ32" s="1831"/>
      <c r="AR32" s="1831"/>
      <c r="AS32" s="1831"/>
      <c r="AT32" s="1831"/>
      <c r="AU32" s="1831"/>
      <c r="AV32" s="1832"/>
      <c r="AW32" s="915"/>
      <c r="AX32" s="915"/>
      <c r="AY32" s="915"/>
      <c r="AZ32" s="915"/>
      <c r="BA32" s="915"/>
      <c r="BB32" s="915"/>
      <c r="BC32" s="915"/>
      <c r="BD32" s="915"/>
      <c r="BE32" s="915"/>
      <c r="BF32" s="915"/>
      <c r="BG32" s="915"/>
      <c r="BH32" s="915"/>
      <c r="BI32" s="315"/>
      <c r="BJ32" s="315"/>
    </row>
    <row r="33" spans="1:55" ht="12.75" customHeight="1">
      <c r="A33" s="315"/>
      <c r="B33" s="315"/>
      <c r="C33" s="514"/>
      <c r="D33" s="514"/>
      <c r="E33" s="1763"/>
      <c r="F33" s="1764"/>
      <c r="G33" s="1764"/>
      <c r="H33" s="1764"/>
      <c r="I33" s="1764"/>
      <c r="J33" s="1764"/>
      <c r="K33" s="1764"/>
      <c r="L33" s="1764"/>
      <c r="M33" s="1764"/>
      <c r="N33" s="1764"/>
      <c r="O33" s="1764"/>
      <c r="P33" s="1764"/>
      <c r="Q33" s="1764"/>
      <c r="R33" s="1764"/>
      <c r="S33" s="1764"/>
      <c r="T33" s="1764"/>
      <c r="U33" s="1764"/>
      <c r="V33" s="1764"/>
      <c r="W33" s="1764"/>
      <c r="X33" s="1764"/>
      <c r="Y33" s="1764"/>
      <c r="Z33" s="1764"/>
      <c r="AA33" s="1764"/>
      <c r="AB33" s="1764"/>
      <c r="AC33" s="1764"/>
      <c r="AD33" s="1764"/>
      <c r="AE33" s="1764"/>
      <c r="AF33" s="1765"/>
      <c r="AG33" s="915"/>
      <c r="AH33" s="1374" t="s">
        <v>275</v>
      </c>
      <c r="AI33" s="1336" t="s">
        <v>1396</v>
      </c>
      <c r="AJ33" s="1329"/>
      <c r="AK33" s="1372"/>
      <c r="AL33" s="1372"/>
      <c r="AM33" s="1372"/>
      <c r="AN33" s="1372"/>
      <c r="AO33" s="1372"/>
      <c r="AP33" s="1372"/>
      <c r="AQ33" s="1372"/>
      <c r="AR33" s="1372"/>
      <c r="AS33" s="1372"/>
      <c r="AT33" s="1372"/>
      <c r="AU33" s="1372"/>
      <c r="AV33" s="1375"/>
      <c r="AW33" s="915"/>
      <c r="AX33" s="915"/>
      <c r="AY33" s="915"/>
      <c r="AZ33" s="915"/>
      <c r="BA33" s="915"/>
      <c r="BB33" s="915"/>
      <c r="BC33" s="915"/>
    </row>
    <row r="34" spans="1:55" ht="12.75" customHeight="1">
      <c r="A34" s="315"/>
      <c r="B34" s="315"/>
      <c r="C34" s="514"/>
      <c r="D34" s="514"/>
      <c r="E34" s="1976"/>
      <c r="F34" s="1977"/>
      <c r="G34" s="1977"/>
      <c r="H34" s="1977"/>
      <c r="I34" s="1977"/>
      <c r="J34" s="1977"/>
      <c r="K34" s="1977"/>
      <c r="L34" s="1977"/>
      <c r="M34" s="1977"/>
      <c r="N34" s="1977"/>
      <c r="O34" s="1977"/>
      <c r="P34" s="1977"/>
      <c r="Q34" s="1977"/>
      <c r="R34" s="1977"/>
      <c r="S34" s="1977"/>
      <c r="T34" s="1977"/>
      <c r="U34" s="1977"/>
      <c r="V34" s="1977"/>
      <c r="W34" s="1977"/>
      <c r="X34" s="1977"/>
      <c r="Y34" s="1977"/>
      <c r="Z34" s="1977"/>
      <c r="AA34" s="1977"/>
      <c r="AB34" s="1977"/>
      <c r="AC34" s="1977"/>
      <c r="AD34" s="1977"/>
      <c r="AE34" s="1977"/>
      <c r="AF34" s="1978"/>
      <c r="AG34" s="915"/>
      <c r="AH34" s="1374" t="s">
        <v>503</v>
      </c>
      <c r="AI34" s="1336" t="s">
        <v>1397</v>
      </c>
      <c r="AJ34" s="1329"/>
      <c r="AK34" s="1337"/>
      <c r="AL34" s="1337"/>
      <c r="AM34" s="1329"/>
      <c r="AN34" s="1329"/>
      <c r="AO34" s="1338"/>
      <c r="AP34" s="1337"/>
      <c r="AQ34" s="1337"/>
      <c r="AR34" s="1337"/>
      <c r="AS34" s="1329"/>
      <c r="AT34" s="1338"/>
      <c r="AU34" s="1329"/>
      <c r="AV34" s="1376"/>
      <c r="AW34" s="915"/>
      <c r="AX34" s="915"/>
      <c r="AY34" s="915"/>
      <c r="AZ34" s="915"/>
      <c r="BA34" s="915"/>
      <c r="BB34" s="915"/>
      <c r="BC34" s="915"/>
    </row>
    <row r="35" spans="1:55" ht="12.75" customHeight="1">
      <c r="A35" s="315"/>
      <c r="B35" s="315"/>
      <c r="C35" s="514"/>
      <c r="D35" s="514"/>
      <c r="E35" s="1976"/>
      <c r="F35" s="1977"/>
      <c r="G35" s="1977"/>
      <c r="H35" s="1977"/>
      <c r="I35" s="1977"/>
      <c r="J35" s="1977"/>
      <c r="K35" s="1977"/>
      <c r="L35" s="1977"/>
      <c r="M35" s="1977"/>
      <c r="N35" s="1977"/>
      <c r="O35" s="1977"/>
      <c r="P35" s="1977"/>
      <c r="Q35" s="1977"/>
      <c r="R35" s="1977"/>
      <c r="S35" s="1977"/>
      <c r="T35" s="1977"/>
      <c r="U35" s="1977"/>
      <c r="V35" s="1977"/>
      <c r="W35" s="1977"/>
      <c r="X35" s="1977"/>
      <c r="Y35" s="1977"/>
      <c r="Z35" s="1977"/>
      <c r="AA35" s="1977"/>
      <c r="AB35" s="1977"/>
      <c r="AC35" s="1977"/>
      <c r="AD35" s="1977"/>
      <c r="AE35" s="1977"/>
      <c r="AF35" s="1978"/>
      <c r="AG35" s="915"/>
      <c r="AH35" s="1374" t="s">
        <v>574</v>
      </c>
      <c r="AI35" s="1367" t="s">
        <v>1398</v>
      </c>
      <c r="AJ35" s="1182"/>
      <c r="AK35" s="1373"/>
      <c r="AL35" s="1373"/>
      <c r="AM35" s="1182"/>
      <c r="AN35" s="1182"/>
      <c r="AO35" s="1155"/>
      <c r="AP35" s="1373"/>
      <c r="AQ35" s="1373"/>
      <c r="AR35" s="1373"/>
      <c r="AS35" s="1182"/>
      <c r="AT35" s="1155"/>
      <c r="AU35" s="1182"/>
      <c r="AV35" s="2242"/>
      <c r="AW35" s="915"/>
      <c r="AX35" s="915"/>
      <c r="AY35" s="915"/>
      <c r="AZ35" s="915"/>
      <c r="BA35" s="915"/>
      <c r="BB35" s="915"/>
      <c r="BC35" s="915"/>
    </row>
    <row r="36" spans="1:55" ht="12.75" customHeight="1">
      <c r="A36" s="315"/>
      <c r="B36" s="315"/>
      <c r="C36" s="514"/>
      <c r="D36" s="514"/>
      <c r="E36" s="1979"/>
      <c r="F36" s="1980"/>
      <c r="G36" s="1980"/>
      <c r="H36" s="1980"/>
      <c r="I36" s="1980"/>
      <c r="J36" s="1980"/>
      <c r="K36" s="1980"/>
      <c r="L36" s="1980"/>
      <c r="M36" s="1980"/>
      <c r="N36" s="1980"/>
      <c r="O36" s="1980"/>
      <c r="P36" s="1980"/>
      <c r="Q36" s="1980"/>
      <c r="R36" s="1980"/>
      <c r="S36" s="1980"/>
      <c r="T36" s="1980"/>
      <c r="U36" s="1980"/>
      <c r="V36" s="1980"/>
      <c r="W36" s="1980"/>
      <c r="X36" s="1980"/>
      <c r="Y36" s="1980"/>
      <c r="Z36" s="1980"/>
      <c r="AA36" s="1980"/>
      <c r="AB36" s="1980"/>
      <c r="AC36" s="1980"/>
      <c r="AD36" s="1980"/>
      <c r="AE36" s="1980"/>
      <c r="AF36" s="1981"/>
      <c r="AG36" s="915"/>
      <c r="AH36" s="1374" t="s">
        <v>401</v>
      </c>
      <c r="AI36" s="1827" t="s">
        <v>1399</v>
      </c>
      <c r="AJ36" s="1828"/>
      <c r="AK36" s="1828"/>
      <c r="AL36" s="1828"/>
      <c r="AM36" s="1828"/>
      <c r="AN36" s="1828"/>
      <c r="AO36" s="1828"/>
      <c r="AP36" s="1828"/>
      <c r="AQ36" s="1828"/>
      <c r="AR36" s="1828"/>
      <c r="AS36" s="1828"/>
      <c r="AT36" s="1828"/>
      <c r="AU36" s="1828"/>
      <c r="AV36" s="1829"/>
      <c r="AW36" s="915"/>
      <c r="AX36" s="915"/>
      <c r="AY36" s="915"/>
      <c r="AZ36" s="915"/>
      <c r="BA36" s="915"/>
      <c r="BB36" s="915"/>
      <c r="BC36" s="915"/>
    </row>
    <row r="37" spans="1:55" s="315" customFormat="1" ht="12.75" customHeight="1" thickBot="1">
      <c r="C37" s="514"/>
      <c r="D37" s="514"/>
      <c r="E37" s="1343" t="s">
        <v>1400</v>
      </c>
      <c r="F37" s="1333"/>
      <c r="G37" s="1333"/>
      <c r="H37" s="1333"/>
      <c r="I37" s="1333"/>
      <c r="J37" s="1333"/>
      <c r="K37" s="1333"/>
      <c r="Z37" s="1329"/>
      <c r="AG37" s="915"/>
      <c r="AH37" s="1374" t="s">
        <v>517</v>
      </c>
      <c r="AI37" s="1461" t="s">
        <v>1401</v>
      </c>
      <c r="AJ37" s="1462"/>
      <c r="AK37" s="1462"/>
      <c r="AL37" s="1462"/>
      <c r="AM37" s="1462"/>
      <c r="AN37" s="1462"/>
      <c r="AO37" s="1462"/>
      <c r="AP37" s="1462"/>
      <c r="AQ37" s="1462"/>
      <c r="AR37" s="1462"/>
      <c r="AS37" s="1462"/>
      <c r="AT37" s="1462"/>
      <c r="AU37" s="1462"/>
      <c r="AV37" s="1836"/>
    </row>
    <row r="38" spans="1:55" s="315" customFormat="1" ht="12.75" customHeight="1">
      <c r="B38" s="1841" t="s">
        <v>1402</v>
      </c>
      <c r="C38" s="1842"/>
      <c r="D38" s="1842"/>
      <c r="E38" s="1851" t="s">
        <v>1403</v>
      </c>
      <c r="F38" s="1852"/>
      <c r="G38" s="1335" t="s">
        <v>1402</v>
      </c>
      <c r="H38" s="1849" t="s">
        <v>1404</v>
      </c>
      <c r="I38" s="1850"/>
      <c r="J38" s="1856" t="s">
        <v>1402</v>
      </c>
      <c r="K38" s="1857"/>
      <c r="L38" s="1858"/>
      <c r="M38" s="1847" t="s">
        <v>1405</v>
      </c>
      <c r="N38" s="1848"/>
      <c r="O38" s="1862" t="s">
        <v>1402</v>
      </c>
      <c r="P38" s="1863"/>
      <c r="Q38" s="1863"/>
      <c r="R38" s="1845" t="s">
        <v>1406</v>
      </c>
      <c r="S38" s="1846"/>
      <c r="T38" s="1864" t="s">
        <v>1402</v>
      </c>
      <c r="U38" s="1865"/>
      <c r="V38" s="1866"/>
      <c r="W38" s="1853" t="s">
        <v>1407</v>
      </c>
      <c r="X38" s="1854"/>
      <c r="Y38" s="1855"/>
      <c r="Z38" s="1837" t="s">
        <v>1402</v>
      </c>
      <c r="AA38" s="1838"/>
      <c r="AB38" s="1838"/>
      <c r="AC38" s="1843" t="s">
        <v>1408</v>
      </c>
      <c r="AD38" s="1844"/>
      <c r="AH38" s="1374" t="s">
        <v>475</v>
      </c>
      <c r="AI38" s="1827" t="s">
        <v>1409</v>
      </c>
      <c r="AJ38" s="1828"/>
      <c r="AK38" s="1828"/>
      <c r="AL38" s="1828"/>
      <c r="AM38" s="1828"/>
      <c r="AN38" s="1828"/>
      <c r="AO38" s="1828"/>
      <c r="AP38" s="1828"/>
      <c r="AQ38" s="1828"/>
      <c r="AR38" s="1828"/>
      <c r="AS38" s="1828"/>
      <c r="AT38" s="1828"/>
      <c r="AU38" s="1828"/>
      <c r="AV38" s="1829"/>
    </row>
    <row r="39" spans="1:55" s="315" customFormat="1" ht="12.75" customHeight="1" thickBot="1">
      <c r="B39" s="1839" t="s">
        <v>1410</v>
      </c>
      <c r="C39" s="1840"/>
      <c r="D39" s="1840"/>
      <c r="E39" s="1340" t="s">
        <v>1411</v>
      </c>
      <c r="F39" s="1341" t="s">
        <v>1411</v>
      </c>
      <c r="G39" s="1334" t="s">
        <v>1410</v>
      </c>
      <c r="H39" s="1340" t="s">
        <v>1411</v>
      </c>
      <c r="I39" s="1341" t="s">
        <v>1411</v>
      </c>
      <c r="J39" s="1859" t="s">
        <v>1410</v>
      </c>
      <c r="K39" s="1860"/>
      <c r="L39" s="1861"/>
      <c r="M39" s="1340" t="s">
        <v>1411</v>
      </c>
      <c r="N39" s="1341" t="s">
        <v>1411</v>
      </c>
      <c r="O39" s="1839" t="s">
        <v>1410</v>
      </c>
      <c r="P39" s="1840"/>
      <c r="Q39" s="1840"/>
      <c r="R39" s="1340" t="s">
        <v>1411</v>
      </c>
      <c r="S39" s="1341" t="s">
        <v>1411</v>
      </c>
      <c r="T39" s="1839" t="s">
        <v>1410</v>
      </c>
      <c r="U39" s="1840"/>
      <c r="V39" s="1867"/>
      <c r="W39" s="1342" t="s">
        <v>1411</v>
      </c>
      <c r="X39" s="1340" t="s">
        <v>1411</v>
      </c>
      <c r="Y39" s="1339"/>
      <c r="Z39" s="1839" t="s">
        <v>1410</v>
      </c>
      <c r="AA39" s="1840"/>
      <c r="AB39" s="1840"/>
      <c r="AC39" s="1340" t="s">
        <v>1411</v>
      </c>
      <c r="AD39" s="1341" t="s">
        <v>1411</v>
      </c>
      <c r="AH39" s="1377" t="s">
        <v>1412</v>
      </c>
      <c r="AV39" s="2243"/>
    </row>
    <row r="40" spans="1:55" s="315" customFormat="1" ht="12.75" customHeight="1" thickBot="1">
      <c r="C40" s="514"/>
      <c r="D40" s="514"/>
      <c r="AG40" s="915"/>
      <c r="AH40" s="1378" t="s">
        <v>1413</v>
      </c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2244"/>
    </row>
    <row r="41" spans="1:55" ht="12.75" customHeight="1">
      <c r="A41" s="1875" t="s">
        <v>50</v>
      </c>
      <c r="B41" s="1910"/>
      <c r="C41" s="222" t="s">
        <v>1414</v>
      </c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915"/>
      <c r="AH41" s="915"/>
      <c r="AI41" s="915"/>
      <c r="AJ41" s="915"/>
      <c r="AK41" s="915"/>
      <c r="AL41" s="915"/>
      <c r="AM41" s="915"/>
      <c r="AN41" s="915"/>
      <c r="AO41" s="915"/>
      <c r="AP41" s="915"/>
      <c r="AQ41" s="915"/>
      <c r="AR41" s="915"/>
      <c r="AS41" s="915"/>
      <c r="AT41" s="915"/>
      <c r="AU41" s="915"/>
      <c r="AV41" s="915"/>
      <c r="AW41" s="915"/>
      <c r="AX41" s="915"/>
      <c r="AY41" s="915"/>
      <c r="AZ41" s="915"/>
      <c r="BA41" s="915"/>
      <c r="BB41" s="915"/>
      <c r="BC41" s="915"/>
    </row>
    <row r="42" spans="1:55" ht="4.5" customHeight="1">
      <c r="A42" s="315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915"/>
      <c r="AH42" s="915"/>
      <c r="AI42" s="915"/>
      <c r="AJ42" s="915"/>
      <c r="AK42" s="915"/>
      <c r="AL42" s="915"/>
      <c r="AM42" s="915"/>
      <c r="AN42" s="915"/>
      <c r="AO42" s="915"/>
      <c r="AP42" s="915"/>
      <c r="AQ42" s="915"/>
      <c r="AR42" s="915"/>
      <c r="AS42" s="915"/>
      <c r="AT42" s="915"/>
      <c r="AU42" s="915"/>
      <c r="AV42" s="915"/>
      <c r="AW42" s="915"/>
      <c r="AX42" s="915"/>
      <c r="AY42" s="915"/>
      <c r="AZ42" s="915"/>
      <c r="BA42" s="915"/>
      <c r="BB42" s="915"/>
      <c r="BC42" s="915"/>
    </row>
    <row r="43" spans="1:55" ht="12.75" customHeight="1">
      <c r="A43" s="315"/>
      <c r="B43" s="315"/>
      <c r="C43" s="1910">
        <v>2.1</v>
      </c>
      <c r="D43" s="1910"/>
      <c r="E43" s="223" t="s">
        <v>1415</v>
      </c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915"/>
      <c r="AH43" s="915"/>
      <c r="AI43" s="915"/>
      <c r="AJ43" s="915"/>
      <c r="AK43" s="915"/>
      <c r="AL43" s="915"/>
      <c r="AM43" s="915"/>
      <c r="AN43" s="915"/>
      <c r="AO43" s="915"/>
      <c r="AP43" s="915"/>
      <c r="AQ43" s="915"/>
      <c r="AR43" s="915"/>
      <c r="AS43" s="915"/>
      <c r="AT43" s="915"/>
      <c r="AU43" s="915"/>
      <c r="AV43" s="915"/>
      <c r="AW43" s="915"/>
      <c r="AX43" s="915"/>
      <c r="AY43" s="915"/>
      <c r="AZ43" s="915"/>
      <c r="BA43" s="915"/>
      <c r="BB43" s="915"/>
      <c r="BC43" s="915"/>
    </row>
    <row r="44" spans="1:55" ht="12.75" customHeight="1">
      <c r="A44" s="315"/>
      <c r="B44" s="315"/>
      <c r="C44" s="905"/>
      <c r="D44" s="905"/>
      <c r="E44" s="924" t="s">
        <v>1416</v>
      </c>
      <c r="F44" s="924"/>
      <c r="G44" s="1929" t="s">
        <v>1417</v>
      </c>
      <c r="H44" s="1930"/>
      <c r="I44" s="1931"/>
      <c r="J44" s="1403" t="s">
        <v>1418</v>
      </c>
      <c r="K44" s="924"/>
      <c r="L44" s="924"/>
      <c r="M44" s="924"/>
      <c r="N44" s="924"/>
      <c r="O44" s="924"/>
      <c r="P44" s="924"/>
      <c r="Q44" s="924"/>
      <c r="R44" s="924"/>
      <c r="S44" s="924"/>
      <c r="T44" s="924"/>
      <c r="U44" s="924"/>
      <c r="V44" s="924"/>
      <c r="W44" s="924"/>
      <c r="X44" s="924"/>
      <c r="Y44" s="924"/>
      <c r="Z44" s="924"/>
      <c r="AA44" s="924"/>
      <c r="AB44" s="924"/>
      <c r="AC44" s="924"/>
      <c r="AD44" s="924"/>
      <c r="AE44" s="924"/>
      <c r="AF44" s="924"/>
      <c r="AG44" s="915"/>
      <c r="AH44" s="915"/>
      <c r="AI44" s="915"/>
      <c r="AJ44" s="915"/>
      <c r="AK44" s="915"/>
      <c r="AL44" s="915"/>
      <c r="AM44" s="915"/>
      <c r="AN44" s="915"/>
      <c r="AO44" s="915"/>
      <c r="AP44" s="915"/>
      <c r="AQ44" s="915"/>
      <c r="AR44" s="915"/>
      <c r="AS44" s="915"/>
      <c r="AT44" s="915"/>
      <c r="AU44" s="915"/>
      <c r="AV44" s="915"/>
      <c r="AW44" s="915"/>
      <c r="AX44" s="915"/>
      <c r="AY44" s="915"/>
      <c r="AZ44" s="915"/>
      <c r="BA44" s="915"/>
      <c r="BB44" s="915"/>
      <c r="BC44" s="315"/>
    </row>
    <row r="45" spans="1:55" ht="12.75" customHeight="1">
      <c r="A45" s="315"/>
      <c r="B45" s="315"/>
      <c r="C45" s="905"/>
      <c r="D45" s="905"/>
      <c r="E45" s="909" t="s">
        <v>1419</v>
      </c>
      <c r="F45" s="909"/>
      <c r="G45" s="909"/>
      <c r="H45" s="1932">
        <f>'Prod. Info'!C21</f>
        <v>0</v>
      </c>
      <c r="I45" s="1933"/>
      <c r="J45" s="1933"/>
      <c r="K45" s="1933"/>
      <c r="L45" s="1933"/>
      <c r="M45" s="1933"/>
      <c r="N45" s="1933"/>
      <c r="O45" s="1933"/>
      <c r="P45" s="1933"/>
      <c r="Q45" s="1933"/>
      <c r="R45" s="1933"/>
      <c r="S45" s="1933"/>
      <c r="T45" s="1934"/>
      <c r="U45" s="909" t="s">
        <v>1420</v>
      </c>
      <c r="V45" s="909"/>
      <c r="W45" s="909"/>
      <c r="X45" s="909"/>
      <c r="Y45" s="909"/>
      <c r="Z45" s="909"/>
      <c r="AA45" s="909"/>
      <c r="AB45" s="909"/>
      <c r="AC45" s="909"/>
      <c r="AD45" s="909"/>
      <c r="AE45" s="909"/>
      <c r="AF45" s="909"/>
      <c r="AG45" s="915"/>
      <c r="AH45" s="915"/>
      <c r="AI45" s="915"/>
      <c r="AJ45" s="915"/>
      <c r="AK45" s="915"/>
      <c r="AL45" s="915"/>
      <c r="AM45" s="915"/>
      <c r="AN45" s="915"/>
      <c r="AO45" s="915"/>
      <c r="AP45" s="915"/>
      <c r="AQ45" s="915"/>
      <c r="AR45" s="915"/>
      <c r="AS45" s="915"/>
      <c r="AT45" s="915"/>
      <c r="AU45" s="915"/>
      <c r="AV45" s="915"/>
      <c r="AW45" s="915"/>
      <c r="AX45" s="915"/>
      <c r="AY45" s="915"/>
      <c r="AZ45" s="915"/>
      <c r="BA45" s="915"/>
      <c r="BB45" s="915"/>
      <c r="BC45" s="315"/>
    </row>
    <row r="46" spans="1:55" ht="12.75" customHeight="1">
      <c r="A46" s="315"/>
      <c r="B46" s="315"/>
      <c r="C46" s="315"/>
      <c r="D46" s="315"/>
      <c r="E46" s="1963">
        <f>L19</f>
        <v>0</v>
      </c>
      <c r="F46" s="1964"/>
      <c r="G46" s="1964"/>
      <c r="H46" s="1964"/>
      <c r="I46" s="1964"/>
      <c r="J46" s="1964"/>
      <c r="K46" s="1964"/>
      <c r="L46" s="1964"/>
      <c r="M46" s="1964"/>
      <c r="N46" s="1964"/>
      <c r="O46" s="1964"/>
      <c r="P46" s="1964"/>
      <c r="Q46" s="1964"/>
      <c r="R46" s="1964"/>
      <c r="S46" s="1964"/>
      <c r="T46" s="1964"/>
      <c r="U46" s="1964"/>
      <c r="V46" s="1964"/>
      <c r="W46" s="1964"/>
      <c r="X46" s="1964"/>
      <c r="Y46" s="1964"/>
      <c r="Z46" s="1964"/>
      <c r="AA46" s="1964"/>
      <c r="AB46" s="1964"/>
      <c r="AC46" s="1964"/>
      <c r="AD46" s="1964"/>
      <c r="AE46" s="1964"/>
      <c r="AF46" s="1965"/>
      <c r="AG46" s="915"/>
      <c r="AH46" s="915"/>
      <c r="AI46" s="915"/>
      <c r="AJ46" s="915"/>
      <c r="AK46" s="915"/>
      <c r="AL46" s="915"/>
      <c r="AM46" s="915"/>
      <c r="AN46" s="915"/>
      <c r="AO46" s="915"/>
      <c r="AP46" s="915"/>
      <c r="AQ46" s="915"/>
      <c r="AR46" s="915"/>
      <c r="AS46" s="915"/>
      <c r="AT46" s="915"/>
      <c r="AU46" s="915"/>
      <c r="AV46" s="915"/>
      <c r="AW46" s="915"/>
      <c r="AX46" s="915"/>
      <c r="AY46" s="915"/>
      <c r="AZ46" s="915"/>
      <c r="BA46" s="915"/>
      <c r="BB46" s="915"/>
      <c r="BC46" s="915"/>
    </row>
    <row r="47" spans="1:55" ht="12.75" customHeight="1">
      <c r="A47" s="315"/>
      <c r="B47" s="315"/>
      <c r="C47" s="315"/>
      <c r="D47" s="315"/>
      <c r="E47" s="2245" t="s">
        <v>1421</v>
      </c>
      <c r="F47" s="2245"/>
      <c r="G47" s="2245"/>
      <c r="H47" s="2245"/>
      <c r="I47" s="2245"/>
      <c r="J47" s="2245"/>
      <c r="K47" s="2245"/>
      <c r="L47" s="2245"/>
      <c r="M47" s="2245"/>
      <c r="N47" s="2245"/>
      <c r="O47" s="2245"/>
      <c r="P47" s="2246"/>
      <c r="Q47" s="1938">
        <f>R83</f>
        <v>0</v>
      </c>
      <c r="R47" s="1939"/>
      <c r="S47" s="1939"/>
      <c r="T47" s="1939"/>
      <c r="U47" s="1939"/>
      <c r="V47" s="1939"/>
      <c r="W47" s="1939"/>
      <c r="X47" s="1939"/>
      <c r="Y47" s="1939"/>
      <c r="Z47" s="1940"/>
      <c r="AA47" s="1935" t="s">
        <v>1422</v>
      </c>
      <c r="AB47" s="1936"/>
      <c r="AC47" s="1936"/>
      <c r="AD47" s="1936"/>
      <c r="AE47" s="1936"/>
      <c r="AF47" s="1937"/>
      <c r="AG47" s="915"/>
      <c r="AH47" s="915"/>
      <c r="AI47" s="915"/>
      <c r="AJ47" s="915"/>
      <c r="AK47" s="915"/>
      <c r="AL47" s="915"/>
      <c r="AM47" s="915"/>
      <c r="AN47" s="915"/>
      <c r="AO47" s="915"/>
      <c r="AP47" s="915"/>
      <c r="AQ47" s="915"/>
      <c r="AR47" s="915"/>
      <c r="AS47" s="915"/>
      <c r="AT47" s="915"/>
      <c r="AU47" s="915"/>
      <c r="AV47" s="915"/>
      <c r="AW47" s="915"/>
      <c r="AX47" s="915"/>
      <c r="AY47" s="915"/>
      <c r="AZ47" s="915"/>
      <c r="BA47" s="915"/>
      <c r="BB47" s="915"/>
      <c r="BC47" s="915"/>
    </row>
    <row r="48" spans="1:55" ht="12.75" customHeight="1">
      <c r="A48" s="315"/>
      <c r="B48" s="315"/>
      <c r="C48" s="315"/>
      <c r="D48" s="315"/>
      <c r="E48" s="315"/>
      <c r="F48" s="315"/>
      <c r="G48" s="315"/>
      <c r="H48" s="315"/>
      <c r="I48" s="315"/>
      <c r="J48" s="315"/>
      <c r="K48" s="920"/>
      <c r="L48" s="920"/>
      <c r="M48" s="920"/>
      <c r="N48" s="920"/>
      <c r="O48" s="920"/>
      <c r="P48" s="920"/>
      <c r="Q48" s="1404"/>
      <c r="R48" s="1405"/>
      <c r="S48" s="1405"/>
      <c r="T48" s="1405"/>
      <c r="U48" s="1405"/>
      <c r="V48" s="1967" t="s">
        <v>1423</v>
      </c>
      <c r="W48" s="1967"/>
      <c r="X48" s="1967"/>
      <c r="Y48" s="1967"/>
      <c r="Z48" s="1967"/>
      <c r="AA48" s="1967"/>
      <c r="AB48" s="1967"/>
      <c r="AC48" s="1967"/>
      <c r="AD48" s="1967"/>
      <c r="AE48" s="1967"/>
      <c r="AF48" s="1968"/>
      <c r="AG48" s="915"/>
      <c r="AH48" s="915"/>
      <c r="AI48" s="915"/>
      <c r="AJ48" s="915"/>
      <c r="AK48" s="915"/>
      <c r="AL48" s="915"/>
      <c r="AM48" s="915"/>
      <c r="AN48" s="915"/>
      <c r="AO48" s="915"/>
      <c r="AP48" s="915"/>
      <c r="AQ48" s="915"/>
      <c r="AR48" s="915"/>
      <c r="AS48" s="915"/>
      <c r="AT48" s="915"/>
      <c r="AU48" s="915"/>
      <c r="AV48" s="915"/>
      <c r="AW48" s="915"/>
      <c r="AX48" s="915"/>
      <c r="AY48" s="915"/>
      <c r="AZ48" s="915"/>
      <c r="BA48" s="915"/>
      <c r="BB48" s="915"/>
      <c r="BC48" s="915"/>
    </row>
    <row r="49" spans="3:60" ht="12.75" customHeight="1">
      <c r="C49" s="315"/>
      <c r="D49" s="315"/>
      <c r="E49" s="1802" t="s">
        <v>1424</v>
      </c>
      <c r="F49" s="1802"/>
      <c r="G49" s="1802"/>
      <c r="H49" s="1802"/>
      <c r="I49" s="1802"/>
      <c r="J49" s="1802"/>
      <c r="K49" s="1802"/>
      <c r="L49" s="1802"/>
      <c r="M49" s="1802"/>
      <c r="N49" s="1802"/>
      <c r="O49" s="1802"/>
      <c r="P49" s="1802"/>
      <c r="Q49" s="1802"/>
      <c r="R49" s="1802"/>
      <c r="S49" s="1802"/>
      <c r="T49" s="1802"/>
      <c r="U49" s="1802"/>
      <c r="V49" s="1802"/>
      <c r="W49" s="1802"/>
      <c r="X49" s="1802"/>
      <c r="Y49" s="1802"/>
      <c r="Z49" s="1802"/>
      <c r="AA49" s="1802"/>
      <c r="AB49" s="1802"/>
      <c r="AC49" s="1802"/>
      <c r="AD49" s="1802"/>
      <c r="AE49" s="1802"/>
      <c r="AF49" s="1802"/>
      <c r="AG49" s="915"/>
      <c r="AH49" s="915"/>
      <c r="AI49" s="915"/>
      <c r="AJ49" s="915"/>
      <c r="AK49" s="915"/>
      <c r="AL49" s="915"/>
      <c r="AM49" s="915"/>
      <c r="AN49" s="915"/>
      <c r="AO49" s="915"/>
      <c r="AP49" s="315"/>
      <c r="AQ49" s="915"/>
      <c r="AR49" s="915"/>
      <c r="AS49" s="915"/>
      <c r="AT49" s="915"/>
      <c r="AU49" s="915"/>
      <c r="AV49" s="915"/>
      <c r="AW49" s="915"/>
      <c r="AX49" s="915"/>
      <c r="AY49" s="915"/>
      <c r="AZ49" s="915"/>
      <c r="BA49" s="915"/>
      <c r="BB49" s="915"/>
      <c r="BC49" s="915"/>
      <c r="BD49" s="915"/>
      <c r="BE49" s="915"/>
      <c r="BF49" s="915"/>
      <c r="BG49" s="915"/>
      <c r="BH49" s="915"/>
    </row>
    <row r="50" spans="3:60" ht="4.5" customHeight="1">
      <c r="C50" s="315"/>
      <c r="D50" s="315"/>
      <c r="E50" s="1982"/>
      <c r="F50" s="1982"/>
      <c r="G50" s="1982"/>
      <c r="H50" s="1982"/>
      <c r="I50" s="1982"/>
      <c r="J50" s="1982"/>
      <c r="K50" s="1982"/>
      <c r="L50" s="1982"/>
      <c r="M50" s="1982"/>
      <c r="N50" s="1982"/>
      <c r="O50" s="1982"/>
      <c r="P50" s="1982"/>
      <c r="Q50" s="1982"/>
      <c r="R50" s="1982"/>
      <c r="S50" s="1982"/>
      <c r="T50" s="1982"/>
      <c r="U50" s="1982"/>
      <c r="V50" s="1982"/>
      <c r="W50" s="1982"/>
      <c r="X50" s="1982"/>
      <c r="Y50" s="1982"/>
      <c r="Z50" s="1982"/>
      <c r="AA50" s="1982"/>
      <c r="AB50" s="1982"/>
      <c r="AC50" s="1982"/>
      <c r="AD50" s="1982"/>
      <c r="AE50" s="1982"/>
      <c r="AF50" s="1982"/>
      <c r="AG50" s="915"/>
      <c r="AH50" s="915"/>
      <c r="AI50" s="915"/>
      <c r="AJ50" s="915"/>
      <c r="AK50" s="915"/>
      <c r="AL50" s="915"/>
      <c r="AM50" s="915"/>
      <c r="AN50" s="915"/>
      <c r="AO50" s="915"/>
      <c r="AP50" s="915"/>
      <c r="AQ50" s="915"/>
      <c r="AR50" s="915"/>
      <c r="AS50" s="915"/>
      <c r="AT50" s="915"/>
      <c r="AU50" s="915"/>
      <c r="AV50" s="915"/>
      <c r="AW50" s="915"/>
      <c r="AX50" s="915"/>
      <c r="AY50" s="915"/>
      <c r="AZ50" s="915"/>
      <c r="BA50" s="915"/>
      <c r="BB50" s="915"/>
      <c r="BC50" s="915"/>
      <c r="BD50" s="915"/>
      <c r="BE50" s="915"/>
      <c r="BF50" s="915"/>
      <c r="BG50" s="915"/>
      <c r="BH50" s="915"/>
    </row>
    <row r="51" spans="3:60" ht="12.75" customHeight="1">
      <c r="C51" s="908" t="s">
        <v>1425</v>
      </c>
      <c r="D51" s="315"/>
      <c r="E51" s="1893" t="s">
        <v>1426</v>
      </c>
      <c r="F51" s="1915"/>
      <c r="G51" s="1915"/>
      <c r="H51" s="1915"/>
      <c r="I51" s="1915"/>
      <c r="J51" s="1915"/>
      <c r="K51" s="1915"/>
      <c r="L51" s="1915"/>
      <c r="M51" s="1915"/>
      <c r="N51" s="1915"/>
      <c r="O51" s="1915"/>
      <c r="P51" s="1915"/>
      <c r="Q51" s="1915"/>
      <c r="R51" s="1915"/>
      <c r="S51" s="1915"/>
      <c r="T51" s="1915"/>
      <c r="U51" s="1915"/>
      <c r="V51" s="1915"/>
      <c r="W51" s="1915"/>
      <c r="X51" s="1915"/>
      <c r="Y51" s="1915"/>
      <c r="Z51" s="1915"/>
      <c r="AA51" s="1915"/>
      <c r="AB51" s="1915"/>
      <c r="AC51" s="1915"/>
      <c r="AD51" s="1915"/>
      <c r="AE51" s="1915"/>
      <c r="AF51" s="1915"/>
      <c r="AG51" s="915"/>
      <c r="AH51" s="915"/>
      <c r="AI51" s="915"/>
      <c r="AJ51" s="915"/>
      <c r="AK51" s="915"/>
      <c r="AL51" s="915"/>
      <c r="AM51" s="915"/>
      <c r="AN51" s="915"/>
      <c r="AO51" s="915"/>
      <c r="AP51" s="915"/>
      <c r="AQ51" s="915"/>
      <c r="AR51" s="915"/>
      <c r="AS51" s="915"/>
      <c r="AT51" s="915"/>
      <c r="AU51" s="915"/>
      <c r="AV51" s="915"/>
      <c r="AW51" s="915"/>
      <c r="AX51" s="915"/>
      <c r="AY51" s="915"/>
      <c r="AZ51" s="915"/>
      <c r="BA51" s="915"/>
      <c r="BB51" s="915"/>
      <c r="BC51" s="915"/>
      <c r="BD51" s="915"/>
      <c r="BE51" s="915"/>
      <c r="BF51" s="915"/>
      <c r="BG51" s="915"/>
      <c r="BH51" s="915"/>
    </row>
    <row r="52" spans="3:60" ht="12.75" customHeight="1">
      <c r="C52" s="315"/>
      <c r="D52" s="315"/>
      <c r="E52" s="1928"/>
      <c r="F52" s="1928"/>
      <c r="G52" s="1928"/>
      <c r="H52" s="1928"/>
      <c r="I52" s="1928"/>
      <c r="J52" s="1928"/>
      <c r="K52" s="1928"/>
      <c r="L52" s="1928"/>
      <c r="M52" s="1928"/>
      <c r="N52" s="1928"/>
      <c r="O52" s="1928"/>
      <c r="P52" s="1928"/>
      <c r="Q52" s="1928"/>
      <c r="R52" s="1928"/>
      <c r="S52" s="1928"/>
      <c r="T52" s="1928"/>
      <c r="U52" s="1928"/>
      <c r="V52" s="1928"/>
      <c r="W52" s="1928"/>
      <c r="X52" s="1928"/>
      <c r="Y52" s="1928"/>
      <c r="Z52" s="1928"/>
      <c r="AA52" s="1928"/>
      <c r="AB52" s="1928"/>
      <c r="AC52" s="1928"/>
      <c r="AD52" s="1928"/>
      <c r="AE52" s="1928"/>
      <c r="AF52" s="1928"/>
      <c r="AG52" s="915"/>
      <c r="AH52" s="915"/>
      <c r="AI52" s="915"/>
      <c r="AJ52" s="915"/>
      <c r="AK52" s="915"/>
      <c r="AL52" s="915"/>
      <c r="AM52" s="915"/>
      <c r="AN52" s="915"/>
      <c r="AO52" s="915"/>
      <c r="AP52" s="915"/>
      <c r="AQ52" s="915"/>
      <c r="AR52" s="915"/>
      <c r="AS52" s="915"/>
      <c r="AT52" s="915"/>
      <c r="AU52" s="915"/>
      <c r="AV52" s="915"/>
      <c r="AW52" s="915"/>
      <c r="AX52" s="915"/>
      <c r="AY52" s="915"/>
      <c r="AZ52" s="915"/>
      <c r="BA52" s="915"/>
      <c r="BB52" s="915"/>
      <c r="BC52" s="915"/>
      <c r="BD52" s="915"/>
      <c r="BE52" s="915"/>
      <c r="BF52" s="915"/>
      <c r="BG52" s="915"/>
      <c r="BH52" s="915"/>
    </row>
    <row r="53" spans="3:60" ht="12.75" customHeight="1">
      <c r="C53" s="315"/>
      <c r="D53" s="315"/>
      <c r="E53" s="1928"/>
      <c r="F53" s="1928"/>
      <c r="G53" s="1928"/>
      <c r="H53" s="1928"/>
      <c r="I53" s="1928"/>
      <c r="J53" s="1928"/>
      <c r="K53" s="1928"/>
      <c r="L53" s="1928"/>
      <c r="M53" s="1928"/>
      <c r="N53" s="1928"/>
      <c r="O53" s="1928"/>
      <c r="P53" s="1928"/>
      <c r="Q53" s="1928"/>
      <c r="R53" s="1928"/>
      <c r="S53" s="1928"/>
      <c r="T53" s="1928"/>
      <c r="U53" s="1928"/>
      <c r="V53" s="1928"/>
      <c r="W53" s="1928"/>
      <c r="X53" s="1928"/>
      <c r="Y53" s="1928"/>
      <c r="Z53" s="1928"/>
      <c r="AA53" s="1928"/>
      <c r="AB53" s="1928"/>
      <c r="AC53" s="1928"/>
      <c r="AD53" s="1928"/>
      <c r="AE53" s="1928"/>
      <c r="AF53" s="1928"/>
      <c r="AG53" s="915"/>
      <c r="AH53" s="915"/>
      <c r="AI53" s="915"/>
      <c r="AJ53" s="915"/>
      <c r="AK53" s="915"/>
      <c r="AL53" s="915"/>
      <c r="AM53" s="915"/>
      <c r="AN53" s="915"/>
      <c r="AO53" s="915"/>
      <c r="AP53" s="915"/>
      <c r="AQ53" s="915"/>
      <c r="AR53" s="915"/>
      <c r="AS53" s="915"/>
      <c r="AT53" s="915"/>
      <c r="AU53" s="915"/>
      <c r="AV53" s="915"/>
      <c r="AW53" s="915"/>
      <c r="AX53" s="915"/>
      <c r="AY53" s="915"/>
      <c r="AZ53" s="915"/>
      <c r="BA53" s="915"/>
      <c r="BB53" s="915"/>
      <c r="BC53" s="915"/>
      <c r="BD53" s="915"/>
      <c r="BE53" s="915"/>
      <c r="BF53" s="915"/>
      <c r="BG53" s="915"/>
      <c r="BH53" s="915"/>
    </row>
    <row r="54" spans="3:60" ht="4.5" customHeight="1">
      <c r="C54" s="315"/>
      <c r="D54" s="315"/>
      <c r="E54" s="904"/>
      <c r="F54" s="904"/>
      <c r="G54" s="904"/>
      <c r="H54" s="904"/>
      <c r="I54" s="904"/>
      <c r="J54" s="904"/>
      <c r="K54" s="904"/>
      <c r="L54" s="904"/>
      <c r="M54" s="904"/>
      <c r="N54" s="904"/>
      <c r="O54" s="904"/>
      <c r="P54" s="904"/>
      <c r="Q54" s="904"/>
      <c r="R54" s="904"/>
      <c r="S54" s="904"/>
      <c r="T54" s="904"/>
      <c r="U54" s="904"/>
      <c r="V54" s="904"/>
      <c r="W54" s="904"/>
      <c r="X54" s="904"/>
      <c r="Y54" s="904"/>
      <c r="Z54" s="904"/>
      <c r="AA54" s="904"/>
      <c r="AB54" s="904"/>
      <c r="AC54" s="904"/>
      <c r="AD54" s="904"/>
      <c r="AE54" s="904"/>
      <c r="AF54" s="904"/>
      <c r="AG54" s="915"/>
      <c r="AH54" s="915"/>
      <c r="AI54" s="915"/>
      <c r="AJ54" s="915"/>
      <c r="AK54" s="915"/>
      <c r="AL54" s="915"/>
      <c r="AM54" s="915"/>
      <c r="AN54" s="915"/>
      <c r="AO54" s="915"/>
      <c r="AP54" s="915"/>
      <c r="AQ54" s="915"/>
      <c r="AR54" s="915"/>
      <c r="AS54" s="915"/>
      <c r="AT54" s="915"/>
      <c r="AU54" s="915"/>
      <c r="AV54" s="915"/>
      <c r="AW54" s="915"/>
      <c r="AX54" s="915"/>
      <c r="AY54" s="915"/>
      <c r="AZ54" s="915"/>
      <c r="BA54" s="915"/>
      <c r="BB54" s="915"/>
      <c r="BC54" s="915"/>
      <c r="BD54" s="915"/>
      <c r="BE54" s="915"/>
      <c r="BF54" s="915"/>
      <c r="BG54" s="915"/>
      <c r="BH54" s="915"/>
    </row>
    <row r="55" spans="3:60" s="315" customFormat="1" ht="12.75" customHeight="1">
      <c r="C55" s="908" t="s">
        <v>1427</v>
      </c>
      <c r="E55" s="1958" t="s">
        <v>1428</v>
      </c>
      <c r="F55" s="1958"/>
      <c r="G55" s="1958"/>
      <c r="H55" s="1958"/>
      <c r="I55" s="1958"/>
      <c r="J55" s="1958"/>
      <c r="K55" s="1958"/>
      <c r="L55" s="1958"/>
      <c r="M55" s="1958"/>
      <c r="N55" s="1958"/>
      <c r="O55" s="1958"/>
      <c r="P55" s="1958"/>
      <c r="Q55" s="1958"/>
      <c r="R55" s="1958"/>
      <c r="S55" s="1958"/>
      <c r="T55" s="1958"/>
      <c r="U55" s="1958"/>
      <c r="V55" s="1958"/>
      <c r="W55" s="1958"/>
      <c r="X55" s="1958"/>
      <c r="Y55" s="1958"/>
      <c r="Z55" s="1958"/>
      <c r="AA55" s="1958"/>
      <c r="AB55" s="1958"/>
      <c r="AC55" s="1958"/>
      <c r="AD55" s="1958"/>
      <c r="AE55" s="1958"/>
      <c r="AF55" s="1958"/>
      <c r="AG55" s="915"/>
      <c r="AH55" s="915"/>
      <c r="AI55" s="915"/>
      <c r="AJ55" s="915"/>
      <c r="AK55" s="915"/>
      <c r="AL55" s="915"/>
      <c r="AM55" s="915"/>
      <c r="AN55" s="915"/>
      <c r="AO55" s="915"/>
      <c r="AP55" s="915"/>
      <c r="AQ55" s="915"/>
      <c r="AR55" s="915"/>
      <c r="AS55" s="915"/>
      <c r="AT55" s="915"/>
      <c r="AU55" s="915"/>
      <c r="AV55" s="915"/>
      <c r="AW55" s="915"/>
      <c r="AX55" s="915"/>
      <c r="AY55" s="915"/>
      <c r="AZ55" s="915"/>
      <c r="BA55" s="915"/>
      <c r="BB55" s="915"/>
      <c r="BC55" s="915"/>
      <c r="BD55" s="915"/>
      <c r="BE55" s="915"/>
      <c r="BF55" s="915"/>
      <c r="BG55" s="915"/>
      <c r="BH55" s="915"/>
    </row>
    <row r="56" spans="3:60" ht="12.75" customHeight="1">
      <c r="C56" s="908"/>
      <c r="D56" s="315"/>
      <c r="E56" s="1958"/>
      <c r="F56" s="1958"/>
      <c r="G56" s="1958"/>
      <c r="H56" s="1958"/>
      <c r="I56" s="1958"/>
      <c r="J56" s="1958"/>
      <c r="K56" s="1958"/>
      <c r="L56" s="1958"/>
      <c r="M56" s="1958"/>
      <c r="N56" s="1958"/>
      <c r="O56" s="1958"/>
      <c r="P56" s="1958"/>
      <c r="Q56" s="1958"/>
      <c r="R56" s="1958"/>
      <c r="S56" s="1958"/>
      <c r="T56" s="1958"/>
      <c r="U56" s="1958"/>
      <c r="V56" s="1958"/>
      <c r="W56" s="1958"/>
      <c r="X56" s="1958"/>
      <c r="Y56" s="1958"/>
      <c r="Z56" s="1958"/>
      <c r="AA56" s="1958"/>
      <c r="AB56" s="1958"/>
      <c r="AC56" s="1958"/>
      <c r="AD56" s="1958"/>
      <c r="AE56" s="1958"/>
      <c r="AF56" s="1958"/>
      <c r="AG56" s="915"/>
      <c r="AH56" s="915"/>
      <c r="AI56" s="915"/>
      <c r="AJ56" s="915"/>
      <c r="AK56" s="915"/>
      <c r="AL56" s="915"/>
      <c r="AM56" s="915"/>
      <c r="AN56" s="915"/>
      <c r="AO56" s="915"/>
      <c r="AP56" s="915"/>
      <c r="AQ56" s="915"/>
      <c r="AR56" s="915"/>
      <c r="AS56" s="915"/>
      <c r="AT56" s="915"/>
      <c r="AU56" s="915"/>
      <c r="AV56" s="915"/>
      <c r="AW56" s="915"/>
      <c r="AX56" s="915"/>
      <c r="AY56" s="915"/>
      <c r="AZ56" s="915"/>
      <c r="BA56" s="915"/>
      <c r="BB56" s="915"/>
      <c r="BC56" s="915"/>
      <c r="BD56" s="915"/>
      <c r="BE56" s="915"/>
      <c r="BF56" s="915"/>
      <c r="BG56" s="915"/>
      <c r="BH56" s="915"/>
    </row>
    <row r="57" spans="3:60" ht="12.75" customHeight="1">
      <c r="C57" s="315"/>
      <c r="D57" s="315"/>
      <c r="E57" s="1928"/>
      <c r="F57" s="1928"/>
      <c r="G57" s="1928"/>
      <c r="H57" s="1928"/>
      <c r="I57" s="1928"/>
      <c r="J57" s="1928"/>
      <c r="K57" s="1928"/>
      <c r="L57" s="1928"/>
      <c r="M57" s="1928"/>
      <c r="N57" s="1928"/>
      <c r="O57" s="1928"/>
      <c r="P57" s="1928"/>
      <c r="Q57" s="1928"/>
      <c r="R57" s="1928"/>
      <c r="S57" s="1928"/>
      <c r="T57" s="1928"/>
      <c r="U57" s="1928"/>
      <c r="V57" s="1928"/>
      <c r="W57" s="1928"/>
      <c r="X57" s="1928"/>
      <c r="Y57" s="1928"/>
      <c r="Z57" s="1928"/>
      <c r="AA57" s="1928"/>
      <c r="AB57" s="1928"/>
      <c r="AC57" s="1928"/>
      <c r="AD57" s="1928"/>
      <c r="AE57" s="1928"/>
      <c r="AF57" s="1928"/>
      <c r="AG57" s="915"/>
      <c r="AH57" s="915"/>
      <c r="AI57" s="915"/>
      <c r="AJ57" s="915"/>
      <c r="AK57" s="915"/>
      <c r="AL57" s="915"/>
      <c r="AM57" s="915"/>
      <c r="AN57" s="915"/>
      <c r="AO57" s="915"/>
      <c r="AP57" s="915"/>
      <c r="AQ57" s="915"/>
      <c r="AR57" s="915"/>
      <c r="AS57" s="915"/>
      <c r="AT57" s="915"/>
      <c r="AU57" s="915"/>
      <c r="AV57" s="915"/>
      <c r="AW57" s="915"/>
      <c r="AX57" s="915"/>
      <c r="AY57" s="915"/>
      <c r="AZ57" s="915"/>
      <c r="BA57" s="915"/>
      <c r="BB57" s="915"/>
      <c r="BC57" s="915"/>
      <c r="BD57" s="915"/>
      <c r="BE57" s="915"/>
      <c r="BF57" s="915"/>
      <c r="BG57" s="915"/>
      <c r="BH57" s="915"/>
    </row>
    <row r="58" spans="3:60" ht="12" customHeight="1">
      <c r="C58" s="315"/>
      <c r="D58" s="315"/>
      <c r="E58" s="1928"/>
      <c r="F58" s="1928"/>
      <c r="G58" s="1928"/>
      <c r="H58" s="1928"/>
      <c r="I58" s="1928"/>
      <c r="J58" s="1928"/>
      <c r="K58" s="1928"/>
      <c r="L58" s="1928"/>
      <c r="M58" s="1928"/>
      <c r="N58" s="1928"/>
      <c r="O58" s="1928"/>
      <c r="P58" s="1928"/>
      <c r="Q58" s="1928"/>
      <c r="R58" s="1928"/>
      <c r="S58" s="1928"/>
      <c r="T58" s="1928"/>
      <c r="U58" s="1928"/>
      <c r="V58" s="1928"/>
      <c r="W58" s="1928"/>
      <c r="X58" s="1928"/>
      <c r="Y58" s="1928"/>
      <c r="Z58" s="1928"/>
      <c r="AA58" s="1928"/>
      <c r="AB58" s="1928"/>
      <c r="AC58" s="1928"/>
      <c r="AD58" s="1928"/>
      <c r="AE58" s="1928"/>
      <c r="AF58" s="1928"/>
      <c r="AG58" s="915"/>
      <c r="AH58" s="915"/>
      <c r="AI58" s="915"/>
      <c r="AJ58" s="915"/>
      <c r="AK58" s="915"/>
      <c r="AL58" s="915"/>
      <c r="AM58" s="915"/>
      <c r="AN58" s="915"/>
      <c r="AO58" s="915"/>
      <c r="AP58" s="915"/>
      <c r="AQ58" s="915"/>
      <c r="AR58" s="915"/>
      <c r="AS58" s="915"/>
      <c r="AT58" s="915"/>
      <c r="AU58" s="915"/>
      <c r="AV58" s="915"/>
      <c r="AW58" s="915"/>
      <c r="AX58" s="915"/>
      <c r="AY58" s="915"/>
      <c r="AZ58" s="915"/>
      <c r="BA58" s="915"/>
      <c r="BB58" s="915"/>
      <c r="BC58" s="915"/>
      <c r="BD58" s="915"/>
      <c r="BE58" s="915"/>
      <c r="BF58" s="915"/>
      <c r="BG58" s="915"/>
      <c r="BH58" s="915"/>
    </row>
    <row r="59" spans="3:60" ht="6" customHeight="1">
      <c r="C59" s="315"/>
      <c r="D59" s="315"/>
      <c r="E59" s="1154"/>
      <c r="F59" s="1154"/>
      <c r="G59" s="1154"/>
      <c r="H59" s="1154"/>
      <c r="I59" s="1154"/>
      <c r="J59" s="1154"/>
      <c r="K59" s="1154"/>
      <c r="L59" s="1154"/>
      <c r="M59" s="1154"/>
      <c r="N59" s="1154"/>
      <c r="O59" s="1154"/>
      <c r="P59" s="1154"/>
      <c r="Q59" s="1154"/>
      <c r="R59" s="1154"/>
      <c r="S59" s="1154"/>
      <c r="T59" s="1154"/>
      <c r="U59" s="1154"/>
      <c r="V59" s="1154"/>
      <c r="W59" s="1154"/>
      <c r="X59" s="1154"/>
      <c r="Y59" s="1154"/>
      <c r="Z59" s="1154"/>
      <c r="AA59" s="1154"/>
      <c r="AB59" s="1154"/>
      <c r="AC59" s="1154"/>
      <c r="AD59" s="1154"/>
      <c r="AE59" s="1154"/>
      <c r="AF59" s="1154"/>
      <c r="AG59" s="915"/>
      <c r="AH59" s="915"/>
      <c r="AI59" s="915"/>
      <c r="AJ59" s="915"/>
      <c r="AK59" s="915"/>
      <c r="AL59" s="915"/>
      <c r="AM59" s="915"/>
      <c r="AN59" s="915"/>
      <c r="AO59" s="915"/>
      <c r="AP59" s="915"/>
      <c r="AQ59" s="915"/>
      <c r="AR59" s="915"/>
      <c r="AS59" s="915"/>
      <c r="AT59" s="915"/>
      <c r="AU59" s="915"/>
      <c r="AV59" s="915"/>
      <c r="AW59" s="915"/>
      <c r="AX59" s="915"/>
      <c r="AY59" s="915"/>
      <c r="AZ59" s="915"/>
      <c r="BA59" s="915"/>
      <c r="BB59" s="915"/>
      <c r="BC59" s="915"/>
      <c r="BD59" s="915"/>
      <c r="BE59" s="915"/>
      <c r="BF59" s="915"/>
      <c r="BG59" s="915"/>
      <c r="BH59" s="915"/>
    </row>
    <row r="60" spans="3:60" ht="12" customHeight="1">
      <c r="C60" s="908" t="s">
        <v>1429</v>
      </c>
      <c r="D60" s="315"/>
      <c r="E60" s="927" t="s">
        <v>1430</v>
      </c>
      <c r="F60" s="904"/>
      <c r="G60" s="904"/>
      <c r="H60" s="904"/>
      <c r="I60" s="904"/>
      <c r="J60" s="904"/>
      <c r="K60" s="904"/>
      <c r="L60" s="904"/>
      <c r="M60" s="904"/>
      <c r="N60" s="904"/>
      <c r="O60" s="904"/>
      <c r="P60" s="904"/>
      <c r="Q60" s="904"/>
      <c r="R60" s="904"/>
      <c r="S60" s="904"/>
      <c r="T60" s="904"/>
      <c r="U60" s="904"/>
      <c r="V60" s="904"/>
      <c r="W60" s="904"/>
      <c r="X60" s="904"/>
      <c r="Y60" s="904"/>
      <c r="Z60" s="904"/>
      <c r="AA60" s="904"/>
      <c r="AB60" s="904"/>
      <c r="AC60" s="904"/>
      <c r="AD60" s="904"/>
      <c r="AE60" s="904"/>
      <c r="AF60" s="904"/>
      <c r="AG60" s="915"/>
      <c r="AH60" s="915"/>
      <c r="AI60" s="915"/>
      <c r="AJ60" s="915"/>
      <c r="AK60" s="915"/>
      <c r="AL60" s="915"/>
      <c r="AM60" s="915"/>
      <c r="AN60" s="915"/>
      <c r="AO60" s="915"/>
      <c r="AP60" s="915"/>
      <c r="AQ60" s="915"/>
      <c r="AR60" s="915"/>
      <c r="AS60" s="915"/>
      <c r="AT60" s="915"/>
      <c r="AU60" s="915"/>
      <c r="AV60" s="915"/>
      <c r="AW60" s="915"/>
      <c r="AX60" s="915"/>
      <c r="AY60" s="915"/>
      <c r="AZ60" s="915"/>
      <c r="BA60" s="915"/>
      <c r="BB60" s="915"/>
      <c r="BC60" s="915"/>
      <c r="BD60" s="915"/>
      <c r="BE60" s="915"/>
      <c r="BF60" s="915"/>
      <c r="BG60" s="915"/>
      <c r="BH60" s="915"/>
    </row>
    <row r="61" spans="3:60" ht="12" customHeight="1">
      <c r="C61" s="315"/>
      <c r="D61" s="315"/>
      <c r="E61" s="1928"/>
      <c r="F61" s="1928"/>
      <c r="G61" s="1928"/>
      <c r="H61" s="1928"/>
      <c r="I61" s="1928"/>
      <c r="J61" s="1928"/>
      <c r="K61" s="1928"/>
      <c r="L61" s="1928"/>
      <c r="M61" s="1928"/>
      <c r="N61" s="1928"/>
      <c r="O61" s="1928"/>
      <c r="P61" s="1928"/>
      <c r="Q61" s="1928"/>
      <c r="R61" s="1928"/>
      <c r="S61" s="1928"/>
      <c r="T61" s="1928"/>
      <c r="U61" s="1928"/>
      <c r="V61" s="1928"/>
      <c r="W61" s="1928"/>
      <c r="X61" s="1928"/>
      <c r="Y61" s="1928"/>
      <c r="Z61" s="1928"/>
      <c r="AA61" s="1928"/>
      <c r="AB61" s="1928"/>
      <c r="AC61" s="1928"/>
      <c r="AD61" s="1928"/>
      <c r="AE61" s="1928"/>
      <c r="AF61" s="1928"/>
      <c r="AG61" s="915"/>
      <c r="AH61" s="915"/>
      <c r="AI61" s="915"/>
      <c r="AJ61" s="915"/>
      <c r="AK61" s="915"/>
      <c r="AL61" s="915"/>
      <c r="AM61" s="915"/>
      <c r="AN61" s="915"/>
      <c r="AO61" s="915"/>
      <c r="AP61" s="915"/>
      <c r="AQ61" s="915"/>
      <c r="AR61" s="915"/>
      <c r="AS61" s="915"/>
      <c r="AT61" s="915"/>
      <c r="AU61" s="915"/>
      <c r="AV61" s="915"/>
      <c r="AW61" s="915"/>
      <c r="AX61" s="915"/>
      <c r="AY61" s="915"/>
      <c r="AZ61" s="915"/>
      <c r="BA61" s="915"/>
      <c r="BB61" s="915"/>
      <c r="BC61" s="915"/>
      <c r="BD61" s="915"/>
      <c r="BE61" s="915"/>
      <c r="BF61" s="915"/>
      <c r="BG61" s="915"/>
      <c r="BH61" s="915"/>
    </row>
    <row r="62" spans="3:60" ht="12" customHeight="1">
      <c r="C62" s="315"/>
      <c r="D62" s="315"/>
      <c r="E62" s="1928"/>
      <c r="F62" s="1928"/>
      <c r="G62" s="1928"/>
      <c r="H62" s="1928"/>
      <c r="I62" s="1928"/>
      <c r="J62" s="1928"/>
      <c r="K62" s="1928"/>
      <c r="L62" s="1928"/>
      <c r="M62" s="1928"/>
      <c r="N62" s="1928"/>
      <c r="O62" s="1928"/>
      <c r="P62" s="1928"/>
      <c r="Q62" s="1928"/>
      <c r="R62" s="1928"/>
      <c r="S62" s="1928"/>
      <c r="T62" s="1928"/>
      <c r="U62" s="1928"/>
      <c r="V62" s="1928"/>
      <c r="W62" s="1928"/>
      <c r="X62" s="1928"/>
      <c r="Y62" s="1928"/>
      <c r="Z62" s="1928"/>
      <c r="AA62" s="1928"/>
      <c r="AB62" s="1928"/>
      <c r="AC62" s="1928"/>
      <c r="AD62" s="1928"/>
      <c r="AE62" s="1928"/>
      <c r="AF62" s="1928"/>
      <c r="AG62" s="915"/>
      <c r="AH62" s="915"/>
      <c r="AI62" s="915"/>
      <c r="AJ62" s="915"/>
      <c r="AK62" s="915"/>
      <c r="AL62" s="915"/>
      <c r="AM62" s="915"/>
      <c r="AN62" s="915"/>
      <c r="AO62" s="915"/>
      <c r="AP62" s="915"/>
      <c r="AQ62" s="915"/>
      <c r="AR62" s="915"/>
      <c r="AS62" s="915"/>
      <c r="AT62" s="915"/>
      <c r="AU62" s="915"/>
      <c r="AV62" s="915"/>
      <c r="AW62" s="915"/>
      <c r="AX62" s="915"/>
      <c r="AY62" s="915"/>
      <c r="AZ62" s="915"/>
      <c r="BA62" s="915"/>
      <c r="BB62" s="915"/>
      <c r="BC62" s="915"/>
      <c r="BD62" s="915"/>
      <c r="BE62" s="915"/>
      <c r="BF62" s="915"/>
      <c r="BG62" s="915"/>
      <c r="BH62" s="915"/>
    </row>
    <row r="63" spans="3:60" ht="12" customHeight="1">
      <c r="C63" s="315"/>
      <c r="D63" s="315"/>
      <c r="E63" s="1928"/>
      <c r="F63" s="1928"/>
      <c r="G63" s="1928"/>
      <c r="H63" s="1928"/>
      <c r="I63" s="1928"/>
      <c r="J63" s="1928"/>
      <c r="K63" s="1928"/>
      <c r="L63" s="1928"/>
      <c r="M63" s="1928"/>
      <c r="N63" s="1928"/>
      <c r="O63" s="1928"/>
      <c r="P63" s="1928"/>
      <c r="Q63" s="1928"/>
      <c r="R63" s="1928"/>
      <c r="S63" s="1928"/>
      <c r="T63" s="1928"/>
      <c r="U63" s="1928"/>
      <c r="V63" s="1928"/>
      <c r="W63" s="1928"/>
      <c r="X63" s="1928"/>
      <c r="Y63" s="1928"/>
      <c r="Z63" s="1928"/>
      <c r="AA63" s="1928"/>
      <c r="AB63" s="1928"/>
      <c r="AC63" s="1928"/>
      <c r="AD63" s="1928"/>
      <c r="AE63" s="1928"/>
      <c r="AF63" s="1928"/>
      <c r="AG63" s="915"/>
      <c r="AH63" s="915"/>
      <c r="AI63" s="915"/>
      <c r="AJ63" s="915"/>
      <c r="AK63" s="915"/>
      <c r="AL63" s="915"/>
      <c r="AM63" s="915"/>
      <c r="AN63" s="915"/>
      <c r="AO63" s="915"/>
      <c r="AP63" s="915"/>
      <c r="AQ63" s="915"/>
      <c r="AR63" s="915"/>
      <c r="AS63" s="915"/>
      <c r="AT63" s="915"/>
      <c r="AU63" s="915"/>
      <c r="AV63" s="915"/>
      <c r="AW63" s="915"/>
      <c r="AX63" s="915"/>
      <c r="AY63" s="915"/>
      <c r="AZ63" s="915"/>
      <c r="BA63" s="915"/>
      <c r="BB63" s="915"/>
      <c r="BC63" s="915"/>
      <c r="BD63" s="915"/>
      <c r="BE63" s="915"/>
      <c r="BF63" s="915"/>
      <c r="BG63" s="915"/>
      <c r="BH63" s="915"/>
    </row>
    <row r="64" spans="3:60" ht="4.5" customHeight="1">
      <c r="C64" s="315"/>
      <c r="D64" s="315"/>
      <c r="E64" s="1338"/>
      <c r="F64" s="1338"/>
      <c r="G64" s="1338"/>
      <c r="H64" s="1338"/>
      <c r="I64" s="1338"/>
      <c r="J64" s="1338"/>
      <c r="K64" s="1338"/>
      <c r="L64" s="1338"/>
      <c r="M64" s="1338"/>
      <c r="N64" s="1338"/>
      <c r="O64" s="1338"/>
      <c r="P64" s="1338"/>
      <c r="Q64" s="1338"/>
      <c r="R64" s="1338"/>
      <c r="S64" s="1338"/>
      <c r="T64" s="1338"/>
      <c r="U64" s="1338"/>
      <c r="V64" s="1338"/>
      <c r="W64" s="1338"/>
      <c r="X64" s="1338"/>
      <c r="Y64" s="1338"/>
      <c r="Z64" s="1338"/>
      <c r="AA64" s="1338"/>
      <c r="AB64" s="1338"/>
      <c r="AC64" s="1338"/>
      <c r="AD64" s="1338"/>
      <c r="AE64" s="1338"/>
      <c r="AF64" s="1338"/>
      <c r="AG64" s="915"/>
      <c r="AH64" s="915"/>
      <c r="AI64" s="915"/>
      <c r="AJ64" s="915"/>
      <c r="AK64" s="915"/>
      <c r="AL64" s="915"/>
      <c r="AM64" s="915"/>
      <c r="AN64" s="915"/>
      <c r="AO64" s="915"/>
      <c r="AP64" s="915"/>
      <c r="AQ64" s="915"/>
      <c r="AR64" s="915"/>
      <c r="AS64" s="915"/>
      <c r="AT64" s="915"/>
      <c r="AU64" s="915"/>
      <c r="AV64" s="915"/>
      <c r="AW64" s="915"/>
      <c r="AX64" s="915"/>
      <c r="AY64" s="915"/>
      <c r="AZ64" s="915"/>
      <c r="BA64" s="915"/>
      <c r="BB64" s="915"/>
      <c r="BC64" s="915"/>
      <c r="BD64" s="915"/>
      <c r="BE64" s="915"/>
      <c r="BF64" s="915"/>
      <c r="BG64" s="915"/>
      <c r="BH64" s="915"/>
    </row>
    <row r="65" spans="1:59" ht="12.75" customHeight="1">
      <c r="A65" s="315"/>
      <c r="B65" s="315"/>
      <c r="C65" s="1875" t="s">
        <v>1431</v>
      </c>
      <c r="D65" s="1910"/>
      <c r="E65" s="1893" t="s">
        <v>1432</v>
      </c>
      <c r="F65" s="1915"/>
      <c r="G65" s="1915"/>
      <c r="H65" s="1915"/>
      <c r="I65" s="1915"/>
      <c r="J65" s="1915"/>
      <c r="K65" s="1915"/>
      <c r="L65" s="1915"/>
      <c r="M65" s="1915"/>
      <c r="N65" s="1915"/>
      <c r="O65" s="1915"/>
      <c r="P65" s="1915"/>
      <c r="Q65" s="1915"/>
      <c r="R65" s="1915"/>
      <c r="S65" s="1915"/>
      <c r="T65" s="1915"/>
      <c r="U65" s="1915"/>
      <c r="V65" s="1915"/>
      <c r="W65" s="1915"/>
      <c r="X65" s="1915"/>
      <c r="Y65" s="1915"/>
      <c r="Z65" s="1915"/>
      <c r="AA65" s="1915"/>
      <c r="AB65" s="1915"/>
      <c r="AC65" s="1915"/>
      <c r="AD65" s="1915"/>
      <c r="AE65" s="1915"/>
      <c r="AF65" s="1915"/>
      <c r="AG65" s="915"/>
      <c r="AH65" s="915"/>
      <c r="AI65" s="915"/>
      <c r="AJ65" s="915"/>
      <c r="AK65" s="915"/>
      <c r="AL65" s="915"/>
      <c r="AM65" s="915"/>
      <c r="AN65" s="915"/>
      <c r="AO65" s="915"/>
      <c r="AP65" s="915"/>
      <c r="AQ65" s="915"/>
      <c r="AR65" s="915"/>
      <c r="AS65" s="915"/>
      <c r="AT65" s="915"/>
      <c r="AU65" s="915"/>
      <c r="AV65" s="915"/>
      <c r="AW65" s="915"/>
      <c r="AX65" s="915"/>
      <c r="AY65" s="915"/>
      <c r="AZ65" s="915"/>
      <c r="BA65" s="915"/>
      <c r="BB65" s="915"/>
      <c r="BC65" s="915"/>
      <c r="BD65" s="915"/>
      <c r="BE65" s="915"/>
      <c r="BF65" s="915"/>
      <c r="BG65" s="915"/>
    </row>
    <row r="66" spans="1:59" ht="13.15" customHeight="1">
      <c r="A66" s="315"/>
      <c r="B66" s="315"/>
      <c r="C66" s="315"/>
      <c r="D66" s="315"/>
      <c r="E66" s="1958" t="s">
        <v>1433</v>
      </c>
      <c r="F66" s="1958"/>
      <c r="G66" s="1958"/>
      <c r="H66" s="1958"/>
      <c r="I66" s="1958"/>
      <c r="J66" s="1958"/>
      <c r="K66" s="1958"/>
      <c r="L66" s="1958"/>
      <c r="M66" s="1958"/>
      <c r="N66" s="1958"/>
      <c r="O66" s="1958"/>
      <c r="P66" s="1958"/>
      <c r="Q66" s="1958"/>
      <c r="R66" s="1958"/>
      <c r="S66" s="1958"/>
      <c r="T66" s="1958"/>
      <c r="U66" s="1958"/>
      <c r="V66" s="1958"/>
      <c r="W66" s="1958"/>
      <c r="X66" s="1958"/>
      <c r="Y66" s="1958"/>
      <c r="Z66" s="1958"/>
      <c r="AA66" s="1958"/>
      <c r="AB66" s="1958"/>
      <c r="AC66" s="1958"/>
      <c r="AD66" s="1958"/>
      <c r="AE66" s="1958"/>
      <c r="AF66" s="1958"/>
      <c r="AG66" s="1332"/>
      <c r="AH66" s="1332"/>
      <c r="AI66" s="1332"/>
      <c r="AJ66" s="1332"/>
      <c r="AK66" s="1332"/>
      <c r="AL66" s="1332"/>
      <c r="AM66" s="1332"/>
      <c r="AN66" s="1332"/>
      <c r="AO66" s="1332"/>
      <c r="AP66" s="1332"/>
      <c r="AQ66" s="1332"/>
      <c r="AR66" s="1332"/>
      <c r="AS66" s="1332"/>
      <c r="AT66" s="1332"/>
      <c r="AU66" s="1332"/>
      <c r="AV66" s="1332"/>
      <c r="AW66" s="1332"/>
      <c r="AX66" s="1332"/>
      <c r="AY66" s="1332"/>
      <c r="AZ66" s="1332"/>
      <c r="BA66" s="1332"/>
      <c r="BB66" s="1332"/>
      <c r="BC66" s="1332"/>
      <c r="BD66" s="1332"/>
      <c r="BE66" s="1332"/>
      <c r="BF66" s="1332"/>
      <c r="BG66" s="1332"/>
    </row>
    <row r="67" spans="1:59" ht="13.15" customHeight="1">
      <c r="A67" s="315"/>
      <c r="B67" s="315"/>
      <c r="C67" s="315"/>
      <c r="D67" s="315"/>
      <c r="E67" s="1958"/>
      <c r="F67" s="1958"/>
      <c r="G67" s="1958"/>
      <c r="H67" s="1958"/>
      <c r="I67" s="1958"/>
      <c r="J67" s="1958"/>
      <c r="K67" s="1958"/>
      <c r="L67" s="1958"/>
      <c r="M67" s="1958"/>
      <c r="N67" s="1958"/>
      <c r="O67" s="1958"/>
      <c r="P67" s="1958"/>
      <c r="Q67" s="1958"/>
      <c r="R67" s="1958"/>
      <c r="S67" s="1958"/>
      <c r="T67" s="1958"/>
      <c r="U67" s="1958"/>
      <c r="V67" s="1958"/>
      <c r="W67" s="1958"/>
      <c r="X67" s="1958"/>
      <c r="Y67" s="1958"/>
      <c r="Z67" s="1958"/>
      <c r="AA67" s="1958"/>
      <c r="AB67" s="1958"/>
      <c r="AC67" s="1958"/>
      <c r="AD67" s="1958"/>
      <c r="AE67" s="1958"/>
      <c r="AF67" s="1958"/>
      <c r="AG67" s="1332"/>
      <c r="AH67" s="1332"/>
      <c r="AI67" s="1332"/>
      <c r="AJ67" s="1332"/>
      <c r="AK67" s="1332"/>
      <c r="AL67" s="1332"/>
      <c r="AM67" s="1332"/>
      <c r="AN67" s="1332"/>
      <c r="AO67" s="1332"/>
      <c r="AP67" s="1332"/>
      <c r="AQ67" s="1332"/>
      <c r="AR67" s="1332"/>
      <c r="AS67" s="1332"/>
      <c r="AT67" s="1332"/>
      <c r="AU67" s="1332"/>
      <c r="AV67" s="1332"/>
      <c r="AW67" s="1332"/>
      <c r="AX67" s="1332"/>
      <c r="AY67" s="1332"/>
      <c r="AZ67" s="1332"/>
      <c r="BA67" s="1332"/>
      <c r="BB67" s="1332"/>
      <c r="BC67" s="1332"/>
      <c r="BD67" s="1332"/>
      <c r="BE67" s="1332"/>
      <c r="BF67" s="1332"/>
      <c r="BG67" s="1332"/>
    </row>
    <row r="68" spans="1:59" ht="13.15" customHeight="1">
      <c r="A68" s="315"/>
      <c r="B68" s="315"/>
      <c r="C68" s="315"/>
      <c r="D68" s="315"/>
      <c r="E68" s="1958"/>
      <c r="F68" s="1958"/>
      <c r="G68" s="1958"/>
      <c r="H68" s="1958"/>
      <c r="I68" s="1958"/>
      <c r="J68" s="1958"/>
      <c r="K68" s="1958"/>
      <c r="L68" s="1958"/>
      <c r="M68" s="1958"/>
      <c r="N68" s="1958"/>
      <c r="O68" s="1958"/>
      <c r="P68" s="1958"/>
      <c r="Q68" s="1958"/>
      <c r="R68" s="1958"/>
      <c r="S68" s="1958"/>
      <c r="T68" s="1958"/>
      <c r="U68" s="1958"/>
      <c r="V68" s="1958"/>
      <c r="W68" s="1958"/>
      <c r="X68" s="1958"/>
      <c r="Y68" s="1958"/>
      <c r="Z68" s="1958"/>
      <c r="AA68" s="1958"/>
      <c r="AB68" s="1958"/>
      <c r="AC68" s="1958"/>
      <c r="AD68" s="1958"/>
      <c r="AE68" s="1958"/>
      <c r="AF68" s="1958"/>
      <c r="AG68" s="1332"/>
      <c r="AH68" s="1332"/>
      <c r="AI68" s="1332"/>
      <c r="AJ68" s="1332"/>
      <c r="AK68" s="1332"/>
      <c r="AL68" s="1332"/>
      <c r="AM68" s="1332"/>
      <c r="AN68" s="1332"/>
      <c r="AO68" s="1332"/>
      <c r="AP68" s="1332"/>
      <c r="AQ68" s="1332"/>
      <c r="AR68" s="1332"/>
      <c r="AS68" s="1332"/>
      <c r="AT68" s="1332"/>
      <c r="AU68" s="1332"/>
      <c r="AV68" s="1332"/>
      <c r="AW68" s="1332"/>
      <c r="AX68" s="1332"/>
      <c r="AY68" s="1332"/>
      <c r="AZ68" s="1332"/>
      <c r="BA68" s="1332"/>
      <c r="BB68" s="1332"/>
      <c r="BC68" s="1332"/>
      <c r="BD68" s="1332"/>
      <c r="BE68" s="1332"/>
      <c r="BF68" s="1332"/>
      <c r="BG68" s="1332"/>
    </row>
    <row r="69" spans="1:59" ht="13.15" customHeight="1">
      <c r="A69" s="315"/>
      <c r="B69" s="315"/>
      <c r="C69" s="315"/>
      <c r="D69" s="315"/>
      <c r="E69" s="1958"/>
      <c r="F69" s="1958"/>
      <c r="G69" s="1958"/>
      <c r="H69" s="1958"/>
      <c r="I69" s="1958"/>
      <c r="J69" s="1958"/>
      <c r="K69" s="1958"/>
      <c r="L69" s="1958"/>
      <c r="M69" s="1958"/>
      <c r="N69" s="1958"/>
      <c r="O69" s="1958"/>
      <c r="P69" s="1958"/>
      <c r="Q69" s="1958"/>
      <c r="R69" s="1958"/>
      <c r="S69" s="1958"/>
      <c r="T69" s="1958"/>
      <c r="U69" s="1958"/>
      <c r="V69" s="1958"/>
      <c r="W69" s="1958"/>
      <c r="X69" s="1958"/>
      <c r="Y69" s="1958"/>
      <c r="Z69" s="1958"/>
      <c r="AA69" s="1958"/>
      <c r="AB69" s="1958"/>
      <c r="AC69" s="1958"/>
      <c r="AD69" s="1958"/>
      <c r="AE69" s="1958"/>
      <c r="AF69" s="1958"/>
      <c r="AG69" s="1332"/>
      <c r="AH69" s="1332"/>
      <c r="AI69" s="1332"/>
      <c r="AJ69" s="1332"/>
      <c r="AK69" s="1332"/>
      <c r="AL69" s="1332"/>
      <c r="AM69" s="1332"/>
      <c r="AN69" s="1332"/>
      <c r="AO69" s="1332"/>
      <c r="AP69" s="1332"/>
      <c r="AQ69" s="1332"/>
      <c r="AR69" s="1332"/>
      <c r="AS69" s="1332"/>
      <c r="AT69" s="1332"/>
      <c r="AU69" s="1332"/>
      <c r="AV69" s="1332"/>
      <c r="AW69" s="1332"/>
      <c r="AX69" s="1332"/>
      <c r="AY69" s="1332"/>
      <c r="AZ69" s="1332"/>
      <c r="BA69" s="1332"/>
      <c r="BB69" s="1332"/>
      <c r="BC69" s="1332"/>
      <c r="BD69" s="1332"/>
      <c r="BE69" s="1332"/>
      <c r="BF69" s="1332"/>
      <c r="BG69" s="1332"/>
    </row>
    <row r="70" spans="1:59" ht="13.15" customHeight="1">
      <c r="A70" s="315"/>
      <c r="B70" s="315"/>
      <c r="C70" s="315"/>
      <c r="D70" s="315"/>
      <c r="E70" s="1958"/>
      <c r="F70" s="1958"/>
      <c r="G70" s="1958"/>
      <c r="H70" s="1958"/>
      <c r="I70" s="1958"/>
      <c r="J70" s="1958"/>
      <c r="K70" s="1958"/>
      <c r="L70" s="1958"/>
      <c r="M70" s="1958"/>
      <c r="N70" s="1958"/>
      <c r="O70" s="1958"/>
      <c r="P70" s="1958"/>
      <c r="Q70" s="1958"/>
      <c r="R70" s="1958"/>
      <c r="S70" s="1958"/>
      <c r="T70" s="1958"/>
      <c r="U70" s="1958"/>
      <c r="V70" s="1958"/>
      <c r="W70" s="1958"/>
      <c r="X70" s="1958"/>
      <c r="Y70" s="1958"/>
      <c r="Z70" s="1958"/>
      <c r="AA70" s="1958"/>
      <c r="AB70" s="1958"/>
      <c r="AC70" s="1958"/>
      <c r="AD70" s="1958"/>
      <c r="AE70" s="1958"/>
      <c r="AF70" s="1958"/>
      <c r="AG70" s="1332"/>
      <c r="AH70" s="1332"/>
      <c r="AI70" s="1332"/>
      <c r="AJ70" s="1332"/>
      <c r="AK70" s="1332"/>
      <c r="AL70" s="1332"/>
      <c r="AM70" s="1332"/>
      <c r="AN70" s="1332"/>
      <c r="AO70" s="1332"/>
      <c r="AP70" s="1332"/>
      <c r="AQ70" s="1332"/>
      <c r="AR70" s="1332"/>
      <c r="AS70" s="1332"/>
      <c r="AT70" s="1332"/>
      <c r="AU70" s="1332"/>
      <c r="AV70" s="1332"/>
      <c r="AW70" s="1332"/>
      <c r="AX70" s="1332"/>
      <c r="AY70" s="1332"/>
      <c r="AZ70" s="1332"/>
      <c r="BA70" s="1332"/>
      <c r="BB70" s="1332"/>
      <c r="BC70" s="1332"/>
      <c r="BD70" s="1332"/>
      <c r="BE70" s="1332"/>
      <c r="BF70" s="1332"/>
      <c r="BG70" s="1332"/>
    </row>
    <row r="71" spans="1:59" ht="4.5" customHeight="1">
      <c r="A71" s="315"/>
      <c r="B71" s="315"/>
      <c r="C71" s="315"/>
      <c r="D71" s="315"/>
      <c r="E71" s="315"/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915"/>
      <c r="AH71" s="915"/>
      <c r="AI71" s="915"/>
      <c r="AJ71" s="915"/>
      <c r="AK71" s="915"/>
      <c r="AL71" s="915"/>
      <c r="AM71" s="915"/>
      <c r="AN71" s="915"/>
      <c r="AO71" s="915"/>
      <c r="AP71" s="915"/>
      <c r="AQ71" s="915"/>
      <c r="AR71" s="915"/>
      <c r="AS71" s="915"/>
      <c r="AT71" s="915"/>
      <c r="AU71" s="915"/>
      <c r="AV71" s="915"/>
      <c r="AW71" s="915"/>
      <c r="AX71" s="915"/>
      <c r="AY71" s="915"/>
      <c r="AZ71" s="915"/>
      <c r="BA71" s="915"/>
      <c r="BB71" s="915"/>
      <c r="BC71" s="915"/>
      <c r="BD71" s="915"/>
      <c r="BE71" s="915"/>
      <c r="BF71" s="915"/>
      <c r="BG71" s="915"/>
    </row>
    <row r="72" spans="1:59" ht="12.75" customHeight="1">
      <c r="A72" s="315"/>
      <c r="B72" s="315"/>
      <c r="C72" s="1875" t="s">
        <v>1434</v>
      </c>
      <c r="D72" s="1910"/>
      <c r="E72" s="223" t="s">
        <v>1435</v>
      </c>
      <c r="F72" s="315"/>
      <c r="G72" s="315"/>
      <c r="H72" s="315"/>
      <c r="I72" s="315"/>
      <c r="J72" s="315"/>
      <c r="K72" s="315"/>
      <c r="L72" s="315"/>
      <c r="M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X72" s="315"/>
      <c r="Y72" s="315"/>
      <c r="Z72" s="315"/>
      <c r="AA72" s="315"/>
      <c r="AB72" s="315"/>
      <c r="AC72" s="315"/>
      <c r="AD72" s="315"/>
      <c r="AE72" s="315"/>
      <c r="AF72" s="315"/>
      <c r="AG72" s="915"/>
      <c r="AH72" s="915"/>
      <c r="AI72" s="915"/>
      <c r="AJ72" s="915"/>
      <c r="AK72" s="915"/>
      <c r="AL72" s="915"/>
      <c r="AM72" s="915"/>
      <c r="AN72" s="915"/>
      <c r="AO72" s="915"/>
      <c r="AP72" s="915"/>
      <c r="AQ72" s="915"/>
      <c r="AR72" s="915"/>
      <c r="AS72" s="915"/>
      <c r="AT72" s="915"/>
      <c r="AU72" s="915"/>
      <c r="AV72" s="915"/>
      <c r="AW72" s="915"/>
      <c r="AX72" s="915"/>
      <c r="AY72" s="915"/>
      <c r="AZ72" s="915"/>
      <c r="BA72" s="915"/>
      <c r="BB72" s="915"/>
      <c r="BC72" s="915"/>
      <c r="BD72" s="915"/>
      <c r="BE72" s="915"/>
      <c r="BF72" s="915"/>
      <c r="BG72" s="915"/>
    </row>
    <row r="73" spans="1:59" ht="12.75" customHeight="1">
      <c r="A73" s="315"/>
      <c r="B73" s="315"/>
      <c r="C73" s="315"/>
      <c r="D73" s="315"/>
      <c r="E73" s="1875" t="s">
        <v>1436</v>
      </c>
      <c r="F73" s="1875"/>
      <c r="G73" s="1875"/>
      <c r="H73" s="1875"/>
      <c r="I73" s="1875"/>
      <c r="J73" s="1875"/>
      <c r="K73" s="1875"/>
      <c r="L73" s="1875"/>
      <c r="M73" s="1875"/>
      <c r="N73" s="1875"/>
      <c r="O73" s="1875"/>
      <c r="P73" s="1875"/>
      <c r="Q73" s="1875"/>
      <c r="R73" s="1875"/>
      <c r="S73" s="1875"/>
      <c r="T73" s="1875"/>
      <c r="U73" s="1875"/>
      <c r="V73" s="1875"/>
      <c r="W73" s="1875"/>
      <c r="X73" s="1875"/>
      <c r="Y73" s="1875"/>
      <c r="Z73" s="1875"/>
      <c r="AA73" s="1875"/>
      <c r="AB73" s="1875"/>
      <c r="AC73" s="1875"/>
      <c r="AD73" s="1875"/>
      <c r="AE73" s="1875"/>
      <c r="AF73" s="1875"/>
      <c r="AG73" s="915"/>
      <c r="AH73" s="915"/>
      <c r="AI73" s="915"/>
      <c r="AJ73" s="915"/>
      <c r="AK73" s="915"/>
      <c r="AL73" s="915"/>
      <c r="AM73" s="915"/>
      <c r="AN73" s="915"/>
      <c r="AO73" s="915"/>
      <c r="AP73" s="915"/>
      <c r="AQ73" s="915"/>
      <c r="AR73" s="915"/>
      <c r="AS73" s="915"/>
      <c r="AT73" s="915"/>
      <c r="AU73" s="915"/>
      <c r="AV73" s="915"/>
      <c r="AW73" s="915"/>
      <c r="AX73" s="915"/>
      <c r="AY73" s="915"/>
      <c r="AZ73" s="915"/>
      <c r="BA73" s="915"/>
      <c r="BB73" s="915"/>
      <c r="BC73" s="915"/>
      <c r="BD73" s="915"/>
      <c r="BE73" s="915"/>
      <c r="BF73" s="915"/>
      <c r="BG73" s="915"/>
    </row>
    <row r="74" spans="1:59" ht="12.75" customHeight="1">
      <c r="A74" s="315"/>
      <c r="B74" s="315"/>
      <c r="C74" s="315"/>
      <c r="D74" s="315"/>
      <c r="E74" s="1875" t="s">
        <v>1437</v>
      </c>
      <c r="F74" s="1875"/>
      <c r="G74" s="1875"/>
      <c r="H74" s="1875"/>
      <c r="I74" s="1875"/>
      <c r="J74" s="1875"/>
      <c r="K74" s="1875"/>
      <c r="L74" s="1875"/>
      <c r="M74" s="1875"/>
      <c r="N74" s="1875"/>
      <c r="O74" s="1875"/>
      <c r="P74" s="1875"/>
      <c r="Q74" s="1875"/>
      <c r="R74" s="1875"/>
      <c r="S74" s="1875"/>
      <c r="T74" s="1875"/>
      <c r="U74" s="1875"/>
      <c r="V74" s="1875"/>
      <c r="W74" s="1875"/>
      <c r="X74" s="1875"/>
      <c r="Y74" s="1875"/>
      <c r="Z74" s="1875"/>
      <c r="AA74" s="1875"/>
      <c r="AB74" s="1875"/>
      <c r="AC74" s="1875"/>
      <c r="AD74" s="1875"/>
      <c r="AE74" s="1875"/>
      <c r="AF74" s="1875"/>
      <c r="AG74" s="915"/>
      <c r="AH74" s="915"/>
      <c r="AI74" s="915"/>
      <c r="AJ74" s="915"/>
      <c r="AK74" s="915"/>
      <c r="AL74" s="915"/>
      <c r="AM74" s="915"/>
      <c r="AN74" s="915"/>
      <c r="AO74" s="915"/>
      <c r="AP74" s="915"/>
      <c r="AQ74" s="915"/>
      <c r="AR74" s="915"/>
      <c r="AS74" s="915"/>
      <c r="AT74" s="915"/>
      <c r="AU74" s="915"/>
      <c r="AV74" s="915"/>
      <c r="AW74" s="915"/>
      <c r="AX74" s="915"/>
      <c r="AY74" s="915"/>
      <c r="AZ74" s="915"/>
      <c r="BA74" s="915"/>
      <c r="BB74" s="915"/>
      <c r="BC74" s="915"/>
      <c r="BD74" s="915"/>
      <c r="BE74" s="915"/>
      <c r="BF74" s="915"/>
      <c r="BG74" s="915"/>
    </row>
    <row r="75" spans="1:59" ht="12.75" customHeight="1">
      <c r="A75" s="315"/>
      <c r="B75" s="315"/>
      <c r="C75" s="315"/>
      <c r="D75" s="315"/>
      <c r="E75" s="2247" t="s">
        <v>1438</v>
      </c>
      <c r="F75" s="2247"/>
      <c r="G75" s="2247"/>
      <c r="H75" s="1962">
        <f>Budget!R494</f>
        <v>0</v>
      </c>
      <c r="I75" s="1962"/>
      <c r="J75" s="1962"/>
      <c r="K75" s="1962"/>
      <c r="L75" s="1962"/>
      <c r="M75" s="2248" t="s">
        <v>1439</v>
      </c>
      <c r="N75" s="2248"/>
      <c r="O75" s="2248"/>
      <c r="P75" s="2248"/>
      <c r="Q75" s="2248"/>
      <c r="R75" s="2248"/>
      <c r="S75" s="2248"/>
      <c r="T75" s="2248"/>
      <c r="U75" s="2248"/>
      <c r="V75" s="2248"/>
      <c r="W75" s="2248"/>
      <c r="X75" s="2248"/>
      <c r="Y75" s="2248"/>
      <c r="Z75" s="2248"/>
      <c r="AA75" s="2248"/>
      <c r="AB75" s="2248"/>
      <c r="AC75" s="2248"/>
      <c r="AD75" s="2248"/>
      <c r="AE75" s="2248"/>
      <c r="AF75" s="2248"/>
      <c r="AG75" s="915"/>
      <c r="AH75" s="915"/>
      <c r="AI75" s="915"/>
      <c r="AJ75" s="915"/>
      <c r="AK75" s="915"/>
      <c r="AL75" s="915"/>
      <c r="AM75" s="915"/>
      <c r="AN75" s="915"/>
      <c r="AO75" s="915"/>
      <c r="AP75" s="915"/>
      <c r="AQ75" s="915"/>
      <c r="AR75" s="915"/>
      <c r="AS75" s="915"/>
      <c r="AT75" s="915"/>
      <c r="AU75" s="915"/>
      <c r="AV75" s="915"/>
      <c r="AW75" s="915"/>
      <c r="AX75" s="915"/>
      <c r="AY75" s="915"/>
      <c r="AZ75" s="915"/>
      <c r="BA75" s="915"/>
      <c r="BB75" s="915"/>
      <c r="BC75" s="915"/>
      <c r="BD75" s="915"/>
      <c r="BE75" s="915"/>
      <c r="BF75" s="915"/>
      <c r="BG75" s="915"/>
    </row>
    <row r="76" spans="1:59" ht="9" customHeight="1">
      <c r="A76" s="315"/>
      <c r="B76" s="315"/>
      <c r="C76" s="315"/>
      <c r="D76" s="315"/>
      <c r="E76" s="315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24"/>
      <c r="AD76" s="224"/>
      <c r="AE76" s="224"/>
      <c r="AF76" s="224"/>
      <c r="AG76" s="915"/>
      <c r="AH76" s="915"/>
      <c r="AI76" s="915"/>
      <c r="AJ76" s="915"/>
      <c r="AK76" s="915"/>
      <c r="AL76" s="915"/>
      <c r="AM76" s="915"/>
      <c r="AN76" s="915"/>
      <c r="AO76" s="915"/>
      <c r="AP76" s="915"/>
      <c r="AQ76" s="915"/>
      <c r="AR76" s="915"/>
      <c r="AS76" s="915"/>
      <c r="AT76" s="915"/>
      <c r="AU76" s="915"/>
      <c r="AV76" s="915"/>
      <c r="AW76" s="915"/>
      <c r="AX76" s="915"/>
      <c r="AY76" s="915"/>
      <c r="AZ76" s="915"/>
      <c r="BA76" s="915"/>
      <c r="BB76" s="915"/>
      <c r="BC76" s="915"/>
      <c r="BD76" s="915"/>
      <c r="BE76" s="915"/>
      <c r="BF76" s="915"/>
      <c r="BG76" s="915"/>
    </row>
    <row r="77" spans="1:59" ht="12.75" customHeight="1">
      <c r="A77" s="1875" t="s">
        <v>53</v>
      </c>
      <c r="B77" s="1910"/>
      <c r="C77" s="1893" t="s">
        <v>1042</v>
      </c>
      <c r="D77" s="1893"/>
      <c r="E77" s="1893"/>
      <c r="F77" s="1893"/>
      <c r="G77" s="1893"/>
      <c r="H77" s="1893"/>
      <c r="I77" s="1893"/>
      <c r="J77" s="1893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915"/>
      <c r="AH77" s="915"/>
      <c r="AI77" s="915"/>
      <c r="AJ77" s="915"/>
      <c r="AK77" s="915"/>
      <c r="AL77" s="915"/>
      <c r="AM77" s="915"/>
      <c r="AN77" s="915"/>
      <c r="AO77" s="915"/>
      <c r="AP77" s="915"/>
      <c r="AQ77" s="915"/>
      <c r="AR77" s="915"/>
      <c r="AS77" s="915"/>
      <c r="AT77" s="915"/>
      <c r="AU77" s="915"/>
      <c r="AV77" s="915"/>
      <c r="AW77" s="915"/>
      <c r="AX77" s="915"/>
      <c r="AY77" s="915"/>
      <c r="AZ77" s="915"/>
      <c r="BA77" s="915"/>
      <c r="BB77" s="915"/>
      <c r="BC77" s="915"/>
      <c r="BD77" s="915"/>
      <c r="BE77" s="915"/>
      <c r="BF77" s="915"/>
      <c r="BG77" s="915"/>
    </row>
    <row r="78" spans="1:59" ht="4.5" customHeight="1">
      <c r="A78" s="513"/>
      <c r="B78" s="905"/>
      <c r="C78" s="217"/>
      <c r="D78" s="217"/>
      <c r="E78" s="217"/>
      <c r="F78" s="217"/>
      <c r="G78" s="217"/>
      <c r="H78" s="217"/>
      <c r="I78" s="217"/>
      <c r="J78" s="217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915"/>
      <c r="AH78" s="915"/>
      <c r="AI78" s="915"/>
      <c r="AJ78" s="915"/>
      <c r="AK78" s="915"/>
      <c r="AL78" s="915"/>
      <c r="AM78" s="915"/>
      <c r="AN78" s="915"/>
      <c r="AO78" s="915"/>
      <c r="AP78" s="915"/>
      <c r="AQ78" s="915"/>
      <c r="AR78" s="915"/>
      <c r="AS78" s="915"/>
      <c r="AT78" s="915"/>
      <c r="AU78" s="915"/>
      <c r="AV78" s="915"/>
      <c r="AW78" s="915"/>
      <c r="AX78" s="915"/>
      <c r="AY78" s="915"/>
      <c r="AZ78" s="915"/>
      <c r="BA78" s="915"/>
      <c r="BB78" s="915"/>
      <c r="BC78" s="915"/>
      <c r="BD78" s="915"/>
      <c r="BE78" s="915"/>
      <c r="BF78" s="915"/>
      <c r="BG78" s="915"/>
    </row>
    <row r="79" spans="1:59" ht="12.75" customHeight="1">
      <c r="A79" s="315"/>
      <c r="B79" s="315"/>
      <c r="C79" s="1875">
        <v>3.1</v>
      </c>
      <c r="D79" s="1910"/>
      <c r="E79" s="1893" t="s">
        <v>1440</v>
      </c>
      <c r="F79" s="1893"/>
      <c r="G79" s="1893"/>
      <c r="H79" s="1893"/>
      <c r="I79" s="1893"/>
      <c r="J79" s="1893"/>
      <c r="K79" s="1893"/>
      <c r="L79" s="1893"/>
      <c r="M79" s="1893"/>
      <c r="N79" s="1893"/>
      <c r="O79" s="1893"/>
      <c r="P79" s="1893"/>
      <c r="Q79" s="1893"/>
      <c r="R79" s="1916" t="s">
        <v>334</v>
      </c>
      <c r="S79" s="1916"/>
      <c r="T79" s="1916"/>
      <c r="U79" s="1916"/>
      <c r="V79" s="1916"/>
      <c r="W79" s="1916" t="s">
        <v>1441</v>
      </c>
      <c r="X79" s="1870"/>
      <c r="Y79" s="1870"/>
      <c r="Z79" s="1870"/>
      <c r="AA79" s="1870"/>
      <c r="AB79" s="1870"/>
      <c r="AC79" s="1870"/>
      <c r="AD79" s="1917">
        <f>Budget!D561</f>
        <v>0</v>
      </c>
      <c r="AE79" s="1917"/>
      <c r="AF79" s="1917"/>
      <c r="AG79" s="1330"/>
      <c r="AH79" s="1330"/>
      <c r="AI79" s="915"/>
      <c r="AJ79" s="915"/>
      <c r="AK79" s="915"/>
      <c r="AL79" s="915"/>
      <c r="AM79" s="915"/>
      <c r="AN79" s="915"/>
      <c r="AO79" s="915"/>
      <c r="AP79" s="915"/>
      <c r="AQ79" s="915"/>
      <c r="AR79" s="915"/>
      <c r="AS79" s="1330"/>
      <c r="AT79" s="1330"/>
      <c r="AU79" s="1330"/>
      <c r="AV79" s="1330"/>
      <c r="AW79" s="1330"/>
      <c r="AX79" s="1330"/>
      <c r="AY79" s="915"/>
      <c r="AZ79" s="915"/>
      <c r="BA79" s="915"/>
      <c r="BB79" s="915"/>
      <c r="BC79" s="915"/>
      <c r="BD79" s="915"/>
      <c r="BE79" s="915"/>
      <c r="BF79" s="915"/>
      <c r="BG79" s="915"/>
    </row>
    <row r="80" spans="1:59" ht="12.75" customHeight="1">
      <c r="A80" s="315"/>
      <c r="B80" s="315"/>
      <c r="C80" s="315"/>
      <c r="D80" s="315"/>
      <c r="E80" s="1910" t="s">
        <v>1442</v>
      </c>
      <c r="F80" s="1910"/>
      <c r="G80" s="1910"/>
      <c r="H80" s="1910"/>
      <c r="I80" s="1910"/>
      <c r="J80" s="1910"/>
      <c r="K80" s="1910"/>
      <c r="L80" s="1910"/>
      <c r="M80" s="1910"/>
      <c r="N80" s="1910"/>
      <c r="O80" s="1910"/>
      <c r="P80" s="1910"/>
      <c r="Q80" s="1910"/>
      <c r="R80" s="2249">
        <f>'Cash Flow'!H552</f>
        <v>0</v>
      </c>
      <c r="S80" s="2249"/>
      <c r="T80" s="2249"/>
      <c r="U80" s="2249"/>
      <c r="V80" s="2249"/>
      <c r="W80" s="1918"/>
      <c r="X80" s="1918"/>
      <c r="Y80" s="1957"/>
      <c r="Z80" s="1901"/>
      <c r="AA80" s="1901"/>
      <c r="AB80" s="1901"/>
      <c r="AC80" s="1901"/>
      <c r="AD80" s="1959"/>
      <c r="AE80" s="1960"/>
      <c r="AF80" s="1961"/>
      <c r="AG80" s="915"/>
      <c r="AH80" s="915"/>
      <c r="AI80" s="915"/>
      <c r="AJ80" s="915"/>
      <c r="AK80" s="915"/>
      <c r="AL80" s="915"/>
      <c r="AM80" s="915"/>
      <c r="AN80" s="915"/>
      <c r="AO80" s="915"/>
      <c r="AP80" s="915"/>
      <c r="AQ80" s="915"/>
      <c r="AR80" s="915"/>
      <c r="AS80" s="915"/>
      <c r="AT80" s="915"/>
      <c r="AU80" s="915"/>
      <c r="AV80" s="915"/>
      <c r="AW80" s="915"/>
      <c r="AX80" s="915"/>
      <c r="AY80" s="915"/>
      <c r="AZ80" s="915"/>
      <c r="BA80" s="915"/>
      <c r="BB80" s="915"/>
      <c r="BC80" s="915"/>
      <c r="BD80" s="915"/>
      <c r="BE80" s="915"/>
      <c r="BF80" s="915"/>
      <c r="BG80" s="915"/>
    </row>
    <row r="81" spans="3:60" ht="12.75" hidden="1" customHeight="1">
      <c r="C81" s="315"/>
      <c r="D81" s="315"/>
      <c r="E81" s="1869" t="str">
        <f>Budget!A556</f>
        <v>ZE</v>
      </c>
      <c r="F81" s="1869"/>
      <c r="G81" s="226" t="str">
        <f>Budget!B556</f>
        <v>FORMAT FEE</v>
      </c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2249">
        <f>SUM('Cash Flow'!K536:AB536)</f>
        <v>0</v>
      </c>
      <c r="S81" s="2249"/>
      <c r="T81" s="2249"/>
      <c r="U81" s="2249"/>
      <c r="V81" s="2249"/>
      <c r="W81" s="1918"/>
      <c r="X81" s="1918"/>
      <c r="Y81" s="1901"/>
      <c r="Z81" s="1901"/>
      <c r="AA81" s="1901"/>
      <c r="AB81" s="1901"/>
      <c r="AC81" s="1901"/>
      <c r="AD81" s="1959"/>
      <c r="AE81" s="1960"/>
      <c r="AF81" s="1961"/>
      <c r="AG81" s="915"/>
      <c r="AH81" s="915"/>
      <c r="AI81" s="915"/>
      <c r="AJ81" s="915"/>
      <c r="AK81" s="915"/>
      <c r="AL81" s="915"/>
      <c r="AM81" s="915"/>
      <c r="AN81" s="915"/>
      <c r="AO81" s="915"/>
      <c r="AP81" s="915"/>
      <c r="AQ81" s="915"/>
      <c r="AR81" s="915"/>
      <c r="AS81" s="915"/>
      <c r="AT81" s="915"/>
      <c r="AU81" s="915"/>
      <c r="AV81" s="915"/>
      <c r="AW81" s="915"/>
      <c r="AX81" s="915"/>
      <c r="AY81" s="915"/>
      <c r="AZ81" s="915"/>
      <c r="BA81" s="915"/>
      <c r="BB81" s="915"/>
      <c r="BC81" s="915"/>
      <c r="BD81" s="915"/>
      <c r="BE81" s="915"/>
      <c r="BF81" s="915"/>
      <c r="BG81" s="915"/>
      <c r="BH81" s="915"/>
    </row>
    <row r="82" spans="3:60" ht="12.75" hidden="1" customHeight="1">
      <c r="C82" s="315"/>
      <c r="D82" s="315"/>
      <c r="E82" s="1869" t="str">
        <f>Budget!A576</f>
        <v>ZG</v>
      </c>
      <c r="F82" s="1869"/>
      <c r="G82" s="226" t="str">
        <f>Budget!B576</f>
        <v>CASH PRIZE MONEY</v>
      </c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2249">
        <f>SUM('Cash Flow'!K546:AB546)</f>
        <v>0</v>
      </c>
      <c r="S82" s="2249"/>
      <c r="T82" s="2249"/>
      <c r="U82" s="2249"/>
      <c r="V82" s="2249"/>
      <c r="W82" s="1918"/>
      <c r="X82" s="1918"/>
      <c r="Y82" s="1901"/>
      <c r="Z82" s="1901"/>
      <c r="AA82" s="1901"/>
      <c r="AB82" s="1901"/>
      <c r="AC82" s="1901"/>
      <c r="AD82" s="1959"/>
      <c r="AE82" s="1960"/>
      <c r="AF82" s="1961"/>
      <c r="AG82" s="915"/>
      <c r="AH82" s="915"/>
      <c r="AI82" s="915"/>
      <c r="AJ82" s="915"/>
      <c r="AK82" s="915"/>
      <c r="AL82" s="915"/>
      <c r="AM82" s="915"/>
      <c r="AN82" s="915"/>
      <c r="AO82" s="915"/>
      <c r="AP82" s="915"/>
      <c r="AQ82" s="915"/>
      <c r="AR82" s="915"/>
      <c r="AS82" s="915"/>
      <c r="AT82" s="915"/>
      <c r="AU82" s="915"/>
      <c r="AV82" s="915"/>
      <c r="AW82" s="915"/>
      <c r="AX82" s="915"/>
      <c r="AY82" s="915"/>
      <c r="AZ82" s="915"/>
      <c r="BA82" s="915"/>
      <c r="BB82" s="915"/>
      <c r="BC82" s="915"/>
      <c r="BD82" s="915"/>
      <c r="BE82" s="915"/>
      <c r="BF82" s="915"/>
      <c r="BG82" s="915"/>
      <c r="BH82" s="915"/>
    </row>
    <row r="83" spans="3:60" ht="12.75" customHeight="1">
      <c r="C83" s="315"/>
      <c r="D83" s="315"/>
      <c r="E83" s="1870" t="s">
        <v>1443</v>
      </c>
      <c r="F83" s="1870"/>
      <c r="G83" s="1870"/>
      <c r="H83" s="1870"/>
      <c r="I83" s="1870"/>
      <c r="J83" s="1870"/>
      <c r="K83" s="1870"/>
      <c r="L83" s="1870"/>
      <c r="M83" s="1870"/>
      <c r="N83" s="1870"/>
      <c r="O83" s="1870"/>
      <c r="P83" s="1870"/>
      <c r="Q83" s="1870"/>
      <c r="R83" s="1871">
        <f>SUM(R80:V82)</f>
        <v>0</v>
      </c>
      <c r="S83" s="1871"/>
      <c r="T83" s="1871"/>
      <c r="U83" s="1871"/>
      <c r="V83" s="1871"/>
      <c r="W83" s="1870" t="s">
        <v>1444</v>
      </c>
      <c r="X83" s="1870"/>
      <c r="Y83" s="1870"/>
      <c r="Z83" s="1870"/>
      <c r="AA83" s="1870"/>
      <c r="AB83" s="1870"/>
      <c r="AC83" s="1881" t="e">
        <f>SUM(R83/X15)</f>
        <v>#DIV/0!</v>
      </c>
      <c r="AD83" s="1881"/>
      <c r="AE83" s="1881"/>
      <c r="AF83" s="1881"/>
      <c r="AG83" s="1332"/>
      <c r="AH83" s="1332"/>
      <c r="AI83" s="1332"/>
      <c r="AJ83" s="1332"/>
      <c r="AK83" s="1332"/>
      <c r="AL83" s="1332"/>
      <c r="AM83" s="1332"/>
      <c r="AN83" s="1332"/>
      <c r="AO83" s="1332"/>
      <c r="AP83" s="1332"/>
      <c r="AQ83" s="1332"/>
      <c r="AR83" s="1332"/>
      <c r="AS83" s="1332"/>
      <c r="AT83" s="1332"/>
      <c r="AU83" s="1332"/>
      <c r="AV83" s="1332"/>
      <c r="AW83" s="1332"/>
      <c r="AX83" s="1332"/>
      <c r="AY83" s="1332"/>
      <c r="AZ83" s="1332"/>
      <c r="BA83" s="1332"/>
      <c r="BB83" s="1332"/>
      <c r="BC83" s="1332"/>
      <c r="BD83" s="1332"/>
      <c r="BE83" s="1332"/>
      <c r="BF83" s="1332"/>
      <c r="BG83" s="1332"/>
      <c r="BH83" s="1332"/>
    </row>
    <row r="84" spans="3:60" ht="9" customHeight="1">
      <c r="C84" s="315"/>
      <c r="D84" s="315"/>
      <c r="E84" s="225"/>
      <c r="F84" s="225"/>
      <c r="G84" s="225"/>
      <c r="H84" s="225"/>
      <c r="I84" s="225"/>
      <c r="J84" s="225"/>
      <c r="K84" s="225"/>
      <c r="L84" s="225"/>
      <c r="M84" s="225"/>
      <c r="N84" s="225"/>
      <c r="O84" s="225"/>
      <c r="P84" s="225"/>
      <c r="Q84" s="225"/>
      <c r="R84" s="623"/>
      <c r="S84" s="623"/>
      <c r="T84" s="623"/>
      <c r="U84" s="623"/>
      <c r="V84" s="623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1332"/>
      <c r="AH84" s="1332"/>
      <c r="AI84" s="1332"/>
      <c r="AJ84" s="1332"/>
      <c r="AK84" s="1332"/>
      <c r="AL84" s="1332"/>
      <c r="AM84" s="1332"/>
      <c r="AN84" s="1332"/>
      <c r="AO84" s="1332"/>
      <c r="AP84" s="1332"/>
      <c r="AQ84" s="1332"/>
      <c r="AR84" s="1332"/>
      <c r="AS84" s="1332"/>
      <c r="AT84" s="1332"/>
      <c r="AU84" s="1332"/>
      <c r="AV84" s="1332"/>
      <c r="AW84" s="1332"/>
      <c r="AX84" s="1332"/>
      <c r="AY84" s="1332"/>
      <c r="AZ84" s="1332"/>
      <c r="BA84" s="1332"/>
      <c r="BB84" s="1332"/>
      <c r="BC84" s="1332"/>
      <c r="BD84" s="1332"/>
      <c r="BE84" s="1332"/>
      <c r="BF84" s="1332"/>
      <c r="BG84" s="1332"/>
      <c r="BH84" s="1332"/>
    </row>
    <row r="85" spans="3:60" ht="12.75" customHeight="1">
      <c r="C85" s="1875"/>
      <c r="D85" s="1910"/>
      <c r="E85" s="1893" t="s">
        <v>1445</v>
      </c>
      <c r="F85" s="1893"/>
      <c r="G85" s="1893"/>
      <c r="H85" s="1893"/>
      <c r="I85" s="1893"/>
      <c r="J85" s="1893"/>
      <c r="K85" s="1893"/>
      <c r="L85" s="1893"/>
      <c r="M85" s="1893"/>
      <c r="N85" s="1893"/>
      <c r="O85" s="1893"/>
      <c r="P85" s="1893"/>
      <c r="Q85" s="1893"/>
      <c r="R85" s="1882"/>
      <c r="S85" s="1882"/>
      <c r="T85" s="1882"/>
      <c r="U85" s="1882"/>
      <c r="V85" s="1882"/>
      <c r="W85" s="315"/>
      <c r="X85" s="315"/>
      <c r="Y85" s="315"/>
      <c r="Z85" s="315"/>
      <c r="AA85" s="315"/>
      <c r="AB85" s="315"/>
      <c r="AC85" s="315"/>
      <c r="AD85" s="315"/>
      <c r="AE85" s="315"/>
      <c r="AF85" s="315"/>
      <c r="AG85" s="1330"/>
      <c r="AH85" s="1330"/>
      <c r="AI85" s="915"/>
      <c r="AJ85" s="915"/>
      <c r="AK85" s="915"/>
      <c r="AL85" s="915"/>
      <c r="AM85" s="915"/>
      <c r="AN85" s="915"/>
      <c r="AO85" s="915"/>
      <c r="AP85" s="915"/>
      <c r="AQ85" s="915"/>
      <c r="AR85" s="915"/>
      <c r="AS85" s="1330"/>
      <c r="AT85" s="1330"/>
      <c r="AU85" s="1330"/>
      <c r="AV85" s="1330"/>
      <c r="AW85" s="1330"/>
      <c r="AX85" s="1330"/>
      <c r="AY85" s="915"/>
      <c r="AZ85" s="915"/>
      <c r="BA85" s="915"/>
      <c r="BB85" s="915"/>
      <c r="BC85" s="915"/>
      <c r="BD85" s="915"/>
      <c r="BE85" s="915"/>
      <c r="BF85" s="915"/>
      <c r="BG85" s="915"/>
      <c r="BH85" s="915"/>
    </row>
    <row r="86" spans="3:60" ht="12.75" customHeight="1">
      <c r="C86" s="315"/>
      <c r="D86" s="315"/>
      <c r="E86" s="1869" t="str">
        <f>Budget!A582</f>
        <v>ZH</v>
      </c>
      <c r="F86" s="1869"/>
      <c r="G86" s="226" t="str">
        <f>Budget!B582</f>
        <v>S.A.B.C. RECORDING STOCK</v>
      </c>
      <c r="H86" s="315"/>
      <c r="I86" s="315"/>
      <c r="J86" s="315"/>
      <c r="K86" s="315"/>
      <c r="L86" s="315"/>
      <c r="M86" s="315"/>
      <c r="N86" s="315"/>
      <c r="O86" s="315"/>
      <c r="P86" s="315"/>
      <c r="Q86" s="315"/>
      <c r="R86" s="2249">
        <f>Budget!R589</f>
        <v>0</v>
      </c>
      <c r="S86" s="2249"/>
      <c r="T86" s="2249"/>
      <c r="U86" s="2249"/>
      <c r="V86" s="2249"/>
      <c r="W86" s="1918"/>
      <c r="X86" s="1918"/>
      <c r="Y86" s="1957"/>
      <c r="Z86" s="1901"/>
      <c r="AA86" s="1901"/>
      <c r="AB86" s="1901"/>
      <c r="AC86" s="1901"/>
      <c r="AD86" s="1902"/>
      <c r="AE86" s="1902"/>
      <c r="AF86" s="1902"/>
      <c r="AG86" s="915"/>
      <c r="AH86" s="915"/>
      <c r="AI86" s="915"/>
      <c r="AJ86" s="915"/>
      <c r="AK86" s="915"/>
      <c r="AL86" s="915"/>
      <c r="AM86" s="915"/>
      <c r="AN86" s="915"/>
      <c r="AO86" s="915"/>
      <c r="AP86" s="915"/>
      <c r="AQ86" s="915"/>
      <c r="AR86" s="915"/>
      <c r="AS86" s="915"/>
      <c r="AT86" s="915"/>
      <c r="AU86" s="915"/>
      <c r="AV86" s="915"/>
      <c r="AW86" s="915"/>
      <c r="AX86" s="915"/>
      <c r="AY86" s="915"/>
      <c r="AZ86" s="915"/>
      <c r="BA86" s="915"/>
      <c r="BB86" s="915"/>
      <c r="BC86" s="915"/>
      <c r="BD86" s="915"/>
      <c r="BE86" s="915"/>
      <c r="BF86" s="915"/>
      <c r="BG86" s="915"/>
      <c r="BH86" s="915"/>
    </row>
    <row r="87" spans="3:60" ht="12.75" customHeight="1">
      <c r="C87" s="315"/>
      <c r="D87" s="315"/>
      <c r="E87" s="1869" t="str">
        <f>Budget!A591</f>
        <v>ZI</v>
      </c>
      <c r="F87" s="1869"/>
      <c r="G87" s="226" t="str">
        <f>Budget!B591</f>
        <v>S.A.B.C. PRODUCTION INSURANCE</v>
      </c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2249">
        <f>Budget!R593</f>
        <v>0</v>
      </c>
      <c r="S87" s="2249"/>
      <c r="T87" s="2249"/>
      <c r="U87" s="2249"/>
      <c r="V87" s="2249"/>
      <c r="W87" s="1918"/>
      <c r="X87" s="1918"/>
      <c r="Y87" s="1901"/>
      <c r="Z87" s="1901"/>
      <c r="AA87" s="1901"/>
      <c r="AB87" s="1901"/>
      <c r="AC87" s="1901"/>
      <c r="AD87" s="1902"/>
      <c r="AE87" s="1902"/>
      <c r="AF87" s="1902"/>
      <c r="AG87" s="915"/>
      <c r="AH87" s="915"/>
      <c r="AI87" s="915"/>
      <c r="AJ87" s="915"/>
      <c r="AK87" s="915"/>
      <c r="AL87" s="915"/>
      <c r="AM87" s="915"/>
      <c r="AN87" s="915"/>
      <c r="AO87" s="915"/>
      <c r="AP87" s="915"/>
      <c r="AQ87" s="915"/>
      <c r="AR87" s="915"/>
      <c r="AS87" s="915"/>
      <c r="AT87" s="915"/>
      <c r="AU87" s="915"/>
      <c r="AV87" s="915"/>
      <c r="AW87" s="915"/>
      <c r="AX87" s="915"/>
      <c r="AY87" s="915"/>
      <c r="AZ87" s="915"/>
      <c r="BA87" s="915"/>
      <c r="BB87" s="915"/>
      <c r="BC87" s="915"/>
      <c r="BD87" s="915"/>
      <c r="BE87" s="915"/>
      <c r="BF87" s="915"/>
      <c r="BG87" s="915"/>
      <c r="BH87" s="915"/>
    </row>
    <row r="88" spans="3:60" ht="12.75" customHeight="1">
      <c r="C88" s="315"/>
      <c r="D88" s="315"/>
      <c r="E88" s="739"/>
      <c r="F88" s="739"/>
      <c r="G88" s="226" t="s">
        <v>1446</v>
      </c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2249">
        <f>Summary!F63</f>
        <v>0</v>
      </c>
      <c r="S88" s="2249"/>
      <c r="T88" s="2249"/>
      <c r="U88" s="2249"/>
      <c r="V88" s="2249"/>
      <c r="W88" s="737"/>
      <c r="X88" s="737"/>
      <c r="Y88" s="213"/>
      <c r="Z88" s="213"/>
      <c r="AA88" s="213"/>
      <c r="AB88" s="213"/>
      <c r="AC88" s="213"/>
      <c r="AD88" s="736"/>
      <c r="AE88" s="736"/>
      <c r="AF88" s="736"/>
      <c r="AG88" s="915"/>
      <c r="AH88" s="915"/>
      <c r="AI88" s="915"/>
      <c r="AJ88" s="915"/>
      <c r="AK88" s="915"/>
      <c r="AL88" s="915"/>
      <c r="AM88" s="915"/>
      <c r="AN88" s="915"/>
      <c r="AO88" s="915"/>
      <c r="AP88" s="915"/>
      <c r="AQ88" s="915"/>
      <c r="AR88" s="915"/>
      <c r="AS88" s="915"/>
      <c r="AT88" s="915"/>
      <c r="AU88" s="915"/>
      <c r="AV88" s="915"/>
      <c r="AW88" s="915"/>
      <c r="AX88" s="915"/>
      <c r="AY88" s="915"/>
      <c r="AZ88" s="915"/>
      <c r="BA88" s="915"/>
      <c r="BB88" s="915"/>
      <c r="BC88" s="915"/>
      <c r="BD88" s="915"/>
      <c r="BE88" s="915"/>
      <c r="BF88" s="915"/>
      <c r="BG88" s="915"/>
      <c r="BH88" s="915"/>
    </row>
    <row r="89" spans="3:60" ht="12.75" customHeight="1">
      <c r="C89" s="315"/>
      <c r="D89" s="315"/>
      <c r="E89" s="1869" t="str">
        <f>Budget!A595</f>
        <v>ZJ</v>
      </c>
      <c r="F89" s="1869"/>
      <c r="G89" s="347" t="str">
        <f>Budget!$B595</f>
        <v>LINE ITEMS MANAGED BY S.A.B.C.</v>
      </c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2249"/>
      <c r="S89" s="2249"/>
      <c r="T89" s="2249"/>
      <c r="U89" s="2249"/>
      <c r="V89" s="2249"/>
      <c r="W89" s="1918"/>
      <c r="X89" s="1918"/>
      <c r="Y89" s="1901"/>
      <c r="Z89" s="1901"/>
      <c r="AA89" s="1901"/>
      <c r="AB89" s="1901"/>
      <c r="AC89" s="1901"/>
      <c r="AD89" s="225"/>
      <c r="AE89" s="225"/>
      <c r="AF89" s="225"/>
      <c r="AG89" s="915"/>
      <c r="AH89" s="915"/>
      <c r="AI89" s="915"/>
      <c r="AJ89" s="915"/>
      <c r="AK89" s="915"/>
      <c r="AL89" s="915"/>
      <c r="AM89" s="915"/>
      <c r="AN89" s="915"/>
      <c r="AO89" s="915"/>
      <c r="AP89" s="915"/>
      <c r="AQ89" s="915"/>
      <c r="AR89" s="915"/>
      <c r="AS89" s="915"/>
      <c r="AT89" s="915"/>
      <c r="AU89" s="915"/>
      <c r="AV89" s="915"/>
      <c r="AW89" s="915"/>
      <c r="AX89" s="915"/>
      <c r="AY89" s="915"/>
      <c r="AZ89" s="915"/>
      <c r="BA89" s="915"/>
      <c r="BB89" s="915"/>
      <c r="BC89" s="915"/>
      <c r="BD89" s="915"/>
      <c r="BE89" s="915"/>
      <c r="BF89" s="915"/>
      <c r="BG89" s="915"/>
      <c r="BH89" s="915"/>
    </row>
    <row r="90" spans="3:60" ht="12.75" customHeight="1">
      <c r="C90" s="315"/>
      <c r="D90" s="315"/>
      <c r="E90" s="1869" t="str">
        <f>Budget!A596</f>
        <v>ZJ01</v>
      </c>
      <c r="F90" s="1869"/>
      <c r="G90" s="608" t="str">
        <f>Budget!$B596</f>
        <v>Production Asset Storage</v>
      </c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2249">
        <f>Budget!R596</f>
        <v>0</v>
      </c>
      <c r="S90" s="2249"/>
      <c r="T90" s="2249"/>
      <c r="U90" s="2249"/>
      <c r="V90" s="2249"/>
      <c r="W90" s="1918"/>
      <c r="X90" s="1918"/>
      <c r="Y90" s="1957"/>
      <c r="Z90" s="1901"/>
      <c r="AA90" s="1901"/>
      <c r="AB90" s="1901"/>
      <c r="AC90" s="1901"/>
      <c r="AD90" s="1970"/>
      <c r="AE90" s="1902"/>
      <c r="AF90" s="1902"/>
      <c r="AG90" s="915"/>
      <c r="AH90" s="915"/>
      <c r="AI90" s="915"/>
      <c r="AJ90" s="915"/>
      <c r="AK90" s="915"/>
      <c r="AL90" s="915"/>
      <c r="AM90" s="915"/>
      <c r="AN90" s="915"/>
      <c r="AO90" s="915"/>
      <c r="AP90" s="915"/>
      <c r="AQ90" s="915"/>
      <c r="AR90" s="915"/>
      <c r="AS90" s="915"/>
      <c r="AT90" s="915"/>
      <c r="AU90" s="915"/>
      <c r="AV90" s="915"/>
      <c r="AW90" s="915"/>
      <c r="AX90" s="915"/>
      <c r="AY90" s="915"/>
      <c r="AZ90" s="915"/>
      <c r="BA90" s="915"/>
      <c r="BB90" s="915"/>
      <c r="BC90" s="915"/>
      <c r="BD90" s="915"/>
      <c r="BE90" s="915"/>
      <c r="BF90" s="915"/>
      <c r="BG90" s="915"/>
      <c r="BH90" s="915"/>
    </row>
    <row r="91" spans="3:60" ht="12.75" customHeight="1">
      <c r="C91" s="315"/>
      <c r="D91" s="315"/>
      <c r="E91" s="1869" t="str">
        <f>Budget!A597</f>
        <v>ZJ02</v>
      </c>
      <c r="F91" s="1869"/>
      <c r="G91" s="608">
        <f>Budget!$B597</f>
        <v>0</v>
      </c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2249">
        <f>Budget!R597</f>
        <v>0</v>
      </c>
      <c r="S91" s="2249"/>
      <c r="T91" s="2249"/>
      <c r="U91" s="2249"/>
      <c r="V91" s="2249"/>
      <c r="W91" s="1918"/>
      <c r="X91" s="1918"/>
      <c r="Y91" s="1901"/>
      <c r="Z91" s="1901"/>
      <c r="AA91" s="1901"/>
      <c r="AB91" s="1901"/>
      <c r="AC91" s="1901"/>
      <c r="AD91" s="1970"/>
      <c r="AE91" s="1902"/>
      <c r="AF91" s="1902"/>
      <c r="AG91" s="915"/>
      <c r="AH91" s="915"/>
      <c r="AI91" s="915"/>
      <c r="AJ91" s="915"/>
      <c r="AK91" s="915"/>
      <c r="AL91" s="915"/>
      <c r="AM91" s="915"/>
      <c r="AN91" s="915"/>
      <c r="AO91" s="915"/>
      <c r="AP91" s="915"/>
      <c r="AQ91" s="915"/>
      <c r="AR91" s="915"/>
      <c r="AS91" s="915"/>
      <c r="AT91" s="915"/>
      <c r="AU91" s="915"/>
      <c r="AV91" s="915"/>
      <c r="AW91" s="915"/>
      <c r="AX91" s="915"/>
      <c r="AY91" s="915"/>
      <c r="AZ91" s="915"/>
      <c r="BA91" s="915"/>
      <c r="BB91" s="915"/>
      <c r="BC91" s="915"/>
      <c r="BD91" s="915"/>
      <c r="BE91" s="915"/>
      <c r="BF91" s="915"/>
      <c r="BG91" s="915"/>
      <c r="BH91" s="915"/>
    </row>
    <row r="92" spans="3:60" ht="12.75" customHeight="1">
      <c r="C92" s="315"/>
      <c r="D92" s="315"/>
      <c r="E92" s="1869" t="str">
        <f>Budget!A598</f>
        <v>ZJ03</v>
      </c>
      <c r="F92" s="1869"/>
      <c r="G92" s="608">
        <f>Budget!$B598</f>
        <v>0</v>
      </c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2249">
        <f>Budget!R598</f>
        <v>0</v>
      </c>
      <c r="S92" s="2249"/>
      <c r="T92" s="2249"/>
      <c r="U92" s="2249"/>
      <c r="V92" s="2249"/>
      <c r="W92" s="1918"/>
      <c r="X92" s="1918"/>
      <c r="Y92" s="1957"/>
      <c r="Z92" s="1901"/>
      <c r="AA92" s="1901"/>
      <c r="AB92" s="1901"/>
      <c r="AC92" s="1901"/>
      <c r="AD92" s="1970"/>
      <c r="AE92" s="1902"/>
      <c r="AF92" s="1902"/>
      <c r="AG92" s="915"/>
      <c r="AH92" s="915"/>
      <c r="AI92" s="915"/>
      <c r="AJ92" s="915"/>
      <c r="AK92" s="915"/>
      <c r="AL92" s="915"/>
      <c r="AM92" s="915"/>
      <c r="AN92" s="915"/>
      <c r="AO92" s="915"/>
      <c r="AP92" s="915"/>
      <c r="AQ92" s="915"/>
      <c r="AR92" s="915"/>
      <c r="AS92" s="915"/>
      <c r="AT92" s="915"/>
      <c r="AU92" s="915"/>
      <c r="AV92" s="915"/>
      <c r="AW92" s="915"/>
      <c r="AX92" s="915"/>
      <c r="AY92" s="915"/>
      <c r="AZ92" s="915"/>
      <c r="BA92" s="915"/>
      <c r="BB92" s="915"/>
      <c r="BC92" s="915"/>
      <c r="BD92" s="915"/>
      <c r="BE92" s="915"/>
      <c r="BF92" s="915"/>
      <c r="BG92" s="915"/>
      <c r="BH92" s="915"/>
    </row>
    <row r="93" spans="3:60" ht="12.75" customHeight="1">
      <c r="C93" s="315"/>
      <c r="D93" s="315"/>
      <c r="E93" s="1869" t="str">
        <f>Budget!A599</f>
        <v>ZJ04</v>
      </c>
      <c r="F93" s="1869"/>
      <c r="G93" s="608">
        <f>Budget!$B599</f>
        <v>0</v>
      </c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2249">
        <f>Budget!R599</f>
        <v>0</v>
      </c>
      <c r="S93" s="2249"/>
      <c r="T93" s="2249"/>
      <c r="U93" s="2249"/>
      <c r="V93" s="2249"/>
      <c r="W93" s="1918"/>
      <c r="X93" s="1918"/>
      <c r="Y93" s="1901"/>
      <c r="Z93" s="1901"/>
      <c r="AA93" s="1901"/>
      <c r="AB93" s="1901"/>
      <c r="AC93" s="1901"/>
      <c r="AD93" s="1970"/>
      <c r="AE93" s="1902"/>
      <c r="AF93" s="1902"/>
      <c r="AG93" s="915"/>
      <c r="AH93" s="915"/>
      <c r="AI93" s="915"/>
      <c r="AJ93" s="915"/>
      <c r="AK93" s="915"/>
      <c r="AL93" s="915"/>
      <c r="AM93" s="915"/>
      <c r="AN93" s="915"/>
      <c r="AO93" s="915"/>
      <c r="AP93" s="915"/>
      <c r="AQ93" s="915"/>
      <c r="AR93" s="915"/>
      <c r="AS93" s="915"/>
      <c r="AT93" s="915"/>
      <c r="AU93" s="915"/>
      <c r="AV93" s="915"/>
      <c r="AW93" s="915"/>
      <c r="AX93" s="915"/>
      <c r="AY93" s="915"/>
      <c r="AZ93" s="915"/>
      <c r="BA93" s="915"/>
      <c r="BB93" s="915"/>
      <c r="BC93" s="915"/>
      <c r="BD93" s="915"/>
      <c r="BE93" s="915"/>
      <c r="BF93" s="915"/>
      <c r="BG93" s="915"/>
      <c r="BH93" s="915"/>
    </row>
    <row r="94" spans="3:60" ht="12.75" customHeight="1">
      <c r="C94" s="315"/>
      <c r="D94" s="315"/>
      <c r="E94" s="1869" t="str">
        <f>Budget!A600</f>
        <v>ZJ05</v>
      </c>
      <c r="F94" s="1869"/>
      <c r="G94" s="608">
        <f>Budget!$B600</f>
        <v>0</v>
      </c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2249">
        <f>Budget!R600</f>
        <v>0</v>
      </c>
      <c r="S94" s="2249"/>
      <c r="T94" s="2249"/>
      <c r="U94" s="2249"/>
      <c r="V94" s="2249"/>
      <c r="W94" s="1918"/>
      <c r="X94" s="1918"/>
      <c r="Y94" s="1901"/>
      <c r="Z94" s="1901"/>
      <c r="AA94" s="1901"/>
      <c r="AB94" s="1901"/>
      <c r="AC94" s="1901"/>
      <c r="AD94" s="1970"/>
      <c r="AE94" s="1902"/>
      <c r="AF94" s="1902"/>
      <c r="AG94" s="915"/>
      <c r="AH94" s="915"/>
      <c r="AI94" s="915"/>
      <c r="AJ94" s="915"/>
      <c r="AK94" s="915"/>
      <c r="AL94" s="915"/>
      <c r="AM94" s="915"/>
      <c r="AN94" s="915"/>
      <c r="AO94" s="915"/>
      <c r="AP94" s="915"/>
      <c r="AQ94" s="915"/>
      <c r="AR94" s="915"/>
      <c r="AS94" s="915"/>
      <c r="AT94" s="915"/>
      <c r="AU94" s="915"/>
      <c r="AV94" s="915"/>
      <c r="AW94" s="915"/>
      <c r="AX94" s="915"/>
      <c r="AY94" s="915"/>
      <c r="AZ94" s="915"/>
      <c r="BA94" s="915"/>
      <c r="BB94" s="915"/>
      <c r="BC94" s="915"/>
      <c r="BD94" s="915"/>
      <c r="BE94" s="915"/>
      <c r="BF94" s="915"/>
      <c r="BG94" s="915"/>
      <c r="BH94" s="915"/>
    </row>
    <row r="95" spans="3:60" ht="12.75" customHeight="1">
      <c r="C95" s="315"/>
      <c r="D95" s="1870" t="s">
        <v>1447</v>
      </c>
      <c r="E95" s="1870"/>
      <c r="F95" s="1870"/>
      <c r="G95" s="1870"/>
      <c r="H95" s="1870"/>
      <c r="I95" s="1870"/>
      <c r="J95" s="1870"/>
      <c r="K95" s="1870"/>
      <c r="L95" s="1870"/>
      <c r="M95" s="1870"/>
      <c r="N95" s="1870"/>
      <c r="O95" s="1870"/>
      <c r="P95" s="1870"/>
      <c r="Q95" s="1870"/>
      <c r="R95" s="1871">
        <f>SUM(R86:V94)</f>
        <v>0</v>
      </c>
      <c r="S95" s="1871"/>
      <c r="T95" s="1871"/>
      <c r="U95" s="1871"/>
      <c r="V95" s="1871"/>
      <c r="W95" s="1870" t="s">
        <v>1444</v>
      </c>
      <c r="X95" s="1870"/>
      <c r="Y95" s="1870"/>
      <c r="Z95" s="1870"/>
      <c r="AA95" s="1870"/>
      <c r="AB95" s="1870"/>
      <c r="AC95" s="1881" t="e">
        <f>SUM(R95/X15)</f>
        <v>#DIV/0!</v>
      </c>
      <c r="AD95" s="1881"/>
      <c r="AE95" s="1881"/>
      <c r="AF95" s="1881"/>
      <c r="AG95" s="1332"/>
      <c r="AH95" s="1332"/>
      <c r="AI95" s="1332"/>
      <c r="AJ95" s="1332"/>
      <c r="AK95" s="1332"/>
      <c r="AL95" s="1332"/>
      <c r="AM95" s="1332"/>
      <c r="AN95" s="1332"/>
      <c r="AO95" s="1332"/>
      <c r="AP95" s="1332"/>
      <c r="AQ95" s="1332"/>
      <c r="AR95" s="1332"/>
      <c r="AS95" s="1332"/>
      <c r="AT95" s="1332"/>
      <c r="AU95" s="1332"/>
      <c r="AV95" s="1332"/>
      <c r="AW95" s="1332"/>
      <c r="AX95" s="1332"/>
      <c r="AY95" s="1332"/>
      <c r="AZ95" s="1332"/>
      <c r="BA95" s="1332"/>
      <c r="BB95" s="1332"/>
      <c r="BC95" s="1332"/>
      <c r="BD95" s="1332"/>
      <c r="BE95" s="1332"/>
      <c r="BF95" s="1332"/>
      <c r="BG95" s="1332"/>
      <c r="BH95" s="1332"/>
    </row>
    <row r="96" spans="3:60" ht="4.5" customHeight="1" thickBot="1">
      <c r="C96" s="315"/>
      <c r="D96" s="315"/>
      <c r="E96" s="225"/>
      <c r="F96" s="225"/>
      <c r="G96" s="225"/>
      <c r="H96" s="225"/>
      <c r="I96" s="225"/>
      <c r="J96" s="225"/>
      <c r="K96" s="225"/>
      <c r="L96" s="225"/>
      <c r="M96" s="225"/>
      <c r="N96" s="225"/>
      <c r="O96" s="225"/>
      <c r="P96" s="225"/>
      <c r="Q96" s="225"/>
      <c r="R96" s="623"/>
      <c r="S96" s="623"/>
      <c r="T96" s="623"/>
      <c r="U96" s="623"/>
      <c r="V96" s="623"/>
      <c r="W96" s="225"/>
      <c r="X96" s="225"/>
      <c r="Y96" s="225"/>
      <c r="Z96" s="225"/>
      <c r="AA96" s="225"/>
      <c r="AB96" s="225"/>
      <c r="AC96" s="225"/>
      <c r="AD96" s="225"/>
      <c r="AE96" s="225"/>
      <c r="AF96" s="225"/>
      <c r="AG96" s="1332"/>
      <c r="AH96" s="1332"/>
      <c r="AI96" s="1332"/>
      <c r="AJ96" s="1332"/>
      <c r="AK96" s="1332"/>
      <c r="AL96" s="1332"/>
      <c r="AM96" s="1332"/>
      <c r="AN96" s="1332"/>
      <c r="AO96" s="1332"/>
      <c r="AP96" s="1332"/>
      <c r="AQ96" s="1332"/>
      <c r="AR96" s="1332"/>
      <c r="AS96" s="1332"/>
      <c r="AT96" s="1332"/>
      <c r="AU96" s="1332"/>
      <c r="AV96" s="1332"/>
      <c r="AW96" s="1332"/>
      <c r="AX96" s="1332"/>
      <c r="AY96" s="1332"/>
      <c r="AZ96" s="1332"/>
      <c r="BA96" s="1332"/>
      <c r="BB96" s="1332"/>
      <c r="BC96" s="1332"/>
      <c r="BD96" s="1332"/>
      <c r="BE96" s="1332"/>
      <c r="BF96" s="1332"/>
      <c r="BG96" s="1332"/>
      <c r="BH96" s="1332"/>
    </row>
    <row r="97" spans="3:60" ht="15.75" thickBot="1">
      <c r="C97" s="1872" t="s">
        <v>1448</v>
      </c>
      <c r="D97" s="1873"/>
      <c r="E97" s="1873"/>
      <c r="F97" s="1873"/>
      <c r="G97" s="1873"/>
      <c r="H97" s="1873"/>
      <c r="I97" s="1873"/>
      <c r="J97" s="1873"/>
      <c r="K97" s="1873"/>
      <c r="L97" s="1873"/>
      <c r="M97" s="1873"/>
      <c r="N97" s="1873"/>
      <c r="O97" s="1873"/>
      <c r="P97" s="1873"/>
      <c r="Q97" s="1874"/>
      <c r="R97" s="1954">
        <f>SUM(R83+R95)</f>
        <v>0</v>
      </c>
      <c r="S97" s="1955"/>
      <c r="T97" s="1955"/>
      <c r="U97" s="1955"/>
      <c r="V97" s="1956"/>
      <c r="W97" s="1870" t="s">
        <v>1444</v>
      </c>
      <c r="X97" s="1870"/>
      <c r="Y97" s="1870"/>
      <c r="Z97" s="1870"/>
      <c r="AA97" s="1870"/>
      <c r="AB97" s="1870"/>
      <c r="AC97" s="1881" t="e">
        <f>SUM(R97/X15)</f>
        <v>#DIV/0!</v>
      </c>
      <c r="AD97" s="1881"/>
      <c r="AE97" s="1881"/>
      <c r="AF97" s="1881"/>
      <c r="AG97" s="1332"/>
      <c r="AH97" s="1332"/>
      <c r="AI97" s="1332"/>
      <c r="AJ97" s="1332"/>
      <c r="AK97" s="1332"/>
      <c r="AL97" s="1332"/>
      <c r="AM97" s="1332"/>
      <c r="AN97" s="1332"/>
      <c r="AO97" s="1332"/>
      <c r="AP97" s="1332"/>
      <c r="AQ97" s="1332"/>
      <c r="AR97" s="1332"/>
      <c r="AS97" s="1332"/>
      <c r="AT97" s="1332"/>
      <c r="AU97" s="1332"/>
      <c r="AV97" s="1332"/>
      <c r="AW97" s="1332"/>
      <c r="AX97" s="1332"/>
      <c r="AY97" s="1332"/>
      <c r="AZ97" s="1332"/>
      <c r="BA97" s="1332"/>
      <c r="BB97" s="1332"/>
      <c r="BC97" s="1332"/>
      <c r="BD97" s="1332"/>
      <c r="BE97" s="1332"/>
      <c r="BF97" s="1332"/>
      <c r="BG97" s="1332"/>
      <c r="BH97" s="1332"/>
    </row>
    <row r="98" spans="3:60" ht="9" customHeight="1">
      <c r="C98" s="315"/>
      <c r="D98" s="315"/>
      <c r="E98" s="225"/>
      <c r="F98" s="225"/>
      <c r="G98" s="225"/>
      <c r="H98" s="225"/>
      <c r="I98" s="225"/>
      <c r="J98" s="225"/>
      <c r="K98" s="225"/>
      <c r="L98" s="225"/>
      <c r="M98" s="225"/>
      <c r="N98" s="225"/>
      <c r="O98" s="225"/>
      <c r="P98" s="225"/>
      <c r="Q98" s="225"/>
      <c r="R98" s="623"/>
      <c r="S98" s="623"/>
      <c r="T98" s="623"/>
      <c r="U98" s="623"/>
      <c r="V98" s="623"/>
      <c r="W98" s="225"/>
      <c r="X98" s="225"/>
      <c r="Y98" s="225"/>
      <c r="Z98" s="225"/>
      <c r="AA98" s="225"/>
      <c r="AB98" s="225"/>
      <c r="AC98" s="225"/>
      <c r="AD98" s="225"/>
      <c r="AE98" s="225"/>
      <c r="AF98" s="225"/>
      <c r="AG98" s="1332"/>
      <c r="AH98" s="1332"/>
      <c r="AI98" s="1332"/>
      <c r="AJ98" s="1332"/>
      <c r="AK98" s="1332"/>
      <c r="AL98" s="1332"/>
      <c r="AM98" s="1332"/>
      <c r="AN98" s="1332"/>
      <c r="AO98" s="1332"/>
      <c r="AP98" s="1332"/>
      <c r="AQ98" s="1332"/>
      <c r="AR98" s="1332"/>
      <c r="AS98" s="1332"/>
      <c r="AT98" s="1332"/>
      <c r="AU98" s="1332"/>
      <c r="AV98" s="1332"/>
      <c r="AW98" s="1332"/>
      <c r="AX98" s="1332"/>
      <c r="AY98" s="1332"/>
      <c r="AZ98" s="1332"/>
      <c r="BA98" s="1332"/>
      <c r="BB98" s="1332"/>
      <c r="BC98" s="1332"/>
      <c r="BD98" s="1332"/>
      <c r="BE98" s="1332"/>
      <c r="BF98" s="1332"/>
      <c r="BG98" s="1332"/>
      <c r="BH98" s="1332"/>
    </row>
    <row r="99" spans="3:60" ht="12.75" customHeight="1">
      <c r="C99" s="1910"/>
      <c r="D99" s="1910"/>
      <c r="E99" s="1893" t="s">
        <v>1449</v>
      </c>
      <c r="F99" s="1893"/>
      <c r="G99" s="1893"/>
      <c r="H99" s="1893"/>
      <c r="I99" s="1893"/>
      <c r="J99" s="1893"/>
      <c r="K99" s="1893"/>
      <c r="L99" s="1893"/>
      <c r="M99" s="1893"/>
      <c r="N99" s="1893"/>
      <c r="O99" s="1893"/>
      <c r="P99" s="1893"/>
      <c r="Q99" s="1893"/>
      <c r="R99" s="2250"/>
      <c r="S99" s="2250"/>
      <c r="T99" s="2250"/>
      <c r="U99" s="2250"/>
      <c r="V99" s="2250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915"/>
      <c r="AH99" s="915"/>
      <c r="AI99" s="915"/>
      <c r="AJ99" s="915"/>
      <c r="AK99" s="915"/>
      <c r="AL99" s="915"/>
      <c r="AM99" s="915"/>
      <c r="AN99" s="915"/>
      <c r="AO99" s="915"/>
      <c r="AP99" s="915"/>
      <c r="AQ99" s="915"/>
      <c r="AR99" s="915"/>
      <c r="AS99" s="915"/>
      <c r="AT99" s="915"/>
      <c r="AU99" s="915"/>
      <c r="AV99" s="915"/>
      <c r="AW99" s="915"/>
      <c r="AX99" s="915"/>
      <c r="AY99" s="915"/>
      <c r="AZ99" s="915"/>
      <c r="BA99" s="915"/>
      <c r="BB99" s="915"/>
      <c r="BC99" s="915"/>
      <c r="BD99" s="915"/>
      <c r="BE99" s="915"/>
      <c r="BF99" s="915"/>
      <c r="BG99" s="915"/>
      <c r="BH99" s="915"/>
    </row>
    <row r="100" spans="3:60" ht="12.75" customHeight="1">
      <c r="C100" s="315"/>
      <c r="D100" s="315"/>
      <c r="E100" s="740"/>
      <c r="F100" s="740"/>
      <c r="G100" s="226" t="s">
        <v>1446</v>
      </c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2249">
        <f>Summary!E63</f>
        <v>0</v>
      </c>
      <c r="S100" s="2249"/>
      <c r="T100" s="2249"/>
      <c r="U100" s="2249"/>
      <c r="V100" s="2249"/>
      <c r="W100" s="737"/>
      <c r="X100" s="737"/>
      <c r="Y100" s="213"/>
      <c r="Z100" s="213"/>
      <c r="AA100" s="213"/>
      <c r="AB100" s="213"/>
      <c r="AC100" s="213"/>
      <c r="AD100" s="736"/>
      <c r="AE100" s="736"/>
      <c r="AF100" s="736"/>
      <c r="AG100" s="915"/>
      <c r="AH100" s="915"/>
      <c r="AI100" s="915"/>
      <c r="AJ100" s="915"/>
      <c r="AK100" s="915"/>
      <c r="AL100" s="915"/>
      <c r="AM100" s="915"/>
      <c r="AN100" s="915"/>
      <c r="AO100" s="915"/>
      <c r="AP100" s="915"/>
      <c r="AQ100" s="915"/>
      <c r="AR100" s="915"/>
      <c r="AS100" s="915"/>
      <c r="AT100" s="915"/>
      <c r="AU100" s="915"/>
      <c r="AV100" s="915"/>
      <c r="AW100" s="915"/>
      <c r="AX100" s="915"/>
      <c r="AY100" s="915"/>
      <c r="AZ100" s="915"/>
      <c r="BA100" s="915"/>
      <c r="BB100" s="915"/>
      <c r="BC100" s="915"/>
      <c r="BD100" s="915"/>
      <c r="BE100" s="915"/>
      <c r="BF100" s="915"/>
      <c r="BG100" s="915"/>
      <c r="BH100" s="915"/>
    </row>
    <row r="101" spans="3:60" ht="12.75" customHeight="1">
      <c r="C101" s="315"/>
      <c r="D101" s="315"/>
      <c r="E101" s="1869" t="str">
        <f>Budget!A595</f>
        <v>ZJ</v>
      </c>
      <c r="F101" s="1869"/>
      <c r="G101" s="347" t="str">
        <f>Budget!B595</f>
        <v>LINE ITEMS MANAGED BY S.A.B.C.</v>
      </c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2249"/>
      <c r="S101" s="2249"/>
      <c r="T101" s="2249"/>
      <c r="U101" s="2249"/>
      <c r="V101" s="2249"/>
      <c r="W101" s="1918"/>
      <c r="X101" s="1918"/>
      <c r="Y101" s="1901"/>
      <c r="Z101" s="1901"/>
      <c r="AA101" s="1901"/>
      <c r="AB101" s="1901"/>
      <c r="AC101" s="1901"/>
      <c r="AD101" s="225"/>
      <c r="AE101" s="225"/>
      <c r="AF101" s="225"/>
      <c r="AG101" s="915"/>
      <c r="AH101" s="915"/>
      <c r="AI101" s="915"/>
      <c r="AJ101" s="915"/>
      <c r="AK101" s="915"/>
      <c r="AL101" s="915"/>
      <c r="AM101" s="915"/>
      <c r="AN101" s="915"/>
      <c r="AO101" s="915"/>
      <c r="AP101" s="915"/>
      <c r="AQ101" s="915"/>
      <c r="AR101" s="915"/>
      <c r="AS101" s="915"/>
      <c r="AT101" s="915"/>
      <c r="AU101" s="915"/>
      <c r="AV101" s="915"/>
      <c r="AW101" s="915"/>
      <c r="AX101" s="915"/>
      <c r="AY101" s="915"/>
      <c r="AZ101" s="915"/>
      <c r="BA101" s="915"/>
      <c r="BB101" s="915"/>
      <c r="BC101" s="915"/>
      <c r="BD101" s="915"/>
      <c r="BE101" s="915"/>
      <c r="BF101" s="915"/>
      <c r="BG101" s="915"/>
      <c r="BH101" s="915"/>
    </row>
    <row r="102" spans="3:60" ht="12.75" customHeight="1">
      <c r="C102" s="315"/>
      <c r="D102" s="315"/>
      <c r="E102" s="1869" t="str">
        <f>Budget!A596</f>
        <v>ZJ01</v>
      </c>
      <c r="F102" s="1869"/>
      <c r="G102" s="608" t="str">
        <f>Budget!B596</f>
        <v>Production Asset Storage</v>
      </c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2249">
        <f>Budget!Q596</f>
        <v>0</v>
      </c>
      <c r="S102" s="2249"/>
      <c r="T102" s="2249"/>
      <c r="U102" s="2249"/>
      <c r="V102" s="2249"/>
      <c r="W102" s="1918"/>
      <c r="X102" s="1918"/>
      <c r="Y102" s="1957"/>
      <c r="Z102" s="1901"/>
      <c r="AA102" s="1901"/>
      <c r="AB102" s="1901"/>
      <c r="AC102" s="1901"/>
      <c r="AD102" s="1902"/>
      <c r="AE102" s="1902"/>
      <c r="AF102" s="1902"/>
      <c r="AG102" s="915"/>
      <c r="AH102" s="915"/>
      <c r="AI102" s="915"/>
      <c r="AJ102" s="915"/>
      <c r="AK102" s="915"/>
      <c r="AL102" s="915"/>
      <c r="AM102" s="915"/>
      <c r="AN102" s="915"/>
      <c r="AO102" s="915"/>
      <c r="AP102" s="915"/>
      <c r="AQ102" s="915"/>
      <c r="AR102" s="915"/>
      <c r="AS102" s="915"/>
      <c r="AT102" s="915"/>
      <c r="AU102" s="915"/>
      <c r="AV102" s="915"/>
      <c r="AW102" s="915"/>
      <c r="AX102" s="915"/>
      <c r="AY102" s="915"/>
      <c r="AZ102" s="915"/>
      <c r="BA102" s="915"/>
      <c r="BB102" s="915"/>
      <c r="BC102" s="915"/>
      <c r="BD102" s="915"/>
      <c r="BE102" s="915"/>
      <c r="BF102" s="915"/>
      <c r="BG102" s="915"/>
      <c r="BH102" s="915"/>
    </row>
    <row r="103" spans="3:60" ht="12.75" customHeight="1">
      <c r="C103" s="315"/>
      <c r="D103" s="315"/>
      <c r="E103" s="1869" t="str">
        <f>Budget!A597</f>
        <v>ZJ02</v>
      </c>
      <c r="F103" s="1869"/>
      <c r="G103" s="608">
        <f>Budget!B597</f>
        <v>0</v>
      </c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2249">
        <f>Budget!Q597</f>
        <v>0</v>
      </c>
      <c r="S103" s="2249"/>
      <c r="T103" s="2249"/>
      <c r="U103" s="2249"/>
      <c r="V103" s="2249"/>
      <c r="W103" s="1918"/>
      <c r="X103" s="1918"/>
      <c r="Y103" s="1901"/>
      <c r="Z103" s="1901"/>
      <c r="AA103" s="1901"/>
      <c r="AB103" s="1901"/>
      <c r="AC103" s="1901"/>
      <c r="AD103" s="1902"/>
      <c r="AE103" s="1902"/>
      <c r="AF103" s="1902"/>
      <c r="AG103" s="915"/>
      <c r="AH103" s="915"/>
      <c r="AI103" s="915"/>
      <c r="AJ103" s="915"/>
      <c r="AK103" s="915"/>
      <c r="AL103" s="915"/>
      <c r="AM103" s="915"/>
      <c r="AN103" s="915"/>
      <c r="AO103" s="915"/>
      <c r="AP103" s="915"/>
      <c r="AQ103" s="915"/>
      <c r="AR103" s="915"/>
      <c r="AS103" s="915"/>
      <c r="AT103" s="915"/>
      <c r="AU103" s="915"/>
      <c r="AV103" s="915"/>
      <c r="AW103" s="915"/>
      <c r="AX103" s="915"/>
      <c r="AY103" s="915"/>
      <c r="AZ103" s="915"/>
      <c r="BA103" s="915"/>
      <c r="BB103" s="915"/>
      <c r="BC103" s="915"/>
      <c r="BD103" s="915"/>
      <c r="BE103" s="915"/>
      <c r="BF103" s="915"/>
      <c r="BG103" s="915"/>
      <c r="BH103" s="915"/>
    </row>
    <row r="104" spans="3:60" ht="12.75" customHeight="1">
      <c r="C104" s="315"/>
      <c r="D104" s="315"/>
      <c r="E104" s="1869" t="str">
        <f>Budget!A598</f>
        <v>ZJ03</v>
      </c>
      <c r="F104" s="1869"/>
      <c r="G104" s="608">
        <f>Budget!B598</f>
        <v>0</v>
      </c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2249">
        <f>Budget!Q598</f>
        <v>0</v>
      </c>
      <c r="S104" s="2249"/>
      <c r="T104" s="2249"/>
      <c r="U104" s="2249"/>
      <c r="V104" s="2249"/>
      <c r="W104" s="1918"/>
      <c r="X104" s="1918"/>
      <c r="Y104" s="1957"/>
      <c r="Z104" s="1901"/>
      <c r="AA104" s="1901"/>
      <c r="AB104" s="1901"/>
      <c r="AC104" s="1901"/>
      <c r="AD104" s="1902"/>
      <c r="AE104" s="1902"/>
      <c r="AF104" s="1902"/>
      <c r="AG104" s="915"/>
      <c r="AH104" s="915"/>
      <c r="AI104" s="915"/>
      <c r="AJ104" s="915"/>
      <c r="AK104" s="915"/>
      <c r="AL104" s="915"/>
      <c r="AM104" s="915"/>
      <c r="AN104" s="915"/>
      <c r="AO104" s="915"/>
      <c r="AP104" s="915"/>
      <c r="AQ104" s="915"/>
      <c r="AR104" s="915"/>
      <c r="AS104" s="915"/>
      <c r="AT104" s="915"/>
      <c r="AU104" s="915"/>
      <c r="AV104" s="915"/>
      <c r="AW104" s="915"/>
      <c r="AX104" s="915"/>
      <c r="AY104" s="915"/>
      <c r="AZ104" s="915"/>
      <c r="BA104" s="915"/>
      <c r="BB104" s="915"/>
      <c r="BC104" s="915"/>
      <c r="BD104" s="915"/>
      <c r="BE104" s="915"/>
      <c r="BF104" s="915"/>
      <c r="BG104" s="915"/>
      <c r="BH104" s="915"/>
    </row>
    <row r="105" spans="3:60" ht="12.75" customHeight="1">
      <c r="C105" s="315"/>
      <c r="D105" s="315"/>
      <c r="E105" s="1869" t="str">
        <f>Budget!A599</f>
        <v>ZJ04</v>
      </c>
      <c r="F105" s="1869"/>
      <c r="G105" s="608">
        <f>Budget!B599</f>
        <v>0</v>
      </c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2249">
        <f>Budget!Q599</f>
        <v>0</v>
      </c>
      <c r="S105" s="2249"/>
      <c r="T105" s="2249"/>
      <c r="U105" s="2249"/>
      <c r="V105" s="2249"/>
      <c r="W105" s="1918"/>
      <c r="X105" s="1918"/>
      <c r="Y105" s="1901"/>
      <c r="Z105" s="1901"/>
      <c r="AA105" s="1901"/>
      <c r="AB105" s="1901"/>
      <c r="AC105" s="1901"/>
      <c r="AD105" s="1902"/>
      <c r="AE105" s="1902"/>
      <c r="AF105" s="1902"/>
      <c r="AG105" s="915"/>
      <c r="AH105" s="915"/>
      <c r="AI105" s="915"/>
      <c r="AJ105" s="915"/>
      <c r="AK105" s="915"/>
      <c r="AL105" s="915"/>
      <c r="AM105" s="915"/>
      <c r="AN105" s="915"/>
      <c r="AO105" s="915"/>
      <c r="AP105" s="915"/>
      <c r="AQ105" s="915"/>
      <c r="AR105" s="915"/>
      <c r="AS105" s="915"/>
      <c r="AT105" s="915"/>
      <c r="AU105" s="915"/>
      <c r="AV105" s="915"/>
      <c r="AW105" s="915"/>
      <c r="AX105" s="915"/>
      <c r="AY105" s="915"/>
      <c r="AZ105" s="915"/>
      <c r="BA105" s="915"/>
      <c r="BB105" s="915"/>
      <c r="BC105" s="915"/>
      <c r="BD105" s="915"/>
      <c r="BE105" s="915"/>
      <c r="BF105" s="915"/>
      <c r="BG105" s="915"/>
      <c r="BH105" s="915"/>
    </row>
    <row r="106" spans="3:60" ht="12.75" customHeight="1">
      <c r="C106" s="315"/>
      <c r="D106" s="315"/>
      <c r="E106" s="1869" t="str">
        <f>Budget!A600</f>
        <v>ZJ05</v>
      </c>
      <c r="F106" s="1869"/>
      <c r="G106" s="608">
        <f>Budget!B600</f>
        <v>0</v>
      </c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2249">
        <f>Budget!Q600</f>
        <v>0</v>
      </c>
      <c r="S106" s="2249"/>
      <c r="T106" s="2249"/>
      <c r="U106" s="2249"/>
      <c r="V106" s="2249"/>
      <c r="W106" s="1918"/>
      <c r="X106" s="1918"/>
      <c r="Y106" s="1901"/>
      <c r="Z106" s="1901"/>
      <c r="AA106" s="1901"/>
      <c r="AB106" s="1901"/>
      <c r="AC106" s="1901"/>
      <c r="AD106" s="1902"/>
      <c r="AE106" s="1902"/>
      <c r="AF106" s="1902"/>
      <c r="AG106" s="915"/>
      <c r="AH106" s="915"/>
      <c r="AI106" s="915"/>
      <c r="AJ106" s="915"/>
      <c r="AK106" s="915"/>
      <c r="AL106" s="915"/>
      <c r="AM106" s="915"/>
      <c r="AN106" s="915"/>
      <c r="AO106" s="915"/>
      <c r="AP106" s="915"/>
      <c r="AQ106" s="915"/>
      <c r="AR106" s="915"/>
      <c r="AS106" s="915"/>
      <c r="AT106" s="915"/>
      <c r="AU106" s="915"/>
      <c r="AV106" s="915"/>
      <c r="AW106" s="915"/>
      <c r="AX106" s="915"/>
      <c r="AY106" s="915"/>
      <c r="AZ106" s="915"/>
      <c r="BA106" s="915"/>
      <c r="BB106" s="915"/>
      <c r="BC106" s="915"/>
      <c r="BD106" s="915"/>
      <c r="BE106" s="915"/>
      <c r="BF106" s="915"/>
      <c r="BG106" s="915"/>
      <c r="BH106" s="915"/>
    </row>
    <row r="107" spans="3:60" ht="12.75" customHeight="1">
      <c r="C107" s="315"/>
      <c r="D107" s="315"/>
      <c r="E107" s="1870" t="s">
        <v>1450</v>
      </c>
      <c r="F107" s="1870"/>
      <c r="G107" s="1870"/>
      <c r="H107" s="1870"/>
      <c r="I107" s="1870"/>
      <c r="J107" s="1870"/>
      <c r="K107" s="1870"/>
      <c r="L107" s="1870"/>
      <c r="M107" s="1870"/>
      <c r="N107" s="1870"/>
      <c r="O107" s="1870"/>
      <c r="P107" s="1870"/>
      <c r="Q107" s="1870"/>
      <c r="R107" s="1871">
        <f>SUM(R100:V106)</f>
        <v>0</v>
      </c>
      <c r="S107" s="1871"/>
      <c r="T107" s="1871"/>
      <c r="U107" s="1871"/>
      <c r="V107" s="1871"/>
      <c r="W107" s="1870" t="s">
        <v>1444</v>
      </c>
      <c r="X107" s="1870"/>
      <c r="Y107" s="1870"/>
      <c r="Z107" s="1870"/>
      <c r="AA107" s="1870"/>
      <c r="AB107" s="1870"/>
      <c r="AC107" s="1881" t="e">
        <f>SUM(R107/X15)</f>
        <v>#DIV/0!</v>
      </c>
      <c r="AD107" s="1881"/>
      <c r="AE107" s="1881"/>
      <c r="AF107" s="1881"/>
      <c r="AG107" s="1332"/>
      <c r="AH107" s="1332"/>
      <c r="AI107" s="1332"/>
      <c r="AJ107" s="1332"/>
      <c r="AK107" s="1332"/>
      <c r="AL107" s="1332"/>
      <c r="AM107" s="1332"/>
      <c r="AN107" s="1332"/>
      <c r="AO107" s="1332"/>
      <c r="AP107" s="1332"/>
      <c r="AQ107" s="1332"/>
      <c r="AR107" s="1332"/>
      <c r="AS107" s="1332"/>
      <c r="AT107" s="1332"/>
      <c r="AU107" s="1332"/>
      <c r="AV107" s="1332"/>
      <c r="AW107" s="1332"/>
      <c r="AX107" s="1332"/>
      <c r="AY107" s="1332"/>
      <c r="AZ107" s="1332"/>
      <c r="BA107" s="1332"/>
      <c r="BB107" s="1332"/>
      <c r="BC107" s="1332"/>
      <c r="BD107" s="1332"/>
      <c r="BE107" s="1332"/>
      <c r="BF107" s="1332"/>
      <c r="BG107" s="1332"/>
      <c r="BH107" s="1332"/>
    </row>
    <row r="108" spans="3:60" ht="4.5" customHeight="1" thickBot="1"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2250"/>
      <c r="S108" s="2250"/>
      <c r="T108" s="2250"/>
      <c r="U108" s="2250"/>
      <c r="V108" s="2250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915"/>
      <c r="AH108" s="915"/>
      <c r="AI108" s="915"/>
      <c r="AJ108" s="915"/>
      <c r="AK108" s="915"/>
      <c r="AL108" s="915"/>
      <c r="AM108" s="915"/>
      <c r="AN108" s="915"/>
      <c r="AO108" s="915"/>
      <c r="AP108" s="915"/>
      <c r="AQ108" s="915"/>
      <c r="AR108" s="915"/>
      <c r="AS108" s="915"/>
      <c r="AT108" s="915"/>
      <c r="AU108" s="915"/>
      <c r="AV108" s="915"/>
      <c r="AW108" s="915"/>
      <c r="AX108" s="915"/>
      <c r="AY108" s="915"/>
      <c r="AZ108" s="915"/>
      <c r="BA108" s="915"/>
      <c r="BB108" s="915"/>
      <c r="BC108" s="915"/>
      <c r="BD108" s="915"/>
      <c r="BE108" s="915"/>
      <c r="BF108" s="915"/>
      <c r="BG108" s="915"/>
      <c r="BH108" s="915"/>
    </row>
    <row r="109" spans="3:60" ht="15.75" thickBot="1">
      <c r="C109" s="1872" t="s">
        <v>1451</v>
      </c>
      <c r="D109" s="1873"/>
      <c r="E109" s="1873"/>
      <c r="F109" s="1873"/>
      <c r="G109" s="1873"/>
      <c r="H109" s="1873"/>
      <c r="I109" s="1873"/>
      <c r="J109" s="1873"/>
      <c r="K109" s="1873"/>
      <c r="L109" s="1873"/>
      <c r="M109" s="1873"/>
      <c r="N109" s="1873"/>
      <c r="O109" s="1873"/>
      <c r="P109" s="1873"/>
      <c r="Q109" s="1874"/>
      <c r="R109" s="1954">
        <f>SUM(R97+R107)</f>
        <v>0</v>
      </c>
      <c r="S109" s="1955"/>
      <c r="T109" s="1955"/>
      <c r="U109" s="1955"/>
      <c r="V109" s="1956"/>
      <c r="W109" s="1870" t="s">
        <v>1444</v>
      </c>
      <c r="X109" s="1870"/>
      <c r="Y109" s="1870"/>
      <c r="Z109" s="1870"/>
      <c r="AA109" s="1870"/>
      <c r="AB109" s="1870"/>
      <c r="AC109" s="1881" t="e">
        <f>SUM(R109/X15)</f>
        <v>#DIV/0!</v>
      </c>
      <c r="AD109" s="1881"/>
      <c r="AE109" s="1881"/>
      <c r="AF109" s="1881"/>
      <c r="AG109" s="1332"/>
      <c r="AH109" s="1332"/>
      <c r="AI109" s="1332"/>
      <c r="AJ109" s="1332"/>
      <c r="AK109" s="1332"/>
      <c r="AL109" s="1332"/>
      <c r="AM109" s="1332"/>
      <c r="AN109" s="1332"/>
      <c r="AO109" s="1332"/>
      <c r="AP109" s="1332"/>
      <c r="AQ109" s="1332"/>
      <c r="AR109" s="1332"/>
      <c r="AS109" s="915"/>
      <c r="AT109" s="1332"/>
      <c r="AU109" s="1332"/>
      <c r="AV109" s="1332"/>
      <c r="AW109" s="1332"/>
      <c r="AX109" s="1332"/>
      <c r="AY109" s="1332"/>
      <c r="AZ109" s="1332"/>
      <c r="BA109" s="1332"/>
      <c r="BB109" s="1332"/>
      <c r="BC109" s="1332"/>
      <c r="BD109" s="1332"/>
      <c r="BE109" s="1332"/>
      <c r="BF109" s="1332"/>
      <c r="BG109" s="1332"/>
      <c r="BH109" s="1332"/>
    </row>
    <row r="110" spans="3:60" ht="9" customHeight="1">
      <c r="C110" s="315"/>
      <c r="D110" s="315"/>
      <c r="E110" s="225"/>
      <c r="F110" s="225"/>
      <c r="G110" s="225"/>
      <c r="H110" s="225"/>
      <c r="I110" s="225"/>
      <c r="J110" s="225"/>
      <c r="K110" s="225"/>
      <c r="L110" s="225"/>
      <c r="M110" s="225"/>
      <c r="N110" s="225"/>
      <c r="O110" s="225"/>
      <c r="P110" s="225"/>
      <c r="Q110" s="225"/>
      <c r="R110" s="225"/>
      <c r="S110" s="225"/>
      <c r="T110" s="225"/>
      <c r="U110" s="225"/>
      <c r="V110" s="225"/>
      <c r="W110" s="225"/>
      <c r="X110" s="225"/>
      <c r="Y110" s="225"/>
      <c r="Z110" s="225"/>
      <c r="AA110" s="225"/>
      <c r="AB110" s="225"/>
      <c r="AC110" s="225"/>
      <c r="AD110" s="225"/>
      <c r="AE110" s="225"/>
      <c r="AF110" s="225"/>
      <c r="AG110" s="1332"/>
      <c r="AH110" s="1332"/>
      <c r="AI110" s="1332"/>
      <c r="AJ110" s="1332"/>
      <c r="AK110" s="1332"/>
      <c r="AL110" s="1332"/>
      <c r="AM110" s="1332"/>
      <c r="AN110" s="1332"/>
      <c r="AO110" s="1332"/>
      <c r="AP110" s="1332"/>
      <c r="AQ110" s="1332"/>
      <c r="AR110" s="1332"/>
      <c r="AS110" s="915"/>
      <c r="AT110" s="1332"/>
      <c r="AU110" s="1332"/>
      <c r="AV110" s="1332"/>
      <c r="AW110" s="1332"/>
      <c r="AX110" s="1332"/>
      <c r="AY110" s="1332"/>
      <c r="AZ110" s="1332"/>
      <c r="BA110" s="1332"/>
      <c r="BB110" s="1332"/>
      <c r="BC110" s="1332"/>
      <c r="BD110" s="1332"/>
      <c r="BE110" s="1332"/>
      <c r="BF110" s="1332"/>
      <c r="BG110" s="1332"/>
      <c r="BH110" s="1332"/>
    </row>
    <row r="111" spans="3:60" ht="12.75" customHeight="1">
      <c r="C111" s="1875">
        <v>3.2</v>
      </c>
      <c r="D111" s="1910"/>
      <c r="E111" s="1893" t="s">
        <v>1452</v>
      </c>
      <c r="F111" s="1893"/>
      <c r="G111" s="1893"/>
      <c r="H111" s="1893"/>
      <c r="I111" s="1893"/>
      <c r="J111" s="1893"/>
      <c r="K111" s="1893"/>
      <c r="L111" s="1893"/>
      <c r="M111" s="1893"/>
      <c r="N111" s="1893"/>
      <c r="O111" s="1893"/>
      <c r="P111" s="1893"/>
      <c r="Q111" s="1893"/>
      <c r="R111" s="1893"/>
      <c r="S111" s="1893"/>
      <c r="T111" s="1893"/>
      <c r="U111" s="1893"/>
      <c r="V111" s="1893"/>
      <c r="W111" s="315"/>
      <c r="X111" s="315"/>
      <c r="Y111" s="315"/>
      <c r="Z111" s="315"/>
      <c r="AA111" s="315"/>
      <c r="AB111" s="315"/>
      <c r="AC111" s="315"/>
      <c r="AD111" s="315"/>
      <c r="AE111" s="315"/>
      <c r="AF111" s="315"/>
      <c r="AG111" s="1330"/>
      <c r="AH111" s="1330"/>
      <c r="AI111" s="915"/>
      <c r="AJ111" s="915"/>
      <c r="AK111" s="915"/>
      <c r="AL111" s="915"/>
      <c r="AM111" s="915"/>
      <c r="AN111" s="915"/>
      <c r="AO111" s="915"/>
      <c r="AP111" s="915"/>
      <c r="AQ111" s="915"/>
      <c r="AR111" s="915"/>
      <c r="AS111" s="1330"/>
      <c r="AT111" s="1330"/>
      <c r="AU111" s="1330"/>
      <c r="AV111" s="1330"/>
      <c r="AW111" s="1330"/>
      <c r="AX111" s="1330"/>
      <c r="AY111" s="915"/>
      <c r="AZ111" s="915"/>
      <c r="BA111" s="915"/>
      <c r="BB111" s="915"/>
      <c r="BC111" s="915"/>
      <c r="BD111" s="915"/>
      <c r="BE111" s="915"/>
      <c r="BF111" s="915"/>
      <c r="BG111" s="915"/>
      <c r="BH111" s="915"/>
    </row>
    <row r="112" spans="3:60" s="218" customFormat="1" ht="12.75" customHeight="1">
      <c r="C112" s="905"/>
      <c r="D112" s="905"/>
      <c r="E112" s="217" t="s">
        <v>1453</v>
      </c>
      <c r="F112" s="487"/>
      <c r="G112" s="905"/>
      <c r="H112" s="905"/>
      <c r="I112" s="905"/>
      <c r="J112" s="905"/>
      <c r="K112" s="905"/>
      <c r="L112" s="905"/>
      <c r="M112" s="905"/>
      <c r="N112" s="905"/>
      <c r="O112" s="905"/>
      <c r="P112" s="905"/>
      <c r="Q112" s="905"/>
      <c r="R112" s="905"/>
      <c r="S112" s="905"/>
      <c r="T112" s="905"/>
      <c r="U112" s="905"/>
      <c r="V112" s="905"/>
      <c r="W112" s="905"/>
      <c r="X112" s="905"/>
      <c r="Y112" s="905"/>
      <c r="Z112" s="905"/>
      <c r="AA112" s="905"/>
      <c r="AB112" s="905"/>
      <c r="AC112" s="905"/>
      <c r="AD112" s="905"/>
      <c r="AE112" s="905"/>
      <c r="AF112" s="905"/>
      <c r="AG112" s="915"/>
      <c r="AH112" s="915"/>
      <c r="AI112" s="915"/>
      <c r="AJ112" s="915"/>
      <c r="AK112" s="915"/>
      <c r="AL112" s="915"/>
      <c r="AM112" s="915"/>
      <c r="AN112" s="915"/>
      <c r="AO112" s="915"/>
      <c r="AP112" s="915"/>
      <c r="AQ112" s="915"/>
      <c r="AR112" s="915"/>
      <c r="AS112" s="915"/>
      <c r="AT112" s="915"/>
      <c r="AU112" s="915"/>
      <c r="AV112" s="915"/>
      <c r="AW112" s="915"/>
      <c r="AX112" s="915"/>
      <c r="AY112" s="915"/>
      <c r="AZ112" s="915"/>
      <c r="BA112" s="915"/>
      <c r="BB112" s="915"/>
      <c r="BC112" s="915"/>
      <c r="BD112" s="915"/>
      <c r="BE112" s="915"/>
      <c r="BF112" s="915"/>
      <c r="BG112" s="915"/>
      <c r="BH112" s="915"/>
    </row>
    <row r="113" spans="1:60" ht="12.75" customHeight="1">
      <c r="A113" s="315"/>
      <c r="B113" s="315"/>
      <c r="C113" s="315"/>
      <c r="D113" s="917"/>
      <c r="E113" s="1891" t="s">
        <v>1454</v>
      </c>
      <c r="F113" s="1891"/>
      <c r="G113" s="1891"/>
      <c r="H113" s="1948"/>
      <c r="I113" s="1949"/>
      <c r="J113" s="1950"/>
      <c r="K113" s="917" t="s">
        <v>1455</v>
      </c>
      <c r="L113" s="1891" t="s">
        <v>1456</v>
      </c>
      <c r="M113" s="1891"/>
      <c r="N113" s="1891"/>
      <c r="O113" s="1891"/>
      <c r="P113" s="1891"/>
      <c r="Q113" s="1943">
        <f>X15</f>
        <v>0</v>
      </c>
      <c r="R113" s="1944"/>
      <c r="S113" s="1945"/>
      <c r="T113" s="917" t="s">
        <v>1457</v>
      </c>
      <c r="U113" s="1947">
        <f>SUM(H113*Q113)</f>
        <v>0</v>
      </c>
      <c r="V113" s="1947"/>
      <c r="W113" s="1947"/>
      <c r="X113" s="1947"/>
      <c r="Y113" s="1885" t="s">
        <v>1458</v>
      </c>
      <c r="Z113" s="1886"/>
      <c r="AA113" s="1886"/>
      <c r="AB113" s="1886"/>
      <c r="AC113" s="1886"/>
      <c r="AD113" s="1886"/>
      <c r="AE113" s="1886"/>
      <c r="AF113" s="1886"/>
      <c r="AG113" s="915"/>
      <c r="AH113" s="915"/>
      <c r="AI113" s="915"/>
      <c r="AJ113" s="915"/>
      <c r="AK113" s="915"/>
      <c r="AL113" s="915"/>
      <c r="AM113" s="915"/>
      <c r="AN113" s="915"/>
      <c r="AO113" s="915"/>
      <c r="AP113" s="915"/>
      <c r="AQ113" s="915"/>
      <c r="AR113" s="915"/>
      <c r="AS113" s="915"/>
      <c r="AT113" s="915"/>
      <c r="AU113" s="915"/>
      <c r="AV113" s="915"/>
      <c r="AW113" s="915"/>
      <c r="AX113" s="915"/>
      <c r="AY113" s="915"/>
      <c r="AZ113" s="915"/>
      <c r="BA113" s="915"/>
      <c r="BB113" s="915"/>
      <c r="BC113" s="915"/>
      <c r="BD113" s="915"/>
      <c r="BE113" s="915"/>
      <c r="BF113" s="915"/>
      <c r="BG113" s="915"/>
      <c r="BH113" s="915"/>
    </row>
    <row r="114" spans="1:60" ht="12.75" customHeight="1">
      <c r="A114" s="315"/>
      <c r="B114" s="315"/>
      <c r="C114" s="315"/>
      <c r="D114" s="917"/>
      <c r="E114" s="917"/>
      <c r="F114" s="917"/>
      <c r="G114" s="917"/>
      <c r="H114" s="917"/>
      <c r="I114" s="917"/>
      <c r="J114" s="917"/>
      <c r="K114" s="917"/>
      <c r="L114" s="315"/>
      <c r="M114" s="315"/>
      <c r="N114" s="315"/>
      <c r="O114" s="315"/>
      <c r="P114" s="315"/>
      <c r="Q114" s="917"/>
      <c r="R114" s="917"/>
      <c r="S114" s="917"/>
      <c r="T114" s="480" t="s">
        <v>1459</v>
      </c>
      <c r="U114" s="1946"/>
      <c r="V114" s="1946"/>
      <c r="W114" s="1946"/>
      <c r="X114" s="1946"/>
      <c r="Y114" s="1885" t="s">
        <v>1460</v>
      </c>
      <c r="Z114" s="1886"/>
      <c r="AA114" s="1886"/>
      <c r="AB114" s="1886"/>
      <c r="AC114" s="1886"/>
      <c r="AD114" s="1886"/>
      <c r="AE114" s="1886"/>
      <c r="AF114" s="1886"/>
      <c r="AG114" s="915"/>
      <c r="AH114" s="915"/>
      <c r="AI114" s="915"/>
      <c r="AJ114" s="915"/>
      <c r="AK114" s="915"/>
      <c r="AL114" s="915"/>
      <c r="AM114" s="915"/>
      <c r="AN114" s="915"/>
      <c r="AO114" s="915"/>
      <c r="AP114" s="915"/>
      <c r="AQ114" s="915"/>
      <c r="AR114" s="915"/>
      <c r="AS114" s="915"/>
      <c r="AT114" s="915"/>
      <c r="AU114" s="915"/>
      <c r="AV114" s="915"/>
      <c r="AW114" s="915"/>
      <c r="AX114" s="915"/>
      <c r="AY114" s="915"/>
      <c r="AZ114" s="915"/>
      <c r="BA114" s="915"/>
      <c r="BB114" s="915"/>
      <c r="BC114" s="915"/>
      <c r="BD114" s="915"/>
      <c r="BE114" s="915"/>
      <c r="BF114" s="915"/>
      <c r="BG114" s="915"/>
      <c r="BH114" s="915"/>
    </row>
    <row r="115" spans="1:60" ht="12.75" customHeight="1">
      <c r="A115" s="315"/>
      <c r="B115" s="315"/>
      <c r="C115" s="315"/>
      <c r="D115" s="917"/>
      <c r="E115" s="917"/>
      <c r="F115" s="917"/>
      <c r="G115" s="917"/>
      <c r="H115" s="917"/>
      <c r="I115" s="917"/>
      <c r="J115" s="917"/>
      <c r="K115" s="917"/>
      <c r="L115" s="917"/>
      <c r="M115" s="917"/>
      <c r="N115" s="917"/>
      <c r="O115" s="917"/>
      <c r="P115" s="917"/>
      <c r="Q115" s="917"/>
      <c r="R115" s="917"/>
      <c r="S115" s="917"/>
      <c r="T115" s="917"/>
      <c r="U115" s="1947">
        <f>SUM(U113-U114)</f>
        <v>0</v>
      </c>
      <c r="V115" s="1947"/>
      <c r="W115" s="1947"/>
      <c r="X115" s="1947"/>
      <c r="Y115" s="1951" t="s">
        <v>1461</v>
      </c>
      <c r="Z115" s="1952"/>
      <c r="AA115" s="1952"/>
      <c r="AB115" s="1952"/>
      <c r="AC115" s="1952"/>
      <c r="AD115" s="1952"/>
      <c r="AE115" s="1952"/>
      <c r="AF115" s="1952"/>
      <c r="AG115" s="915"/>
      <c r="AH115" s="915"/>
      <c r="AI115" s="915"/>
      <c r="AJ115" s="915"/>
      <c r="AK115" s="915"/>
      <c r="AL115" s="915"/>
      <c r="AM115" s="915"/>
      <c r="AN115" s="915"/>
      <c r="AO115" s="915"/>
      <c r="AP115" s="915"/>
      <c r="AQ115" s="915"/>
      <c r="AR115" s="915"/>
      <c r="AS115" s="915"/>
      <c r="AT115" s="915"/>
      <c r="AU115" s="915"/>
      <c r="AV115" s="915"/>
      <c r="AW115" s="915"/>
      <c r="AX115" s="915"/>
      <c r="AY115" s="915"/>
      <c r="AZ115" s="915"/>
      <c r="BA115" s="915"/>
      <c r="BB115" s="915"/>
      <c r="BC115" s="915"/>
      <c r="BD115" s="915"/>
      <c r="BE115" s="915"/>
      <c r="BF115" s="915"/>
      <c r="BG115" s="915"/>
      <c r="BH115" s="915"/>
    </row>
    <row r="116" spans="1:60" s="218" customFormat="1" ht="12.75" customHeight="1">
      <c r="A116" s="905"/>
      <c r="B116" s="905"/>
      <c r="C116" s="905"/>
      <c r="D116" s="905"/>
      <c r="E116" s="1953" t="s">
        <v>1462</v>
      </c>
      <c r="F116" s="1953"/>
      <c r="G116" s="1953"/>
      <c r="H116" s="1953"/>
      <c r="I116" s="1953"/>
      <c r="J116" s="1953"/>
      <c r="K116" s="1953"/>
      <c r="L116" s="1953"/>
      <c r="M116" s="1953"/>
      <c r="N116" s="1953"/>
      <c r="O116" s="1953"/>
      <c r="P116" s="1953"/>
      <c r="Q116" s="1953"/>
      <c r="R116" s="1953"/>
      <c r="S116" s="1953"/>
      <c r="T116" s="1953"/>
      <c r="U116" s="1953"/>
      <c r="V116" s="1953"/>
      <c r="W116" s="1953"/>
      <c r="X116" s="1953"/>
      <c r="Y116" s="1953"/>
      <c r="Z116" s="1953"/>
      <c r="AA116" s="1953"/>
      <c r="AB116" s="1953"/>
      <c r="AC116" s="1953"/>
      <c r="AD116" s="1953"/>
      <c r="AE116" s="1953"/>
      <c r="AF116" s="1953"/>
      <c r="AG116" s="915"/>
      <c r="AH116" s="915"/>
      <c r="AI116" s="915"/>
      <c r="AJ116" s="915"/>
      <c r="AK116" s="915"/>
      <c r="AL116" s="915"/>
      <c r="AM116" s="915"/>
      <c r="AN116" s="915"/>
      <c r="AO116" s="915"/>
      <c r="AP116" s="915"/>
      <c r="AQ116" s="915"/>
      <c r="AR116" s="915"/>
      <c r="AS116" s="915"/>
      <c r="AT116" s="915"/>
      <c r="AU116" s="915"/>
      <c r="AV116" s="915"/>
      <c r="AW116" s="915"/>
      <c r="AX116" s="915"/>
      <c r="AY116" s="915"/>
      <c r="AZ116" s="915"/>
      <c r="BA116" s="915"/>
      <c r="BB116" s="915"/>
      <c r="BC116" s="915"/>
      <c r="BD116" s="915"/>
      <c r="BE116" s="915"/>
      <c r="BF116" s="915"/>
      <c r="BG116" s="915"/>
      <c r="BH116" s="915"/>
    </row>
    <row r="117" spans="1:60" s="218" customFormat="1" ht="12.75" customHeight="1">
      <c r="A117" s="905"/>
      <c r="B117" s="905"/>
      <c r="C117" s="905"/>
      <c r="D117" s="905"/>
      <c r="E117" s="1953"/>
      <c r="F117" s="1953"/>
      <c r="G117" s="1953"/>
      <c r="H117" s="1953"/>
      <c r="I117" s="1953"/>
      <c r="J117" s="1953"/>
      <c r="K117" s="1953"/>
      <c r="L117" s="1953"/>
      <c r="M117" s="1953"/>
      <c r="N117" s="1953"/>
      <c r="O117" s="1953"/>
      <c r="P117" s="1953"/>
      <c r="Q117" s="1953"/>
      <c r="R117" s="1953"/>
      <c r="S117" s="1953"/>
      <c r="T117" s="1953"/>
      <c r="U117" s="1953"/>
      <c r="V117" s="1953"/>
      <c r="W117" s="1953"/>
      <c r="X117" s="1953"/>
      <c r="Y117" s="1953"/>
      <c r="Z117" s="1953"/>
      <c r="AA117" s="1953"/>
      <c r="AB117" s="1953"/>
      <c r="AC117" s="1953"/>
      <c r="AD117" s="1953"/>
      <c r="AE117" s="1953"/>
      <c r="AF117" s="1953"/>
      <c r="AG117" s="915"/>
      <c r="AH117" s="915"/>
      <c r="AI117" s="915"/>
      <c r="AJ117" s="915"/>
      <c r="AK117" s="915"/>
      <c r="AL117" s="915"/>
      <c r="AM117" s="915"/>
      <c r="AN117" s="915"/>
      <c r="AO117" s="915"/>
      <c r="AP117" s="915"/>
      <c r="AQ117" s="915"/>
      <c r="AR117" s="915"/>
      <c r="AS117" s="915"/>
      <c r="AT117" s="915"/>
      <c r="AU117" s="915"/>
      <c r="AV117" s="915"/>
      <c r="AW117" s="915"/>
      <c r="AX117" s="915"/>
      <c r="AY117" s="915"/>
      <c r="AZ117" s="915"/>
      <c r="BA117" s="915"/>
      <c r="BB117" s="915"/>
      <c r="BC117" s="915"/>
      <c r="BD117" s="915"/>
      <c r="BE117" s="915"/>
      <c r="BF117" s="915"/>
      <c r="BG117" s="915"/>
      <c r="BH117" s="915"/>
    </row>
    <row r="118" spans="1:60" ht="9" customHeight="1">
      <c r="A118" s="315"/>
      <c r="B118" s="315"/>
      <c r="C118" s="315"/>
      <c r="D118" s="917"/>
      <c r="E118" s="917"/>
      <c r="F118" s="917"/>
      <c r="G118" s="917"/>
      <c r="H118" s="917"/>
      <c r="I118" s="917"/>
      <c r="J118" s="917"/>
      <c r="K118" s="917"/>
      <c r="L118" s="917"/>
      <c r="M118" s="917"/>
      <c r="N118" s="917"/>
      <c r="O118" s="917"/>
      <c r="P118" s="917"/>
      <c r="Q118" s="917"/>
      <c r="R118" s="917"/>
      <c r="S118" s="917"/>
      <c r="T118" s="917"/>
      <c r="U118" s="480"/>
      <c r="V118" s="480"/>
      <c r="W118" s="480"/>
      <c r="X118" s="480"/>
      <c r="Y118" s="216"/>
      <c r="Z118" s="216"/>
      <c r="AA118" s="216"/>
      <c r="AB118" s="216"/>
      <c r="AC118" s="216"/>
      <c r="AD118" s="216"/>
      <c r="AE118" s="216"/>
      <c r="AF118" s="216"/>
      <c r="AG118" s="915"/>
      <c r="AH118" s="915"/>
      <c r="AI118" s="915"/>
      <c r="AJ118" s="915"/>
      <c r="AK118" s="915"/>
      <c r="AL118" s="915"/>
      <c r="AM118" s="915"/>
      <c r="AN118" s="915"/>
      <c r="AO118" s="915"/>
      <c r="AP118" s="915"/>
      <c r="AQ118" s="915"/>
      <c r="AR118" s="915"/>
      <c r="AS118" s="915"/>
      <c r="AT118" s="915"/>
      <c r="AU118" s="915"/>
      <c r="AV118" s="915"/>
      <c r="AW118" s="915"/>
      <c r="AX118" s="915"/>
      <c r="AY118" s="915"/>
      <c r="AZ118" s="915"/>
      <c r="BA118" s="915"/>
      <c r="BB118" s="915"/>
      <c r="BC118" s="915"/>
      <c r="BD118" s="915"/>
      <c r="BE118" s="915"/>
      <c r="BF118" s="915"/>
      <c r="BG118" s="915"/>
      <c r="BH118" s="915"/>
    </row>
    <row r="119" spans="1:60" ht="12.75" customHeight="1">
      <c r="A119" s="1875" t="s">
        <v>56</v>
      </c>
      <c r="B119" s="1910"/>
      <c r="C119" s="1893" t="s">
        <v>1463</v>
      </c>
      <c r="D119" s="1893"/>
      <c r="E119" s="1893"/>
      <c r="F119" s="1893"/>
      <c r="G119" s="1893"/>
      <c r="H119" s="1893"/>
      <c r="I119" s="1893"/>
      <c r="J119" s="1893"/>
      <c r="K119" s="1893"/>
      <c r="L119" s="1893"/>
      <c r="M119" s="1893"/>
      <c r="N119" s="1893"/>
      <c r="O119" s="1893"/>
      <c r="P119" s="1893"/>
      <c r="Q119" s="1893"/>
      <c r="R119" s="1893"/>
      <c r="S119" s="1893"/>
      <c r="T119" s="1893"/>
      <c r="U119" s="1893"/>
      <c r="V119" s="1893"/>
      <c r="W119" s="1893"/>
      <c r="X119" s="1893"/>
      <c r="Y119" s="1893"/>
      <c r="Z119" s="1893"/>
      <c r="AA119" s="1893"/>
      <c r="AB119" s="1893"/>
      <c r="AC119" s="1893"/>
      <c r="AD119" s="1893"/>
      <c r="AE119" s="1893"/>
      <c r="AF119" s="1893"/>
      <c r="AG119" s="915"/>
      <c r="AH119" s="915"/>
      <c r="AI119" s="915"/>
      <c r="AJ119" s="915"/>
      <c r="AK119" s="915"/>
      <c r="AL119" s="915"/>
      <c r="AM119" s="915"/>
      <c r="AN119" s="915"/>
      <c r="AO119" s="915"/>
      <c r="AP119" s="915"/>
      <c r="AQ119" s="915"/>
      <c r="AR119" s="915"/>
      <c r="AS119" s="915"/>
      <c r="AT119" s="915"/>
      <c r="AU119" s="915"/>
      <c r="AV119" s="915"/>
      <c r="AW119" s="915"/>
      <c r="AX119" s="915"/>
      <c r="AY119" s="915"/>
      <c r="AZ119" s="915"/>
      <c r="BA119" s="915"/>
      <c r="BB119" s="915"/>
      <c r="BC119" s="915"/>
      <c r="BD119" s="915"/>
      <c r="BE119" s="915"/>
      <c r="BF119" s="915"/>
      <c r="BG119" s="915"/>
      <c r="BH119" s="915"/>
    </row>
    <row r="120" spans="1:60" ht="4.5" customHeight="1">
      <c r="A120" s="513"/>
      <c r="B120" s="905"/>
      <c r="C120" s="223"/>
      <c r="D120" s="315"/>
      <c r="E120" s="315"/>
      <c r="F120" s="315"/>
      <c r="G120" s="905"/>
      <c r="H120" s="905"/>
      <c r="I120" s="905"/>
      <c r="J120" s="905"/>
      <c r="K120" s="905"/>
      <c r="L120" s="905"/>
      <c r="M120" s="905"/>
      <c r="N120" s="905"/>
      <c r="O120" s="905"/>
      <c r="P120" s="905"/>
      <c r="Q120" s="905"/>
      <c r="R120" s="905"/>
      <c r="S120" s="905"/>
      <c r="T120" s="905"/>
      <c r="U120" s="905"/>
      <c r="V120" s="905"/>
      <c r="W120" s="905"/>
      <c r="X120" s="905"/>
      <c r="Y120" s="905"/>
      <c r="Z120" s="905"/>
      <c r="AA120" s="905"/>
      <c r="AB120" s="905"/>
      <c r="AC120" s="905"/>
      <c r="AD120" s="905"/>
      <c r="AE120" s="905"/>
      <c r="AF120" s="905"/>
      <c r="AG120" s="915"/>
      <c r="AH120" s="915"/>
      <c r="AI120" s="915"/>
      <c r="AJ120" s="915"/>
      <c r="AK120" s="915"/>
      <c r="AL120" s="915"/>
      <c r="AM120" s="915"/>
      <c r="AN120" s="915"/>
      <c r="AO120" s="915"/>
      <c r="AP120" s="915"/>
      <c r="AQ120" s="915"/>
      <c r="AR120" s="915"/>
      <c r="AS120" s="915"/>
      <c r="AT120" s="915"/>
      <c r="AU120" s="915"/>
      <c r="AV120" s="915"/>
      <c r="AW120" s="915"/>
      <c r="AX120" s="915"/>
      <c r="AY120" s="915"/>
      <c r="AZ120" s="915"/>
      <c r="BA120" s="915"/>
      <c r="BB120" s="915"/>
      <c r="BC120" s="915"/>
      <c r="BD120" s="915"/>
      <c r="BE120" s="915"/>
      <c r="BF120" s="915"/>
      <c r="BG120" s="915"/>
      <c r="BH120" s="915"/>
    </row>
    <row r="121" spans="1:60" ht="12.75" customHeight="1">
      <c r="A121" s="513"/>
      <c r="B121" s="905"/>
      <c r="C121" s="1898" t="s">
        <v>1464</v>
      </c>
      <c r="D121" s="1898"/>
      <c r="E121" s="1898"/>
      <c r="F121" s="1898"/>
      <c r="G121" s="1898"/>
      <c r="H121" s="1898"/>
      <c r="I121" s="1898"/>
      <c r="J121" s="1898"/>
      <c r="K121" s="1898"/>
      <c r="L121" s="1899"/>
      <c r="M121" s="1894">
        <v>0</v>
      </c>
      <c r="N121" s="1894"/>
      <c r="O121" s="1894"/>
      <c r="P121" s="1894"/>
      <c r="Q121" s="1888" t="s">
        <v>1465</v>
      </c>
      <c r="R121" s="1889"/>
      <c r="S121" s="1889"/>
      <c r="T121" s="1889"/>
      <c r="U121" s="1890"/>
      <c r="V121" s="1894" t="e">
        <f>SUM(#REF!/X15-M121)</f>
        <v>#REF!</v>
      </c>
      <c r="W121" s="1894"/>
      <c r="X121" s="1894"/>
      <c r="Y121" s="1894"/>
      <c r="Z121" s="1895" t="s">
        <v>1466</v>
      </c>
      <c r="AA121" s="1896"/>
      <c r="AB121" s="1896"/>
      <c r="AC121" s="1897"/>
      <c r="AD121" s="1914" t="e">
        <f>SUM(V121/M121)</f>
        <v>#REF!</v>
      </c>
      <c r="AE121" s="1914"/>
      <c r="AF121" s="1914"/>
      <c r="AG121" s="915"/>
      <c r="AH121" s="915"/>
      <c r="AI121" s="915"/>
      <c r="AJ121" s="915"/>
      <c r="AK121" s="915"/>
      <c r="AL121" s="915"/>
      <c r="AM121" s="915"/>
      <c r="AN121" s="915"/>
      <c r="AO121" s="915"/>
      <c r="AP121" s="915"/>
      <c r="AQ121" s="915"/>
      <c r="AR121" s="915"/>
      <c r="AS121" s="915"/>
      <c r="AT121" s="915"/>
      <c r="AU121" s="915"/>
      <c r="AV121" s="915"/>
      <c r="AW121" s="915"/>
      <c r="AX121" s="915"/>
      <c r="AY121" s="915"/>
      <c r="AZ121" s="915"/>
      <c r="BA121" s="915"/>
      <c r="BB121" s="915"/>
      <c r="BC121" s="915"/>
      <c r="BD121" s="915"/>
      <c r="BE121" s="915"/>
      <c r="BF121" s="915"/>
      <c r="BG121" s="915"/>
      <c r="BH121" s="915"/>
    </row>
    <row r="122" spans="1:60" ht="12.75" customHeight="1">
      <c r="A122" s="513"/>
      <c r="B122" s="905"/>
      <c r="C122" s="1927" t="s">
        <v>1467</v>
      </c>
      <c r="D122" s="1927"/>
      <c r="E122" s="1927"/>
      <c r="F122" s="1927"/>
      <c r="G122" s="1927"/>
      <c r="H122" s="1927"/>
      <c r="I122" s="1927"/>
      <c r="J122" s="1927"/>
      <c r="K122" s="1927"/>
      <c r="L122" s="1927"/>
      <c r="M122" s="1887"/>
      <c r="N122" s="1887"/>
      <c r="O122" s="1887"/>
      <c r="P122" s="1887"/>
      <c r="Q122" s="1887"/>
      <c r="R122" s="1887"/>
      <c r="S122" s="1887"/>
      <c r="T122" s="1887"/>
      <c r="U122" s="1887"/>
      <c r="V122" s="1887"/>
      <c r="W122" s="1887"/>
      <c r="X122" s="1887"/>
      <c r="Y122" s="1887"/>
      <c r="Z122" s="1887"/>
      <c r="AA122" s="1887"/>
      <c r="AB122" s="1887"/>
      <c r="AC122" s="1887"/>
      <c r="AD122" s="1887"/>
      <c r="AE122" s="1887"/>
      <c r="AF122" s="1887"/>
      <c r="AG122" s="915"/>
      <c r="AH122" s="915"/>
      <c r="AI122" s="915"/>
      <c r="AJ122" s="915"/>
      <c r="AK122" s="915"/>
      <c r="AL122" s="915"/>
      <c r="AM122" s="915"/>
      <c r="AN122" s="915"/>
      <c r="AO122" s="915"/>
      <c r="AP122" s="915"/>
      <c r="AQ122" s="915"/>
      <c r="AR122" s="915"/>
      <c r="AS122" s="915"/>
      <c r="AT122" s="915"/>
      <c r="AU122" s="915"/>
      <c r="AV122" s="915"/>
      <c r="AW122" s="915"/>
      <c r="AX122" s="915"/>
      <c r="AY122" s="915"/>
      <c r="AZ122" s="915"/>
      <c r="BA122" s="915"/>
      <c r="BB122" s="915"/>
      <c r="BC122" s="915"/>
      <c r="BD122" s="915"/>
      <c r="BE122" s="915"/>
      <c r="BF122" s="915"/>
      <c r="BG122" s="915"/>
      <c r="BH122" s="915"/>
    </row>
    <row r="123" spans="1:60" ht="12.75" customHeight="1">
      <c r="A123" s="315"/>
      <c r="B123" s="315"/>
      <c r="C123" s="1887"/>
      <c r="D123" s="1887"/>
      <c r="E123" s="1887"/>
      <c r="F123" s="1887"/>
      <c r="G123" s="1887"/>
      <c r="H123" s="1887"/>
      <c r="I123" s="1887"/>
      <c r="J123" s="1887"/>
      <c r="K123" s="1887"/>
      <c r="L123" s="1887"/>
      <c r="M123" s="1887"/>
      <c r="N123" s="1887"/>
      <c r="O123" s="1887"/>
      <c r="P123" s="1887"/>
      <c r="Q123" s="1887"/>
      <c r="R123" s="1887"/>
      <c r="S123" s="1887"/>
      <c r="T123" s="1887"/>
      <c r="U123" s="1887"/>
      <c r="V123" s="1887"/>
      <c r="W123" s="1887"/>
      <c r="X123" s="1887"/>
      <c r="Y123" s="1887"/>
      <c r="Z123" s="1887"/>
      <c r="AA123" s="1887"/>
      <c r="AB123" s="1887"/>
      <c r="AC123" s="1887"/>
      <c r="AD123" s="1887"/>
      <c r="AE123" s="1887"/>
      <c r="AF123" s="1887"/>
      <c r="AG123" s="915"/>
      <c r="AH123" s="915"/>
      <c r="AI123" s="915"/>
      <c r="AJ123" s="915"/>
      <c r="AK123" s="915"/>
      <c r="AL123" s="915"/>
      <c r="AM123" s="915"/>
      <c r="AN123" s="915"/>
      <c r="AO123" s="915"/>
      <c r="AP123" s="915"/>
      <c r="AQ123" s="915"/>
      <c r="AR123" s="915"/>
      <c r="AS123" s="915"/>
      <c r="AT123" s="915"/>
      <c r="AU123" s="915"/>
      <c r="AV123" s="915"/>
      <c r="AW123" s="915"/>
      <c r="AX123" s="915"/>
      <c r="AY123" s="915"/>
      <c r="AZ123" s="915"/>
      <c r="BA123" s="915"/>
      <c r="BB123" s="915"/>
      <c r="BC123" s="915"/>
      <c r="BD123" s="915"/>
      <c r="BE123" s="915"/>
      <c r="BF123" s="915"/>
      <c r="BG123" s="915"/>
      <c r="BH123" s="915"/>
    </row>
    <row r="124" spans="1:60" ht="12.75" customHeight="1">
      <c r="A124" s="315"/>
      <c r="B124" s="315"/>
      <c r="C124" s="1887"/>
      <c r="D124" s="1887"/>
      <c r="E124" s="1887"/>
      <c r="F124" s="1887"/>
      <c r="G124" s="1887"/>
      <c r="H124" s="1887"/>
      <c r="I124" s="1887"/>
      <c r="J124" s="1887"/>
      <c r="K124" s="1887"/>
      <c r="L124" s="1887"/>
      <c r="M124" s="1887"/>
      <c r="N124" s="1887"/>
      <c r="O124" s="1887"/>
      <c r="P124" s="1887"/>
      <c r="Q124" s="1887"/>
      <c r="R124" s="1887"/>
      <c r="S124" s="1887"/>
      <c r="T124" s="1887"/>
      <c r="U124" s="1887"/>
      <c r="V124" s="1887"/>
      <c r="W124" s="1887"/>
      <c r="X124" s="1887"/>
      <c r="Y124" s="1887"/>
      <c r="Z124" s="1887"/>
      <c r="AA124" s="1887"/>
      <c r="AB124" s="1887"/>
      <c r="AC124" s="1887"/>
      <c r="AD124" s="1887"/>
      <c r="AE124" s="1887"/>
      <c r="AF124" s="1887"/>
      <c r="AG124" s="915"/>
      <c r="AH124" s="915"/>
      <c r="AI124" s="915"/>
      <c r="AJ124" s="915"/>
      <c r="AK124" s="915"/>
      <c r="AL124" s="915"/>
      <c r="AM124" s="915"/>
      <c r="AN124" s="915"/>
      <c r="AO124" s="915"/>
      <c r="AP124" s="915"/>
      <c r="AQ124" s="915"/>
      <c r="AR124" s="915"/>
      <c r="AS124" s="915"/>
      <c r="AT124" s="915"/>
      <c r="AU124" s="915"/>
      <c r="AV124" s="915"/>
      <c r="AW124" s="915"/>
      <c r="AX124" s="915"/>
      <c r="AY124" s="915"/>
      <c r="AZ124" s="915"/>
      <c r="BA124" s="915"/>
      <c r="BB124" s="915"/>
      <c r="BC124" s="915"/>
      <c r="BD124" s="915"/>
      <c r="BE124" s="915"/>
      <c r="BF124" s="915"/>
      <c r="BG124" s="915"/>
      <c r="BH124" s="915"/>
    </row>
    <row r="125" spans="1:60" ht="12.75" customHeight="1">
      <c r="A125" s="315"/>
      <c r="B125" s="315"/>
      <c r="C125" s="1887"/>
      <c r="D125" s="1887"/>
      <c r="E125" s="1887"/>
      <c r="F125" s="1887"/>
      <c r="G125" s="1887"/>
      <c r="H125" s="1887"/>
      <c r="I125" s="1887"/>
      <c r="J125" s="1887"/>
      <c r="K125" s="1887"/>
      <c r="L125" s="1887"/>
      <c r="M125" s="1887"/>
      <c r="N125" s="1887"/>
      <c r="O125" s="1887"/>
      <c r="P125" s="1887"/>
      <c r="Q125" s="1887"/>
      <c r="R125" s="1887"/>
      <c r="S125" s="1887"/>
      <c r="T125" s="1887"/>
      <c r="U125" s="1887"/>
      <c r="V125" s="1887"/>
      <c r="W125" s="1887"/>
      <c r="X125" s="1887"/>
      <c r="Y125" s="1887"/>
      <c r="Z125" s="1887"/>
      <c r="AA125" s="1887"/>
      <c r="AB125" s="1887"/>
      <c r="AC125" s="1887"/>
      <c r="AD125" s="1887"/>
      <c r="AE125" s="1887"/>
      <c r="AF125" s="1887"/>
      <c r="AG125" s="915"/>
      <c r="AH125" s="915"/>
      <c r="AI125" s="915"/>
      <c r="AJ125" s="915"/>
      <c r="AK125" s="915"/>
      <c r="AL125" s="915"/>
      <c r="AM125" s="915"/>
      <c r="AN125" s="915"/>
      <c r="AO125" s="915"/>
      <c r="AP125" s="915"/>
      <c r="AQ125" s="915"/>
      <c r="AR125" s="915"/>
      <c r="AS125" s="915"/>
      <c r="AT125" s="915"/>
      <c r="AU125" s="915"/>
      <c r="AV125" s="915"/>
      <c r="AW125" s="915"/>
      <c r="AX125" s="915"/>
      <c r="AY125" s="915"/>
      <c r="AZ125" s="915"/>
      <c r="BA125" s="915"/>
      <c r="BB125" s="915"/>
      <c r="BC125" s="915"/>
      <c r="BD125" s="915"/>
      <c r="BE125" s="915"/>
      <c r="BF125" s="915"/>
      <c r="BG125" s="915"/>
      <c r="BH125" s="915"/>
    </row>
    <row r="126" spans="1:60" ht="9" customHeight="1">
      <c r="A126" s="315"/>
      <c r="B126" s="315"/>
      <c r="C126" s="905"/>
      <c r="D126" s="905"/>
      <c r="E126" s="905"/>
      <c r="F126" s="905"/>
      <c r="G126" s="905"/>
      <c r="H126" s="905"/>
      <c r="I126" s="905"/>
      <c r="J126" s="905"/>
      <c r="K126" s="905"/>
      <c r="L126" s="905"/>
      <c r="M126" s="905"/>
      <c r="N126" s="905"/>
      <c r="O126" s="905"/>
      <c r="P126" s="905"/>
      <c r="Q126" s="905"/>
      <c r="R126" s="905"/>
      <c r="S126" s="905"/>
      <c r="T126" s="905"/>
      <c r="U126" s="905"/>
      <c r="V126" s="905"/>
      <c r="W126" s="905"/>
      <c r="X126" s="905"/>
      <c r="Y126" s="905"/>
      <c r="Z126" s="905"/>
      <c r="AA126" s="905"/>
      <c r="AB126" s="905"/>
      <c r="AC126" s="905"/>
      <c r="AD126" s="905"/>
      <c r="AE126" s="905"/>
      <c r="AF126" s="905"/>
      <c r="AG126" s="915"/>
      <c r="AH126" s="915"/>
      <c r="AI126" s="915"/>
      <c r="AJ126" s="915"/>
      <c r="AK126" s="915"/>
      <c r="AL126" s="915"/>
      <c r="AM126" s="915"/>
      <c r="AN126" s="915"/>
      <c r="AO126" s="915"/>
      <c r="AP126" s="915"/>
      <c r="AQ126" s="915"/>
      <c r="AR126" s="915"/>
      <c r="AS126" s="915"/>
      <c r="AT126" s="915"/>
      <c r="AU126" s="915"/>
      <c r="AV126" s="915"/>
      <c r="AW126" s="915"/>
      <c r="AX126" s="915"/>
      <c r="AY126" s="915"/>
      <c r="AZ126" s="915"/>
      <c r="BA126" s="915"/>
      <c r="BB126" s="915"/>
      <c r="BC126" s="915"/>
      <c r="BD126" s="915"/>
      <c r="BE126" s="915"/>
      <c r="BF126" s="915"/>
      <c r="BG126" s="915"/>
      <c r="BH126" s="915"/>
    </row>
    <row r="127" spans="1:60" ht="12.75" customHeight="1">
      <c r="A127" s="1875" t="s">
        <v>158</v>
      </c>
      <c r="B127" s="1910"/>
      <c r="C127" s="1893" t="s">
        <v>1468</v>
      </c>
      <c r="D127" s="1893"/>
      <c r="E127" s="1893"/>
      <c r="F127" s="1893"/>
      <c r="G127" s="1893"/>
      <c r="H127" s="1893"/>
      <c r="I127" s="1893"/>
      <c r="J127" s="1893"/>
      <c r="K127" s="1893"/>
      <c r="L127" s="1893"/>
      <c r="M127" s="1893"/>
      <c r="N127" s="1893"/>
      <c r="O127" s="1893"/>
      <c r="P127" s="1893"/>
      <c r="Q127" s="1893"/>
      <c r="R127" s="1893"/>
      <c r="S127" s="1893"/>
      <c r="T127" s="1893"/>
      <c r="U127" s="1893"/>
      <c r="V127" s="1893"/>
      <c r="W127" s="1893"/>
      <c r="X127" s="1893"/>
      <c r="Y127" s="1893"/>
      <c r="Z127" s="1893"/>
      <c r="AA127" s="1893"/>
      <c r="AB127" s="1893"/>
      <c r="AC127" s="1893"/>
      <c r="AD127" s="1893"/>
      <c r="AE127" s="1893"/>
      <c r="AF127" s="1893"/>
      <c r="AG127" s="915"/>
      <c r="AH127" s="915"/>
      <c r="AI127" s="915"/>
      <c r="AJ127" s="915"/>
      <c r="AK127" s="915"/>
      <c r="AL127" s="915"/>
      <c r="AM127" s="915"/>
      <c r="AN127" s="915"/>
      <c r="AO127" s="915"/>
      <c r="AP127" s="915"/>
      <c r="AQ127" s="915"/>
      <c r="AR127" s="915"/>
      <c r="AS127" s="915"/>
      <c r="AT127" s="915"/>
      <c r="AU127" s="915"/>
      <c r="AV127" s="915"/>
      <c r="AW127" s="915"/>
      <c r="AX127" s="915"/>
      <c r="AY127" s="915"/>
      <c r="AZ127" s="915"/>
      <c r="BA127" s="915"/>
      <c r="BB127" s="915"/>
      <c r="BC127" s="915"/>
      <c r="BD127" s="915"/>
      <c r="BE127" s="915"/>
      <c r="BF127" s="915"/>
      <c r="BG127" s="915"/>
      <c r="BH127" s="915"/>
    </row>
    <row r="128" spans="1:60" ht="4.5" customHeight="1">
      <c r="A128" s="315"/>
      <c r="B128" s="315"/>
      <c r="C128" s="905"/>
      <c r="D128" s="905"/>
      <c r="E128" s="905"/>
      <c r="F128" s="905"/>
      <c r="G128" s="905"/>
      <c r="H128" s="905"/>
      <c r="I128" s="905"/>
      <c r="J128" s="905"/>
      <c r="K128" s="905"/>
      <c r="L128" s="905"/>
      <c r="M128" s="905"/>
      <c r="N128" s="905"/>
      <c r="O128" s="905"/>
      <c r="P128" s="905"/>
      <c r="Q128" s="905"/>
      <c r="R128" s="905"/>
      <c r="S128" s="905"/>
      <c r="T128" s="905"/>
      <c r="U128" s="905"/>
      <c r="V128" s="905"/>
      <c r="W128" s="905"/>
      <c r="X128" s="905"/>
      <c r="Y128" s="905"/>
      <c r="Z128" s="905"/>
      <c r="AA128" s="905"/>
      <c r="AB128" s="905"/>
      <c r="AC128" s="905"/>
      <c r="AD128" s="905"/>
      <c r="AE128" s="905"/>
      <c r="AF128" s="905"/>
      <c r="AG128" s="915"/>
      <c r="AH128" s="915"/>
      <c r="AI128" s="915"/>
      <c r="AJ128" s="915"/>
      <c r="AK128" s="915"/>
      <c r="AL128" s="915"/>
      <c r="AM128" s="915"/>
      <c r="AN128" s="915"/>
      <c r="AO128" s="915"/>
      <c r="AP128" s="915"/>
      <c r="AQ128" s="915"/>
      <c r="AR128" s="915"/>
      <c r="AS128" s="915"/>
      <c r="AT128" s="915"/>
      <c r="AU128" s="915"/>
      <c r="AV128" s="915"/>
      <c r="AW128" s="915"/>
      <c r="AX128" s="915"/>
      <c r="AY128" s="915"/>
      <c r="AZ128" s="915"/>
      <c r="BA128" s="915"/>
      <c r="BB128" s="915"/>
      <c r="BC128" s="915"/>
      <c r="BD128" s="915"/>
      <c r="BE128" s="915"/>
      <c r="BF128" s="915"/>
      <c r="BG128" s="915"/>
      <c r="BH128" s="915"/>
    </row>
    <row r="129" spans="1:33" ht="12.75" customHeight="1">
      <c r="A129" s="315"/>
      <c r="B129" s="315"/>
      <c r="C129" s="1910">
        <v>5.0999999999999996</v>
      </c>
      <c r="D129" s="1910"/>
      <c r="E129" s="1893" t="s">
        <v>1469</v>
      </c>
      <c r="F129" s="1893"/>
      <c r="G129" s="1893"/>
      <c r="H129" s="1893"/>
      <c r="I129" s="1893"/>
      <c r="J129" s="1893"/>
      <c r="K129" s="1893"/>
      <c r="L129" s="1893"/>
      <c r="M129" s="1893"/>
      <c r="N129" s="1893"/>
      <c r="O129" s="1893"/>
      <c r="P129" s="1893"/>
      <c r="Q129" s="1893"/>
      <c r="R129" s="1893"/>
      <c r="S129" s="1893"/>
      <c r="T129" s="1893"/>
      <c r="U129" s="1893"/>
      <c r="V129" s="1893"/>
      <c r="W129" s="1893"/>
      <c r="X129" s="1893"/>
      <c r="Y129" s="1893"/>
      <c r="Z129" s="1893"/>
      <c r="AA129" s="1893"/>
      <c r="AB129" s="1893"/>
      <c r="AC129" s="1893"/>
      <c r="AD129" s="1893"/>
      <c r="AE129" s="1893"/>
      <c r="AF129" s="1893"/>
      <c r="AG129" s="915"/>
    </row>
    <row r="130" spans="1:33" ht="12.75" customHeight="1">
      <c r="A130" s="315"/>
      <c r="B130" s="315"/>
      <c r="C130" s="905"/>
      <c r="D130" s="905"/>
      <c r="E130" s="2251">
        <v>0</v>
      </c>
      <c r="F130" s="2251"/>
      <c r="G130" s="2251"/>
      <c r="H130" s="2251"/>
      <c r="I130" s="2251"/>
      <c r="J130" s="2251"/>
      <c r="K130" s="2251"/>
      <c r="L130" s="2251"/>
      <c r="M130" s="2251"/>
      <c r="N130" s="2251"/>
      <c r="O130" s="2251"/>
      <c r="P130" s="2251"/>
      <c r="Q130" s="2251"/>
      <c r="R130" s="2251"/>
      <c r="S130" s="2251"/>
      <c r="T130" s="2251"/>
      <c r="U130" s="2251"/>
      <c r="V130" s="2251"/>
      <c r="W130" s="2251"/>
      <c r="X130" s="2251"/>
      <c r="Y130" s="2251"/>
      <c r="Z130" s="2251"/>
      <c r="AA130" s="2251"/>
      <c r="AB130" s="2251"/>
      <c r="AC130" s="2251"/>
      <c r="AD130" s="2251"/>
      <c r="AE130" s="2251"/>
      <c r="AF130" s="2251"/>
      <c r="AG130" s="915"/>
    </row>
    <row r="131" spans="1:33" ht="9" customHeight="1">
      <c r="A131" s="315"/>
      <c r="B131" s="315"/>
      <c r="C131" s="905"/>
      <c r="D131" s="905"/>
      <c r="E131" s="905"/>
      <c r="F131" s="905"/>
      <c r="G131" s="905"/>
      <c r="H131" s="905"/>
      <c r="I131" s="905"/>
      <c r="J131" s="905"/>
      <c r="K131" s="905"/>
      <c r="L131" s="905"/>
      <c r="M131" s="905"/>
      <c r="N131" s="905"/>
      <c r="O131" s="905"/>
      <c r="P131" s="905"/>
      <c r="Q131" s="905"/>
      <c r="R131" s="905"/>
      <c r="S131" s="905"/>
      <c r="T131" s="905"/>
      <c r="U131" s="905"/>
      <c r="V131" s="905"/>
      <c r="W131" s="905"/>
      <c r="X131" s="905"/>
      <c r="Y131" s="905"/>
      <c r="Z131" s="905"/>
      <c r="AA131" s="905"/>
      <c r="AB131" s="905"/>
      <c r="AC131" s="905"/>
      <c r="AD131" s="905"/>
      <c r="AE131" s="905"/>
      <c r="AF131" s="905"/>
      <c r="AG131" s="915"/>
    </row>
    <row r="132" spans="1:33" ht="12.75" customHeight="1">
      <c r="A132" s="315"/>
      <c r="B132" s="315"/>
      <c r="C132" s="2252"/>
      <c r="D132" s="1338"/>
      <c r="E132" s="1338"/>
      <c r="F132" s="489"/>
      <c r="G132" s="489"/>
      <c r="H132" s="489"/>
      <c r="I132" s="489"/>
      <c r="J132" s="489"/>
      <c r="K132" s="489"/>
      <c r="L132" s="489"/>
      <c r="M132" s="489"/>
      <c r="N132" s="1329"/>
      <c r="O132" s="1329"/>
      <c r="P132" s="2253"/>
      <c r="Q132" s="315"/>
      <c r="R132" s="2252"/>
      <c r="S132" s="1329"/>
      <c r="T132" s="1338"/>
      <c r="U132" s="1338"/>
      <c r="V132" s="489"/>
      <c r="W132" s="489"/>
      <c r="X132" s="489"/>
      <c r="Y132" s="489"/>
      <c r="Z132" s="489"/>
      <c r="AA132" s="489"/>
      <c r="AB132" s="489"/>
      <c r="AC132" s="489"/>
      <c r="AD132" s="1329"/>
      <c r="AE132" s="1329"/>
      <c r="AF132" s="2253"/>
      <c r="AG132" s="915"/>
    </row>
    <row r="133" spans="1:33" ht="12.75" customHeight="1">
      <c r="A133" s="315"/>
      <c r="B133" s="315"/>
      <c r="C133" s="2254"/>
      <c r="D133" s="905"/>
      <c r="E133" s="905"/>
      <c r="F133" s="217"/>
      <c r="G133" s="217"/>
      <c r="H133" s="217"/>
      <c r="I133" s="217"/>
      <c r="J133" s="217"/>
      <c r="K133" s="217"/>
      <c r="L133" s="217"/>
      <c r="M133" s="217"/>
      <c r="N133" s="315"/>
      <c r="O133" s="315"/>
      <c r="P133" s="2255"/>
      <c r="Q133" s="315"/>
      <c r="R133" s="2254"/>
      <c r="S133" s="315"/>
      <c r="T133" s="905"/>
      <c r="U133" s="905"/>
      <c r="V133" s="217"/>
      <c r="W133" s="217"/>
      <c r="X133" s="217"/>
      <c r="Y133" s="217"/>
      <c r="Z133" s="217"/>
      <c r="AA133" s="217"/>
      <c r="AB133" s="217"/>
      <c r="AC133" s="217"/>
      <c r="AD133" s="315"/>
      <c r="AE133" s="315"/>
      <c r="AF133" s="2255"/>
      <c r="AG133" s="915"/>
    </row>
    <row r="134" spans="1:33" ht="12.75" customHeight="1">
      <c r="A134" s="315"/>
      <c r="B134" s="315"/>
      <c r="C134" s="2254"/>
      <c r="D134" s="201"/>
      <c r="E134" s="201"/>
      <c r="F134" s="201"/>
      <c r="G134" s="225" t="s">
        <v>1470</v>
      </c>
      <c r="H134" s="1892"/>
      <c r="I134" s="2256"/>
      <c r="J134" s="2256"/>
      <c r="K134" s="2256"/>
      <c r="L134" s="2256"/>
      <c r="M134" s="2256"/>
      <c r="N134" s="2256"/>
      <c r="O134" s="2256"/>
      <c r="P134" s="2257"/>
      <c r="Q134" s="315"/>
      <c r="R134" s="1907" t="s">
        <v>1471</v>
      </c>
      <c r="S134" s="1870"/>
      <c r="T134" s="1870"/>
      <c r="U134" s="1870"/>
      <c r="V134" s="1870"/>
      <c r="W134" s="1870"/>
      <c r="X134" s="1892"/>
      <c r="Y134" s="1892"/>
      <c r="Z134" s="1892"/>
      <c r="AA134" s="1892"/>
      <c r="AB134" s="1892"/>
      <c r="AC134" s="1892"/>
      <c r="AD134" s="1892"/>
      <c r="AE134" s="1892"/>
      <c r="AF134" s="1900"/>
      <c r="AG134" s="915"/>
    </row>
    <row r="135" spans="1:33" ht="12.75" customHeight="1">
      <c r="A135" s="315"/>
      <c r="B135" s="315"/>
      <c r="C135" s="2254"/>
      <c r="D135" s="905"/>
      <c r="E135" s="905"/>
      <c r="F135" s="217"/>
      <c r="G135" s="217"/>
      <c r="H135" s="217"/>
      <c r="I135" s="217"/>
      <c r="J135" s="217"/>
      <c r="K135" s="217"/>
      <c r="L135" s="217"/>
      <c r="M135" s="217"/>
      <c r="N135" s="315"/>
      <c r="O135" s="315"/>
      <c r="P135" s="2255"/>
      <c r="Q135" s="315"/>
      <c r="R135" s="2254"/>
      <c r="S135" s="315"/>
      <c r="T135" s="905"/>
      <c r="U135" s="905"/>
      <c r="V135" s="217"/>
      <c r="W135" s="217"/>
      <c r="X135" s="217"/>
      <c r="Y135" s="217"/>
      <c r="Z135" s="217"/>
      <c r="AA135" s="217"/>
      <c r="AB135" s="217"/>
      <c r="AC135" s="217"/>
      <c r="AD135" s="315"/>
      <c r="AE135" s="315"/>
      <c r="AF135" s="2255"/>
      <c r="AG135" s="915"/>
    </row>
    <row r="136" spans="1:33" ht="12.75" customHeight="1">
      <c r="A136" s="315"/>
      <c r="B136" s="315"/>
      <c r="C136" s="2254"/>
      <c r="D136" s="905"/>
      <c r="E136" s="905"/>
      <c r="F136" s="217"/>
      <c r="G136" s="480" t="s">
        <v>1472</v>
      </c>
      <c r="H136" s="1910">
        <f>'Prod. Info'!C43</f>
        <v>0</v>
      </c>
      <c r="I136" s="1806"/>
      <c r="J136" s="1806"/>
      <c r="K136" s="1806"/>
      <c r="L136" s="1806"/>
      <c r="M136" s="1806"/>
      <c r="N136" s="1806"/>
      <c r="O136" s="1806"/>
      <c r="P136" s="1926"/>
      <c r="Q136" s="315"/>
      <c r="R136" s="1924" t="s">
        <v>67</v>
      </c>
      <c r="S136" s="1925"/>
      <c r="T136" s="1925"/>
      <c r="U136" s="1925"/>
      <c r="V136" s="1925"/>
      <c r="W136" s="1925"/>
      <c r="X136" s="1922" t="s">
        <v>1473</v>
      </c>
      <c r="Y136" s="1913"/>
      <c r="Z136" s="1913"/>
      <c r="AA136" s="1913"/>
      <c r="AB136" s="1913"/>
      <c r="AC136" s="1923" t="s">
        <v>1474</v>
      </c>
      <c r="AD136" s="2258"/>
      <c r="AE136" s="2258"/>
      <c r="AF136" s="2259"/>
      <c r="AG136" s="915"/>
    </row>
    <row r="137" spans="1:33" ht="12.75" customHeight="1">
      <c r="A137" s="315"/>
      <c r="B137" s="315"/>
      <c r="C137" s="2254"/>
      <c r="D137" s="905"/>
      <c r="E137" s="905"/>
      <c r="F137" s="217"/>
      <c r="G137" s="217"/>
      <c r="H137" s="217"/>
      <c r="I137" s="217"/>
      <c r="J137" s="217"/>
      <c r="K137" s="217"/>
      <c r="L137" s="217"/>
      <c r="M137" s="217"/>
      <c r="N137" s="315"/>
      <c r="O137" s="315"/>
      <c r="P137" s="2255"/>
      <c r="Q137" s="315"/>
      <c r="R137" s="2254"/>
      <c r="S137" s="315"/>
      <c r="T137" s="905"/>
      <c r="U137" s="905"/>
      <c r="V137" s="217"/>
      <c r="W137" s="217"/>
      <c r="X137" s="217"/>
      <c r="Y137" s="217"/>
      <c r="Z137" s="217"/>
      <c r="AA137" s="217"/>
      <c r="AB137" s="217"/>
      <c r="AC137" s="217"/>
      <c r="AD137" s="315"/>
      <c r="AE137" s="315"/>
      <c r="AF137" s="2255"/>
      <c r="AG137" s="915"/>
    </row>
    <row r="138" spans="1:33" ht="12.75" customHeight="1">
      <c r="A138" s="315"/>
      <c r="B138" s="315"/>
      <c r="C138" s="2254"/>
      <c r="D138" s="905"/>
      <c r="E138" s="905"/>
      <c r="F138" s="217"/>
      <c r="G138" s="480" t="s">
        <v>1475</v>
      </c>
      <c r="H138" s="315" t="str">
        <f>'Prod. Info'!C44</f>
        <v>011 714 9111</v>
      </c>
      <c r="I138" s="315"/>
      <c r="J138" s="315"/>
      <c r="K138" s="315"/>
      <c r="L138" s="315"/>
      <c r="M138" s="315"/>
      <c r="N138" s="315"/>
      <c r="O138" s="315"/>
      <c r="P138" s="2255"/>
      <c r="Q138" s="315"/>
      <c r="R138" s="1912" t="s">
        <v>1476</v>
      </c>
      <c r="S138" s="1913"/>
      <c r="T138" s="1913"/>
      <c r="U138" s="1913"/>
      <c r="V138" s="1913"/>
      <c r="W138" s="1913"/>
      <c r="X138" s="1910" t="s">
        <v>184</v>
      </c>
      <c r="Y138" s="1910"/>
      <c r="Z138" s="1910"/>
      <c r="AA138" s="1910"/>
      <c r="AB138" s="1910"/>
      <c r="AC138" s="1910"/>
      <c r="AD138" s="1910"/>
      <c r="AE138" s="1910"/>
      <c r="AF138" s="1911"/>
      <c r="AG138" s="915"/>
    </row>
    <row r="139" spans="1:33" ht="12.75" customHeight="1">
      <c r="A139" s="315"/>
      <c r="B139" s="315"/>
      <c r="C139" s="2254"/>
      <c r="D139" s="905"/>
      <c r="E139" s="905"/>
      <c r="F139" s="217"/>
      <c r="G139" s="217"/>
      <c r="H139" s="217"/>
      <c r="I139" s="217"/>
      <c r="J139" s="217"/>
      <c r="K139" s="217"/>
      <c r="L139" s="217"/>
      <c r="M139" s="217"/>
      <c r="N139" s="315"/>
      <c r="O139" s="315"/>
      <c r="P139" s="2255"/>
      <c r="Q139" s="315"/>
      <c r="R139" s="2254"/>
      <c r="S139" s="315"/>
      <c r="T139" s="905"/>
      <c r="U139" s="905"/>
      <c r="V139" s="217"/>
      <c r="W139" s="217"/>
      <c r="X139" s="217"/>
      <c r="Y139" s="217"/>
      <c r="Z139" s="217"/>
      <c r="AA139" s="217"/>
      <c r="AB139" s="217"/>
      <c r="AC139" s="217"/>
      <c r="AD139" s="315"/>
      <c r="AE139" s="315"/>
      <c r="AF139" s="2255"/>
      <c r="AG139" s="915"/>
    </row>
    <row r="140" spans="1:33" ht="12.75" customHeight="1">
      <c r="A140" s="315"/>
      <c r="B140" s="315"/>
      <c r="C140" s="2254"/>
      <c r="D140" s="905"/>
      <c r="E140" s="905"/>
      <c r="F140" s="217"/>
      <c r="G140" s="480" t="s">
        <v>1477</v>
      </c>
      <c r="H140" s="1904"/>
      <c r="I140" s="1905"/>
      <c r="J140" s="1905"/>
      <c r="K140" s="1905"/>
      <c r="L140" s="1905"/>
      <c r="M140" s="1905"/>
      <c r="N140" s="1905"/>
      <c r="O140" s="1905"/>
      <c r="P140" s="1906"/>
      <c r="Q140" s="315"/>
      <c r="R140" s="1908" t="s">
        <v>1478</v>
      </c>
      <c r="S140" s="1909"/>
      <c r="T140" s="1909"/>
      <c r="U140" s="1909"/>
      <c r="V140" s="1909"/>
      <c r="W140" s="1909"/>
      <c r="X140" s="1904"/>
      <c r="Y140" s="1905"/>
      <c r="Z140" s="1905"/>
      <c r="AA140" s="1905"/>
      <c r="AB140" s="1905"/>
      <c r="AC140" s="1905"/>
      <c r="AD140" s="1905"/>
      <c r="AE140" s="1905"/>
      <c r="AF140" s="1906"/>
      <c r="AG140" s="915"/>
    </row>
    <row r="141" spans="1:33" ht="7.5" customHeight="1">
      <c r="A141" s="315"/>
      <c r="B141" s="480"/>
      <c r="C141" s="2260"/>
      <c r="D141" s="488"/>
      <c r="E141" s="487"/>
      <c r="F141" s="487"/>
      <c r="G141" s="488"/>
      <c r="H141" s="488"/>
      <c r="I141" s="2261"/>
      <c r="J141" s="2261"/>
      <c r="K141" s="2261"/>
      <c r="L141" s="2261"/>
      <c r="M141" s="2261"/>
      <c r="N141" s="2261"/>
      <c r="O141" s="2261"/>
      <c r="P141" s="2262"/>
      <c r="Q141" s="315"/>
      <c r="R141" s="2263"/>
      <c r="S141" s="2261"/>
      <c r="T141" s="487"/>
      <c r="U141" s="487"/>
      <c r="V141" s="487"/>
      <c r="W141" s="487"/>
      <c r="X141" s="487"/>
      <c r="Y141" s="487"/>
      <c r="Z141" s="487"/>
      <c r="AA141" s="487"/>
      <c r="AB141" s="487"/>
      <c r="AC141" s="487"/>
      <c r="AD141" s="487"/>
      <c r="AE141" s="487"/>
      <c r="AF141" s="2264"/>
      <c r="AG141" s="2265"/>
    </row>
    <row r="142" spans="1:33" ht="9" customHeight="1" thickBot="1">
      <c r="A142" s="480"/>
      <c r="B142" s="480"/>
      <c r="C142" s="480"/>
      <c r="D142" s="480"/>
      <c r="E142" s="315"/>
      <c r="F142" s="315"/>
      <c r="G142" s="315"/>
      <c r="H142" s="315"/>
      <c r="I142" s="513"/>
      <c r="J142" s="905"/>
      <c r="K142" s="905"/>
      <c r="L142" s="905"/>
      <c r="M142" s="905"/>
      <c r="N142" s="905"/>
      <c r="O142" s="905"/>
      <c r="P142" s="905"/>
      <c r="Q142" s="905"/>
      <c r="R142" s="905"/>
      <c r="S142" s="905"/>
      <c r="T142" s="905"/>
      <c r="U142" s="905"/>
      <c r="V142" s="905"/>
      <c r="W142" s="905"/>
      <c r="X142" s="315"/>
      <c r="Y142" s="480"/>
      <c r="Z142" s="480"/>
      <c r="AA142" s="480"/>
      <c r="AB142" s="480"/>
      <c r="AC142" s="315"/>
      <c r="AD142" s="315"/>
      <c r="AE142" s="315"/>
      <c r="AF142" s="315"/>
      <c r="AG142" s="2265"/>
    </row>
    <row r="143" spans="1:33" ht="12.75" customHeight="1" thickBot="1">
      <c r="A143" s="1919" t="s">
        <v>1479</v>
      </c>
      <c r="B143" s="1920"/>
      <c r="C143" s="1920"/>
      <c r="D143" s="1920"/>
      <c r="E143" s="1920"/>
      <c r="F143" s="1920"/>
      <c r="G143" s="1920"/>
      <c r="H143" s="1920"/>
      <c r="I143" s="1920"/>
      <c r="J143" s="1920"/>
      <c r="K143" s="1920"/>
      <c r="L143" s="1920"/>
      <c r="M143" s="1920"/>
      <c r="N143" s="1920"/>
      <c r="O143" s="1920"/>
      <c r="P143" s="1920"/>
      <c r="Q143" s="1920"/>
      <c r="R143" s="1920"/>
      <c r="S143" s="1920"/>
      <c r="T143" s="1920"/>
      <c r="U143" s="1920"/>
      <c r="V143" s="1920"/>
      <c r="W143" s="1920"/>
      <c r="X143" s="1920"/>
      <c r="Y143" s="1920"/>
      <c r="Z143" s="1920"/>
      <c r="AA143" s="1920"/>
      <c r="AB143" s="1920"/>
      <c r="AC143" s="1920"/>
      <c r="AD143" s="1920"/>
      <c r="AE143" s="1920"/>
      <c r="AF143" s="1921"/>
      <c r="AG143" s="2265"/>
    </row>
    <row r="144" spans="1:33" ht="9" customHeight="1">
      <c r="A144" s="480"/>
      <c r="B144" s="315"/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905"/>
      <c r="S144" s="90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2265"/>
    </row>
    <row r="145" spans="1:33" ht="12.75" customHeight="1">
      <c r="A145" s="480"/>
      <c r="B145" s="315"/>
      <c r="C145" s="315"/>
      <c r="D145" s="315"/>
      <c r="E145" s="315"/>
      <c r="F145" s="315"/>
      <c r="G145" s="315"/>
      <c r="H145" s="315"/>
      <c r="I145" s="315"/>
      <c r="J145" s="480" t="s">
        <v>1480</v>
      </c>
      <c r="K145" s="2266">
        <f>R109</f>
        <v>0</v>
      </c>
      <c r="L145" s="2266"/>
      <c r="M145" s="2266"/>
      <c r="N145" s="2266"/>
      <c r="O145" s="2266"/>
      <c r="P145" s="2266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2265"/>
    </row>
    <row r="146" spans="1:33" ht="12.75" customHeight="1">
      <c r="A146" s="315"/>
      <c r="B146" s="315"/>
      <c r="C146" s="315"/>
      <c r="D146" s="315"/>
      <c r="E146" s="315"/>
      <c r="F146" s="315"/>
      <c r="G146" s="315"/>
      <c r="H146" s="315"/>
      <c r="I146" s="315"/>
      <c r="J146" s="480" t="s">
        <v>1481</v>
      </c>
      <c r="K146" s="2267">
        <f>R109</f>
        <v>0</v>
      </c>
      <c r="L146" s="2267"/>
      <c r="M146" s="2267"/>
      <c r="N146" s="2267"/>
      <c r="O146" s="2267"/>
      <c r="P146" s="2267"/>
      <c r="Q146" s="2254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2265"/>
    </row>
    <row r="147" spans="1:33" ht="12.75" customHeight="1">
      <c r="A147" s="480"/>
      <c r="B147" s="480"/>
      <c r="C147" s="480"/>
      <c r="D147" s="480"/>
      <c r="E147" s="315"/>
      <c r="F147" s="315"/>
      <c r="G147" s="315"/>
      <c r="H147" s="315"/>
      <c r="I147" s="315"/>
      <c r="J147" s="480" t="s">
        <v>1482</v>
      </c>
      <c r="K147" s="2268">
        <f>K145-K146</f>
        <v>0</v>
      </c>
      <c r="L147" s="2268"/>
      <c r="M147" s="2268"/>
      <c r="N147" s="2268"/>
      <c r="O147" s="2268"/>
      <c r="P147" s="2268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2265"/>
    </row>
    <row r="148" spans="1:33" ht="12.75" customHeight="1">
      <c r="A148" s="480"/>
      <c r="B148" s="480"/>
      <c r="C148" s="480"/>
      <c r="D148" s="480"/>
      <c r="E148" s="315"/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1183"/>
      <c r="U148" s="1183"/>
      <c r="V148" s="1183"/>
      <c r="W148" s="1183"/>
      <c r="X148" s="1183"/>
      <c r="Y148" s="1183"/>
      <c r="Z148" s="1183"/>
      <c r="AA148" s="1183"/>
      <c r="AB148" s="1183"/>
      <c r="AC148" s="1183"/>
      <c r="AD148" s="1183"/>
      <c r="AE148" s="1183"/>
      <c r="AF148" s="1183"/>
      <c r="AG148" s="2265"/>
    </row>
    <row r="149" spans="1:33" ht="12.75" customHeight="1">
      <c r="A149" s="480"/>
      <c r="B149" s="480"/>
      <c r="C149" s="480"/>
      <c r="D149" s="480"/>
      <c r="E149" s="315"/>
      <c r="F149" s="315"/>
      <c r="G149" s="315"/>
      <c r="H149" s="315"/>
      <c r="I149" s="315"/>
      <c r="J149" s="315"/>
      <c r="K149" s="315"/>
      <c r="L149" s="315"/>
      <c r="M149" s="315"/>
      <c r="N149" s="315"/>
      <c r="O149" s="315"/>
      <c r="P149" s="315"/>
      <c r="Q149" s="315"/>
      <c r="R149" s="315"/>
      <c r="S149" s="315"/>
      <c r="T149" s="1183"/>
      <c r="U149" s="1183"/>
      <c r="V149" s="1183"/>
      <c r="W149" s="1183"/>
      <c r="X149" s="1183"/>
      <c r="Y149" s="1183"/>
      <c r="Z149" s="1183"/>
      <c r="AA149" s="1183"/>
      <c r="AB149" s="1183"/>
      <c r="AC149" s="1183"/>
      <c r="AD149" s="1183"/>
      <c r="AE149" s="1183"/>
      <c r="AF149" s="1183"/>
      <c r="AG149" s="2265"/>
    </row>
    <row r="150" spans="1:33" ht="7.5" customHeight="1">
      <c r="A150" s="480"/>
      <c r="B150" s="480"/>
      <c r="C150" s="480"/>
      <c r="D150" s="480"/>
      <c r="E150" s="315"/>
      <c r="F150" s="315"/>
      <c r="G150" s="315"/>
      <c r="H150" s="315"/>
      <c r="I150" s="480"/>
      <c r="J150" s="2269"/>
      <c r="K150" s="2269"/>
      <c r="L150" s="2269"/>
      <c r="M150" s="2269"/>
      <c r="N150" s="2269"/>
      <c r="O150" s="2269"/>
      <c r="P150" s="315"/>
      <c r="Q150" s="315"/>
      <c r="R150" s="315"/>
      <c r="S150" s="315"/>
      <c r="T150" s="1183"/>
      <c r="U150" s="1183"/>
      <c r="V150" s="1183"/>
      <c r="W150" s="1183"/>
      <c r="X150" s="1183"/>
      <c r="Y150" s="1183"/>
      <c r="Z150" s="1183"/>
      <c r="AA150" s="1183"/>
      <c r="AB150" s="1183"/>
      <c r="AC150" s="1183"/>
      <c r="AD150" s="1183"/>
      <c r="AE150" s="1183"/>
      <c r="AF150" s="1183"/>
      <c r="AG150" s="2265"/>
    </row>
    <row r="151" spans="1:33" ht="12.75" customHeight="1">
      <c r="A151" s="315"/>
      <c r="B151" s="1903"/>
      <c r="C151" s="1903"/>
      <c r="D151" s="1903"/>
      <c r="E151" s="1903"/>
      <c r="F151" s="1903"/>
      <c r="G151" s="1903"/>
      <c r="H151" s="1903"/>
      <c r="I151" s="1903"/>
      <c r="J151" s="1903"/>
      <c r="K151" s="2270"/>
      <c r="L151" s="2270"/>
      <c r="M151" s="2270"/>
      <c r="N151" s="2270"/>
      <c r="O151" s="2270"/>
      <c r="P151" s="315"/>
      <c r="Q151" s="315"/>
      <c r="R151" s="1903"/>
      <c r="S151" s="1903"/>
      <c r="T151" s="1903"/>
      <c r="U151" s="1903"/>
      <c r="V151" s="1903"/>
      <c r="W151" s="1903"/>
      <c r="X151" s="1903"/>
      <c r="Y151" s="1903"/>
      <c r="Z151" s="1903"/>
      <c r="AA151" s="2270"/>
      <c r="AB151" s="2270"/>
      <c r="AC151" s="2270"/>
      <c r="AD151" s="2270"/>
      <c r="AE151" s="2270"/>
      <c r="AF151" s="315"/>
      <c r="AG151" s="2265"/>
    </row>
    <row r="152" spans="1:33">
      <c r="A152" s="315"/>
      <c r="B152" s="1903"/>
      <c r="C152" s="1903"/>
      <c r="D152" s="1903"/>
      <c r="E152" s="1903"/>
      <c r="F152" s="1903"/>
      <c r="G152" s="1903"/>
      <c r="H152" s="1903"/>
      <c r="I152" s="1903"/>
      <c r="J152" s="1903"/>
      <c r="K152" s="2270"/>
      <c r="L152" s="2270"/>
      <c r="M152" s="2270"/>
      <c r="N152" s="2270"/>
      <c r="O152" s="2270"/>
      <c r="P152" s="315"/>
      <c r="Q152" s="315"/>
      <c r="R152" s="1903"/>
      <c r="S152" s="1903"/>
      <c r="T152" s="1903"/>
      <c r="U152" s="1903"/>
      <c r="V152" s="1903"/>
      <c r="W152" s="1903"/>
      <c r="X152" s="1903"/>
      <c r="Y152" s="1903"/>
      <c r="Z152" s="1903"/>
      <c r="AA152" s="2270"/>
      <c r="AB152" s="2270"/>
      <c r="AC152" s="2270"/>
      <c r="AD152" s="2270"/>
      <c r="AE152" s="2270"/>
      <c r="AF152" s="315"/>
      <c r="AG152" s="2265"/>
    </row>
    <row r="153" spans="1:33">
      <c r="A153" s="315"/>
      <c r="B153" s="1903"/>
      <c r="C153" s="1903"/>
      <c r="D153" s="1903"/>
      <c r="E153" s="1903"/>
      <c r="F153" s="1903"/>
      <c r="G153" s="1903"/>
      <c r="H153" s="1903"/>
      <c r="I153" s="1903"/>
      <c r="J153" s="1903"/>
      <c r="K153" s="1903"/>
      <c r="L153" s="2270"/>
      <c r="M153" s="2270"/>
      <c r="N153" s="2270"/>
      <c r="O153" s="2270"/>
      <c r="P153" s="315"/>
      <c r="Q153" s="315"/>
      <c r="R153" s="1903"/>
      <c r="S153" s="1903"/>
      <c r="T153" s="1903"/>
      <c r="U153" s="1903"/>
      <c r="V153" s="1903"/>
      <c r="W153" s="1903"/>
      <c r="X153" s="1903"/>
      <c r="Y153" s="1903"/>
      <c r="Z153" s="1903"/>
      <c r="AA153" s="1903"/>
      <c r="AB153" s="2270"/>
      <c r="AC153" s="2270"/>
      <c r="AD153" s="2270"/>
      <c r="AE153" s="2270"/>
      <c r="AF153" s="315"/>
      <c r="AG153" s="2265"/>
    </row>
    <row r="154" spans="1:33" ht="12.75" customHeight="1">
      <c r="A154" s="315"/>
      <c r="B154" s="315"/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915"/>
    </row>
    <row r="155" spans="1:33" ht="12.75" customHeight="1">
      <c r="A155" s="908"/>
      <c r="B155" s="315"/>
      <c r="C155" s="315"/>
      <c r="D155" s="315"/>
      <c r="E155" s="315"/>
      <c r="F155" s="315"/>
      <c r="G155" s="315"/>
      <c r="H155" s="315"/>
      <c r="I155" s="315"/>
      <c r="J155" s="315"/>
      <c r="K155" s="315"/>
      <c r="L155" s="315"/>
      <c r="M155" s="315"/>
      <c r="N155" s="315"/>
      <c r="O155" s="315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915"/>
    </row>
    <row r="156" spans="1:33" ht="12.75" customHeight="1">
      <c r="A156" s="315"/>
      <c r="B156" s="315"/>
      <c r="C156" s="315"/>
      <c r="D156" s="315"/>
      <c r="E156" s="315"/>
      <c r="F156" s="315"/>
      <c r="G156" s="315"/>
      <c r="H156" s="315"/>
      <c r="I156" s="315"/>
      <c r="J156" s="315"/>
      <c r="K156" s="315"/>
      <c r="L156" s="315"/>
      <c r="M156" s="315"/>
      <c r="N156" s="315"/>
      <c r="O156" s="315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915"/>
    </row>
    <row r="157" spans="1:33" ht="12.75" customHeight="1">
      <c r="A157" s="315"/>
      <c r="B157" s="315"/>
      <c r="C157" s="315"/>
      <c r="D157" s="315"/>
      <c r="E157" s="315"/>
      <c r="F157" s="315"/>
      <c r="G157" s="315"/>
      <c r="H157" s="315"/>
      <c r="I157" s="315"/>
      <c r="J157" s="315"/>
      <c r="K157" s="315"/>
      <c r="L157" s="315"/>
      <c r="M157" s="315"/>
      <c r="N157" s="315"/>
      <c r="O157" s="315"/>
      <c r="P157" s="315"/>
      <c r="Q157" s="315"/>
      <c r="R157" s="315"/>
      <c r="S157" s="315"/>
      <c r="T157" s="315"/>
      <c r="U157" s="315"/>
      <c r="V157" s="315"/>
      <c r="W157" s="315"/>
      <c r="X157" s="315"/>
      <c r="Y157" s="315"/>
      <c r="Z157" s="315"/>
      <c r="AA157" s="315"/>
      <c r="AB157" s="315"/>
      <c r="AC157" s="315"/>
      <c r="AD157" s="315"/>
      <c r="AE157" s="315"/>
      <c r="AF157" s="315"/>
      <c r="AG157" s="915"/>
    </row>
    <row r="158" spans="1:33" ht="12.75" customHeight="1">
      <c r="A158" s="315"/>
      <c r="B158" s="315"/>
      <c r="C158" s="315"/>
      <c r="D158" s="315"/>
      <c r="E158" s="315"/>
      <c r="F158" s="315"/>
      <c r="G158" s="315"/>
      <c r="H158" s="315"/>
      <c r="I158" s="315"/>
      <c r="J158" s="315"/>
      <c r="K158" s="315"/>
      <c r="L158" s="315"/>
      <c r="M158" s="315"/>
      <c r="N158" s="315"/>
      <c r="O158" s="315"/>
      <c r="P158" s="315"/>
      <c r="Q158" s="315"/>
      <c r="R158" s="315"/>
      <c r="S158" s="315"/>
      <c r="T158" s="315"/>
      <c r="U158" s="315"/>
      <c r="V158" s="315"/>
      <c r="W158" s="315"/>
      <c r="X158" s="315"/>
      <c r="Y158" s="315"/>
      <c r="Z158" s="315"/>
      <c r="AA158" s="315"/>
      <c r="AB158" s="315"/>
      <c r="AC158" s="315"/>
      <c r="AD158" s="315"/>
      <c r="AE158" s="315"/>
      <c r="AF158" s="315"/>
      <c r="AG158" s="915"/>
    </row>
    <row r="159" spans="1:33" ht="12.75" customHeight="1">
      <c r="A159" s="315"/>
      <c r="B159" s="315"/>
      <c r="C159" s="315"/>
      <c r="D159" s="315"/>
      <c r="E159" s="315"/>
      <c r="F159" s="315"/>
      <c r="G159" s="315"/>
      <c r="H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915"/>
    </row>
  </sheetData>
  <sheetProtection algorithmName="SHA-512" hashValue="ZxaiF0Lz2rUaUghlkASCgG8MJjPwPoVPek3D9piOspOj+8b0EdOU90SHNRP1eNMJtXWglSQVKY7hTSvjKf1hMQ==" saltValue="10BJIXelqYjwoC6YuOMu4g==" spinCount="100000" sheet="1" objects="1" scenarios="1"/>
  <mergeCells count="294">
    <mergeCell ref="Y101:Z101"/>
    <mergeCell ref="AA106:AC106"/>
    <mergeCell ref="AD103:AF103"/>
    <mergeCell ref="W103:X103"/>
    <mergeCell ref="Y102:Z102"/>
    <mergeCell ref="AA105:AC105"/>
    <mergeCell ref="AA103:AC103"/>
    <mergeCell ref="Y104:Z104"/>
    <mergeCell ref="AA104:AC104"/>
    <mergeCell ref="W102:X102"/>
    <mergeCell ref="W104:X104"/>
    <mergeCell ref="W106:X106"/>
    <mergeCell ref="W105:X105"/>
    <mergeCell ref="Y105:Z105"/>
    <mergeCell ref="AA102:AC102"/>
    <mergeCell ref="W101:X101"/>
    <mergeCell ref="AD106:AF106"/>
    <mergeCell ref="C77:J77"/>
    <mergeCell ref="M75:AF75"/>
    <mergeCell ref="AA90:AC90"/>
    <mergeCell ref="AA93:AC93"/>
    <mergeCell ref="AD90:AF90"/>
    <mergeCell ref="Y90:Z90"/>
    <mergeCell ref="Y93:Z93"/>
    <mergeCell ref="AD93:AF93"/>
    <mergeCell ref="Y89:Z89"/>
    <mergeCell ref="AA91:AC91"/>
    <mergeCell ref="AD91:AF91"/>
    <mergeCell ref="AA82:AC82"/>
    <mergeCell ref="W79:AC79"/>
    <mergeCell ref="W83:AB83"/>
    <mergeCell ref="Y81:Z81"/>
    <mergeCell ref="AA81:AC81"/>
    <mergeCell ref="AA80:AC80"/>
    <mergeCell ref="AD87:AF87"/>
    <mergeCell ref="Y87:Z87"/>
    <mergeCell ref="AD86:AF86"/>
    <mergeCell ref="W90:X90"/>
    <mergeCell ref="E90:F90"/>
    <mergeCell ref="Y94:Z94"/>
    <mergeCell ref="AA94:AC94"/>
    <mergeCell ref="AD94:AF94"/>
    <mergeCell ref="E83:Q83"/>
    <mergeCell ref="M9:V9"/>
    <mergeCell ref="A19:K19"/>
    <mergeCell ref="A77:B77"/>
    <mergeCell ref="T15:W15"/>
    <mergeCell ref="A23:B23"/>
    <mergeCell ref="A21:K21"/>
    <mergeCell ref="C72:D72"/>
    <mergeCell ref="R21:W21"/>
    <mergeCell ref="A17:K17"/>
    <mergeCell ref="E33:AF36"/>
    <mergeCell ref="E49:AF50"/>
    <mergeCell ref="E25:AF30"/>
    <mergeCell ref="C43:D43"/>
    <mergeCell ref="L15:M15"/>
    <mergeCell ref="AD81:AF81"/>
    <mergeCell ref="AD82:AF82"/>
    <mergeCell ref="R81:V81"/>
    <mergeCell ref="A15:K15"/>
    <mergeCell ref="AB14:AF14"/>
    <mergeCell ref="L14:M14"/>
    <mergeCell ref="L19:AF19"/>
    <mergeCell ref="N15:Q15"/>
    <mergeCell ref="E57:AF58"/>
    <mergeCell ref="AD92:AF92"/>
    <mergeCell ref="Y103:Z103"/>
    <mergeCell ref="AC97:AF97"/>
    <mergeCell ref="AD102:AF102"/>
    <mergeCell ref="E82:F82"/>
    <mergeCell ref="E52:AF53"/>
    <mergeCell ref="W82:X82"/>
    <mergeCell ref="E51:AF51"/>
    <mergeCell ref="W93:X93"/>
    <mergeCell ref="E99:Q99"/>
    <mergeCell ref="R89:V89"/>
    <mergeCell ref="D95:Q95"/>
    <mergeCell ref="Y86:Z86"/>
    <mergeCell ref="AA86:AC86"/>
    <mergeCell ref="W87:X87"/>
    <mergeCell ref="R86:V86"/>
    <mergeCell ref="R87:V87"/>
    <mergeCell ref="E86:F86"/>
    <mergeCell ref="W86:X86"/>
    <mergeCell ref="R97:V97"/>
    <mergeCell ref="R92:V92"/>
    <mergeCell ref="A12:F12"/>
    <mergeCell ref="G12:K12"/>
    <mergeCell ref="L12:M12"/>
    <mergeCell ref="N12:Q12"/>
    <mergeCell ref="R12:S12"/>
    <mergeCell ref="T12:W12"/>
    <mergeCell ref="E66:AF70"/>
    <mergeCell ref="AD80:AF80"/>
    <mergeCell ref="Y82:Z82"/>
    <mergeCell ref="E79:Q79"/>
    <mergeCell ref="W80:X80"/>
    <mergeCell ref="W81:X81"/>
    <mergeCell ref="E73:AF73"/>
    <mergeCell ref="Y80:Z80"/>
    <mergeCell ref="R82:V82"/>
    <mergeCell ref="E81:F81"/>
    <mergeCell ref="E75:G75"/>
    <mergeCell ref="H75:L75"/>
    <mergeCell ref="E55:AF56"/>
    <mergeCell ref="E46:AF46"/>
    <mergeCell ref="AB21:AF21"/>
    <mergeCell ref="V48:AF48"/>
    <mergeCell ref="R102:V102"/>
    <mergeCell ref="C109:Q109"/>
    <mergeCell ref="C85:D85"/>
    <mergeCell ref="E87:F87"/>
    <mergeCell ref="R88:V88"/>
    <mergeCell ref="E85:Q85"/>
    <mergeCell ref="C99:D99"/>
    <mergeCell ref="AA89:AC89"/>
    <mergeCell ref="R90:V90"/>
    <mergeCell ref="AA87:AC87"/>
    <mergeCell ref="AA101:AC101"/>
    <mergeCell ref="W97:AB97"/>
    <mergeCell ref="Y91:Z91"/>
    <mergeCell ref="R93:V93"/>
    <mergeCell ref="W92:X92"/>
    <mergeCell ref="Y92:Z92"/>
    <mergeCell ref="AA92:AC92"/>
    <mergeCell ref="R94:V94"/>
    <mergeCell ref="AC95:AF95"/>
    <mergeCell ref="R95:V95"/>
    <mergeCell ref="W91:X91"/>
    <mergeCell ref="W95:AB95"/>
    <mergeCell ref="W94:X94"/>
    <mergeCell ref="R100:V100"/>
    <mergeCell ref="AA47:AF47"/>
    <mergeCell ref="Q47:Z47"/>
    <mergeCell ref="A41:B41"/>
    <mergeCell ref="L17:AF17"/>
    <mergeCell ref="R15:S15"/>
    <mergeCell ref="X21:AA21"/>
    <mergeCell ref="A119:B119"/>
    <mergeCell ref="Q113:S113"/>
    <mergeCell ref="U114:X114"/>
    <mergeCell ref="W107:AB107"/>
    <mergeCell ref="R104:V104"/>
    <mergeCell ref="R101:V101"/>
    <mergeCell ref="E106:F106"/>
    <mergeCell ref="E105:F105"/>
    <mergeCell ref="E102:F102"/>
    <mergeCell ref="E101:F101"/>
    <mergeCell ref="Y114:AF114"/>
    <mergeCell ref="U113:X113"/>
    <mergeCell ref="R103:V103"/>
    <mergeCell ref="AC107:AF107"/>
    <mergeCell ref="AC109:AF109"/>
    <mergeCell ref="H113:J113"/>
    <mergeCell ref="E111:V111"/>
    <mergeCell ref="Y115:AF115"/>
    <mergeCell ref="L11:M11"/>
    <mergeCell ref="N11:Q11"/>
    <mergeCell ref="R11:S11"/>
    <mergeCell ref="B153:J153"/>
    <mergeCell ref="E94:F94"/>
    <mergeCell ref="E93:F93"/>
    <mergeCell ref="E92:F92"/>
    <mergeCell ref="B151:J152"/>
    <mergeCell ref="A143:AF143"/>
    <mergeCell ref="M121:P121"/>
    <mergeCell ref="E130:AF130"/>
    <mergeCell ref="X136:AB136"/>
    <mergeCell ref="AC136:AF136"/>
    <mergeCell ref="R136:W136"/>
    <mergeCell ref="A127:B127"/>
    <mergeCell ref="C129:D129"/>
    <mergeCell ref="H136:P136"/>
    <mergeCell ref="C122:L122"/>
    <mergeCell ref="C127:AF127"/>
    <mergeCell ref="N14:Q14"/>
    <mergeCell ref="E61:AF63"/>
    <mergeCell ref="G44:I44"/>
    <mergeCell ref="H45:T45"/>
    <mergeCell ref="E47:P47"/>
    <mergeCell ref="A1:P3"/>
    <mergeCell ref="E80:Q80"/>
    <mergeCell ref="E74:AF74"/>
    <mergeCell ref="C79:D79"/>
    <mergeCell ref="A5:AF5"/>
    <mergeCell ref="E65:AF65"/>
    <mergeCell ref="X15:AA15"/>
    <mergeCell ref="X13:AA13"/>
    <mergeCell ref="R91:V91"/>
    <mergeCell ref="R79:V79"/>
    <mergeCell ref="R80:V80"/>
    <mergeCell ref="E89:F89"/>
    <mergeCell ref="AD79:AF79"/>
    <mergeCell ref="W89:X89"/>
    <mergeCell ref="X11:AA11"/>
    <mergeCell ref="T14:W14"/>
    <mergeCell ref="X14:AA14"/>
    <mergeCell ref="R14:S14"/>
    <mergeCell ref="AB11:AF11"/>
    <mergeCell ref="T11:W11"/>
    <mergeCell ref="G11:K11"/>
    <mergeCell ref="G13:K13"/>
    <mergeCell ref="G14:K14"/>
    <mergeCell ref="A11:F11"/>
    <mergeCell ref="H140:P140"/>
    <mergeCell ref="R134:W134"/>
    <mergeCell ref="R140:W140"/>
    <mergeCell ref="X140:AF140"/>
    <mergeCell ref="X138:AF138"/>
    <mergeCell ref="R138:W138"/>
    <mergeCell ref="E129:AF129"/>
    <mergeCell ref="AD121:AF121"/>
    <mergeCell ref="C124:AF124"/>
    <mergeCell ref="R153:Z153"/>
    <mergeCell ref="K145:P145"/>
    <mergeCell ref="AA151:AE152"/>
    <mergeCell ref="K146:P146"/>
    <mergeCell ref="K153:O153"/>
    <mergeCell ref="AA153:AE153"/>
    <mergeCell ref="K147:P147"/>
    <mergeCell ref="R151:Z152"/>
    <mergeCell ref="K151:O152"/>
    <mergeCell ref="Y113:AF113"/>
    <mergeCell ref="M122:AF122"/>
    <mergeCell ref="Q121:U121"/>
    <mergeCell ref="E113:G113"/>
    <mergeCell ref="H134:P134"/>
    <mergeCell ref="L113:P113"/>
    <mergeCell ref="C119:AF119"/>
    <mergeCell ref="C111:D111"/>
    <mergeCell ref="E104:F104"/>
    <mergeCell ref="C123:AF123"/>
    <mergeCell ref="V121:Y121"/>
    <mergeCell ref="Z121:AC121"/>
    <mergeCell ref="C121:L121"/>
    <mergeCell ref="X134:AF134"/>
    <mergeCell ref="C125:AF125"/>
    <mergeCell ref="Y106:Z106"/>
    <mergeCell ref="AD104:AF104"/>
    <mergeCell ref="AD105:AF105"/>
    <mergeCell ref="W109:AB109"/>
    <mergeCell ref="U115:X115"/>
    <mergeCell ref="E116:AF117"/>
    <mergeCell ref="R105:V105"/>
    <mergeCell ref="R109:V109"/>
    <mergeCell ref="E103:F103"/>
    <mergeCell ref="E107:Q107"/>
    <mergeCell ref="E91:F91"/>
    <mergeCell ref="R107:V107"/>
    <mergeCell ref="R106:V106"/>
    <mergeCell ref="C97:Q97"/>
    <mergeCell ref="C65:D65"/>
    <mergeCell ref="R83:V83"/>
    <mergeCell ref="Q1:AF4"/>
    <mergeCell ref="X12:AA12"/>
    <mergeCell ref="AB12:AF12"/>
    <mergeCell ref="A7:L7"/>
    <mergeCell ref="M8:V8"/>
    <mergeCell ref="L13:M13"/>
    <mergeCell ref="A13:F13"/>
    <mergeCell ref="N13:Q13"/>
    <mergeCell ref="AB13:AF13"/>
    <mergeCell ref="R13:S13"/>
    <mergeCell ref="T13:W13"/>
    <mergeCell ref="M7:V7"/>
    <mergeCell ref="AC83:AF83"/>
    <mergeCell ref="R85:V85"/>
    <mergeCell ref="W8:AF8"/>
    <mergeCell ref="L21:Q21"/>
    <mergeCell ref="AI36:AV36"/>
    <mergeCell ref="AH32:AV32"/>
    <mergeCell ref="A14:F14"/>
    <mergeCell ref="W7:AF7"/>
    <mergeCell ref="AB15:AF15"/>
    <mergeCell ref="AI37:AV37"/>
    <mergeCell ref="Z38:AB38"/>
    <mergeCell ref="Z39:AB39"/>
    <mergeCell ref="B38:D38"/>
    <mergeCell ref="B39:D39"/>
    <mergeCell ref="AC38:AD38"/>
    <mergeCell ref="R38:S38"/>
    <mergeCell ref="M38:N38"/>
    <mergeCell ref="H38:I38"/>
    <mergeCell ref="E38:F38"/>
    <mergeCell ref="W38:Y38"/>
    <mergeCell ref="J38:L38"/>
    <mergeCell ref="J39:L39"/>
    <mergeCell ref="O38:Q38"/>
    <mergeCell ref="O39:Q39"/>
    <mergeCell ref="T38:V38"/>
    <mergeCell ref="T39:V39"/>
    <mergeCell ref="A8:L8"/>
    <mergeCell ref="AI38:AV38"/>
  </mergeCells>
  <phoneticPr fontId="4" type="noConversion"/>
  <pageMargins left="0.55118110236220474" right="0.55118110236220474" top="0.59055118110236227" bottom="0.59055118110236227" header="0.39370078740157483" footer="0.39370078740157483"/>
  <pageSetup paperSize="9" fitToHeight="4" orientation="portrait" r:id="rId1"/>
  <headerFooter alignWithMargins="0">
    <oddHeader>&amp;R&amp;6&amp;Z&amp;F</oddHeader>
    <oddFooter>&amp;L&amp;8Compiled by: S.A.B.C. Ltd - Updated March 2023&amp;R&amp;8Printed: &amp;D - Page &amp;P of 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32071-C047-423C-B1E8-59BA0FB764EC}">
  <sheetPr>
    <tabColor rgb="FFFFFF00"/>
    <pageSetUpPr fitToPage="1"/>
  </sheetPr>
  <dimension ref="A1:BL58"/>
  <sheetViews>
    <sheetView showGridLines="0" view="pageLayout" zoomScaleNormal="100" workbookViewId="0">
      <selection activeCell="H47" sqref="H47:P47"/>
    </sheetView>
  </sheetViews>
  <sheetFormatPr defaultColWidth="2.7109375" defaultRowHeight="12.75"/>
  <cols>
    <col min="1" max="1" width="2.7109375" style="214" customWidth="1"/>
    <col min="2" max="2" width="2.85546875" style="214" customWidth="1"/>
    <col min="3" max="8" width="2.7109375" style="214"/>
    <col min="9" max="9" width="2.7109375" style="214" customWidth="1"/>
    <col min="10" max="10" width="4" style="214" customWidth="1"/>
    <col min="11" max="16384" width="2.7109375" style="214"/>
  </cols>
  <sheetData>
    <row r="1" spans="1:34" ht="12.75" customHeight="1">
      <c r="A1" s="2238"/>
      <c r="B1" s="2238"/>
      <c r="C1" s="2238"/>
      <c r="D1" s="2238"/>
      <c r="E1" s="2238"/>
      <c r="F1" s="2238"/>
      <c r="G1" s="2238"/>
      <c r="H1" s="2238"/>
      <c r="I1" s="2238"/>
      <c r="J1" s="2238"/>
      <c r="K1" s="2238"/>
      <c r="L1" s="2238"/>
      <c r="M1" s="2238"/>
      <c r="N1" s="2238"/>
      <c r="O1" s="2238"/>
      <c r="P1" s="2238"/>
      <c r="Q1" s="2238"/>
      <c r="R1" s="2238"/>
      <c r="S1" s="1876" t="s">
        <v>1483</v>
      </c>
      <c r="T1" s="1876"/>
      <c r="U1" s="1876"/>
      <c r="V1" s="1876"/>
      <c r="W1" s="1876"/>
      <c r="X1" s="1876"/>
      <c r="Y1" s="1876"/>
      <c r="Z1" s="1876"/>
      <c r="AA1" s="1876"/>
      <c r="AB1" s="1876"/>
      <c r="AC1" s="1876"/>
      <c r="AD1" s="1876"/>
      <c r="AE1" s="1876"/>
      <c r="AF1" s="1876"/>
      <c r="AG1" s="1876"/>
      <c r="AH1" s="1876"/>
    </row>
    <row r="2" spans="1:34" ht="60" customHeight="1">
      <c r="A2" s="2238"/>
      <c r="B2" s="2238"/>
      <c r="C2" s="2238"/>
      <c r="D2" s="2238"/>
      <c r="E2" s="2238"/>
      <c r="F2" s="2238"/>
      <c r="G2" s="2238"/>
      <c r="H2" s="2238"/>
      <c r="I2" s="2238"/>
      <c r="J2" s="2238"/>
      <c r="K2" s="2238"/>
      <c r="L2" s="2238"/>
      <c r="M2" s="2238"/>
      <c r="N2" s="2238"/>
      <c r="O2" s="2238"/>
      <c r="P2" s="2238"/>
      <c r="Q2" s="2238"/>
      <c r="R2" s="2238"/>
      <c r="S2" s="1876"/>
      <c r="T2" s="1876"/>
      <c r="U2" s="1876"/>
      <c r="V2" s="1876"/>
      <c r="W2" s="1876"/>
      <c r="X2" s="1876"/>
      <c r="Y2" s="1876"/>
      <c r="Z2" s="1876"/>
      <c r="AA2" s="1876"/>
      <c r="AB2" s="1876"/>
      <c r="AC2" s="1876"/>
      <c r="AD2" s="1876"/>
      <c r="AE2" s="1876"/>
      <c r="AF2" s="1876"/>
      <c r="AG2" s="1876"/>
      <c r="AH2" s="1876"/>
    </row>
    <row r="3" spans="1:34" ht="12.75" customHeight="1">
      <c r="A3" s="2238"/>
      <c r="B3" s="2238"/>
      <c r="C3" s="2238"/>
      <c r="D3" s="2238"/>
      <c r="E3" s="2238"/>
      <c r="F3" s="2238"/>
      <c r="G3" s="2238"/>
      <c r="H3" s="2238"/>
      <c r="I3" s="2238"/>
      <c r="J3" s="2238"/>
      <c r="K3" s="2238"/>
      <c r="L3" s="2238"/>
      <c r="M3" s="2238"/>
      <c r="N3" s="2238"/>
      <c r="O3" s="2238"/>
      <c r="P3" s="2238"/>
      <c r="Q3" s="2238"/>
      <c r="R3" s="2238"/>
      <c r="S3" s="1876"/>
      <c r="T3" s="1876"/>
      <c r="U3" s="1876"/>
      <c r="V3" s="1876"/>
      <c r="W3" s="1876"/>
      <c r="X3" s="1876"/>
      <c r="Y3" s="1876"/>
      <c r="Z3" s="1876"/>
      <c r="AA3" s="1876"/>
      <c r="AB3" s="1876"/>
      <c r="AC3" s="1876"/>
      <c r="AD3" s="1876"/>
      <c r="AE3" s="1876"/>
      <c r="AF3" s="1876"/>
      <c r="AG3" s="1876"/>
      <c r="AH3" s="1876"/>
    </row>
    <row r="4" spans="1:34" ht="15.75" customHeight="1">
      <c r="A4" s="2271"/>
      <c r="B4" s="2271"/>
      <c r="C4" s="2271"/>
      <c r="D4" s="2271"/>
      <c r="E4" s="2271"/>
      <c r="F4" s="2271"/>
      <c r="G4" s="2271"/>
      <c r="H4" s="2271"/>
      <c r="I4" s="2271"/>
      <c r="J4" s="2271"/>
      <c r="K4" s="2271"/>
      <c r="L4" s="2271"/>
      <c r="M4" s="2271"/>
      <c r="N4" s="2271"/>
      <c r="O4" s="2271"/>
      <c r="P4" s="2271"/>
      <c r="Q4" s="2271"/>
      <c r="R4" s="2271"/>
      <c r="S4" s="315"/>
      <c r="T4" s="315"/>
      <c r="U4" s="199" t="s">
        <v>183</v>
      </c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</row>
    <row r="5" spans="1:34" ht="12.75" customHeight="1">
      <c r="A5" s="2271"/>
      <c r="B5" s="2271"/>
      <c r="C5" s="2271"/>
      <c r="D5" s="2271"/>
      <c r="E5" s="2271"/>
      <c r="F5" s="2271"/>
      <c r="G5" s="2271"/>
      <c r="H5" s="2271"/>
      <c r="I5" s="2271"/>
      <c r="J5" s="2271"/>
      <c r="K5" s="2271"/>
      <c r="L5" s="2271"/>
      <c r="M5" s="2271"/>
      <c r="N5" s="2271"/>
      <c r="O5" s="2271"/>
      <c r="P5" s="2271"/>
      <c r="Q5" s="2271"/>
      <c r="R5" s="2271"/>
      <c r="S5" s="315"/>
      <c r="T5" s="315"/>
      <c r="U5" s="315" t="s">
        <v>1484</v>
      </c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</row>
    <row r="6" spans="1:34" ht="6" customHeight="1" thickBot="1">
      <c r="A6" s="2239"/>
      <c r="B6" s="2239"/>
      <c r="C6" s="2239"/>
      <c r="D6" s="2239"/>
      <c r="E6" s="2239"/>
      <c r="F6" s="2239"/>
      <c r="G6" s="2239"/>
      <c r="H6" s="2239"/>
      <c r="I6" s="2239"/>
      <c r="J6" s="2239"/>
      <c r="K6" s="2239"/>
      <c r="L6" s="2239"/>
      <c r="M6" s="2239"/>
      <c r="N6" s="2239"/>
      <c r="O6" s="2239"/>
      <c r="P6" s="2239"/>
      <c r="Q6" s="2239"/>
      <c r="R6" s="2239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</row>
    <row r="7" spans="1:34" ht="21.75" customHeight="1" thickTop="1">
      <c r="A7" s="1991" t="s">
        <v>1485</v>
      </c>
      <c r="B7" s="1991"/>
      <c r="C7" s="1991"/>
      <c r="D7" s="1991"/>
      <c r="E7" s="1991"/>
      <c r="F7" s="1991"/>
      <c r="G7" s="1991"/>
      <c r="H7" s="1991"/>
      <c r="I7" s="1991"/>
      <c r="J7" s="1991"/>
      <c r="K7" s="1991"/>
      <c r="L7" s="1991"/>
      <c r="M7" s="1991"/>
      <c r="N7" s="1991"/>
      <c r="O7" s="1991"/>
      <c r="P7" s="1991"/>
      <c r="Q7" s="1991"/>
      <c r="R7" s="1991"/>
      <c r="S7" s="1991"/>
      <c r="T7" s="1991"/>
      <c r="U7" s="1991"/>
      <c r="V7" s="1991"/>
      <c r="W7" s="1991"/>
      <c r="X7" s="1991"/>
      <c r="Y7" s="1991"/>
      <c r="Z7" s="1991"/>
      <c r="AA7" s="1991"/>
      <c r="AB7" s="1991"/>
      <c r="AC7" s="1991"/>
      <c r="AD7" s="1991"/>
      <c r="AE7" s="1991"/>
      <c r="AF7" s="1991"/>
      <c r="AG7" s="1991"/>
      <c r="AH7" s="1991"/>
    </row>
    <row r="8" spans="1:34" ht="21.75" customHeight="1" thickBot="1">
      <c r="A8" s="1992" t="s">
        <v>1486</v>
      </c>
      <c r="B8" s="1992"/>
      <c r="C8" s="1992"/>
      <c r="D8" s="1992"/>
      <c r="E8" s="1992"/>
      <c r="F8" s="1992"/>
      <c r="G8" s="1992"/>
      <c r="H8" s="1992"/>
      <c r="I8" s="1992"/>
      <c r="J8" s="1992"/>
      <c r="K8" s="1992"/>
      <c r="L8" s="1992"/>
      <c r="M8" s="1992"/>
      <c r="N8" s="1992"/>
      <c r="O8" s="1992"/>
      <c r="P8" s="1992"/>
      <c r="Q8" s="1992"/>
      <c r="R8" s="1992"/>
      <c r="S8" s="1992"/>
      <c r="T8" s="1992"/>
      <c r="U8" s="1992"/>
      <c r="V8" s="1992"/>
      <c r="W8" s="1992"/>
      <c r="X8" s="1992"/>
      <c r="Y8" s="1992"/>
      <c r="Z8" s="1992"/>
      <c r="AA8" s="1992"/>
      <c r="AB8" s="1992"/>
      <c r="AC8" s="1992"/>
      <c r="AD8" s="1992"/>
      <c r="AE8" s="1992"/>
      <c r="AF8" s="1992"/>
      <c r="AG8" s="1992"/>
      <c r="AH8" s="1992"/>
    </row>
    <row r="9" spans="1:34" ht="12.75" customHeight="1" thickTop="1">
      <c r="A9" s="917"/>
      <c r="B9" s="917"/>
      <c r="C9" s="917"/>
      <c r="D9" s="917"/>
      <c r="E9" s="917"/>
      <c r="F9" s="917"/>
      <c r="G9" s="917"/>
      <c r="H9" s="917"/>
      <c r="I9" s="917"/>
      <c r="J9" s="917"/>
      <c r="K9" s="917"/>
      <c r="L9" s="917"/>
      <c r="M9" s="917"/>
      <c r="N9" s="917"/>
      <c r="O9" s="917"/>
      <c r="P9" s="917"/>
      <c r="Q9" s="917"/>
      <c r="R9" s="917"/>
      <c r="S9" s="917"/>
      <c r="T9" s="917"/>
      <c r="U9" s="917"/>
      <c r="V9" s="917"/>
      <c r="W9" s="917"/>
      <c r="X9" s="917"/>
      <c r="Y9" s="917"/>
      <c r="Z9" s="917"/>
      <c r="AA9" s="917"/>
      <c r="AB9" s="917"/>
      <c r="AC9" s="917"/>
      <c r="AD9" s="917"/>
      <c r="AE9" s="917"/>
      <c r="AF9" s="917"/>
      <c r="AG9" s="917"/>
      <c r="AH9" s="917"/>
    </row>
    <row r="10" spans="1:34" s="916" customFormat="1" ht="12.75" customHeight="1">
      <c r="A10" s="915" t="s">
        <v>1487</v>
      </c>
      <c r="B10" s="915"/>
      <c r="C10" s="915" t="s">
        <v>1488</v>
      </c>
      <c r="D10" s="915"/>
      <c r="E10" s="915"/>
      <c r="F10" s="915"/>
      <c r="G10" s="915"/>
      <c r="H10" s="915"/>
      <c r="I10" s="915"/>
      <c r="J10" s="915"/>
      <c r="K10" s="922" t="s">
        <v>1489</v>
      </c>
      <c r="L10" s="915"/>
      <c r="M10" s="915"/>
      <c r="N10" s="915"/>
      <c r="O10" s="915"/>
      <c r="P10" s="915"/>
      <c r="Q10" s="915"/>
      <c r="R10" s="915"/>
      <c r="S10" s="915"/>
      <c r="T10" s="915"/>
      <c r="U10" s="915"/>
      <c r="V10" s="915"/>
      <c r="W10" s="915"/>
      <c r="X10" s="915"/>
      <c r="Y10" s="915"/>
      <c r="Z10" s="915"/>
      <c r="AA10" s="915"/>
      <c r="AB10" s="915"/>
      <c r="AC10" s="915"/>
      <c r="AD10" s="915"/>
      <c r="AE10" s="915"/>
      <c r="AF10" s="915"/>
      <c r="AG10" s="915"/>
      <c r="AH10" s="915"/>
    </row>
    <row r="11" spans="1:34" s="916" customFormat="1" ht="12.75" customHeight="1">
      <c r="A11" s="915"/>
      <c r="B11" s="915"/>
      <c r="C11" s="915" t="s">
        <v>1490</v>
      </c>
      <c r="D11" s="915"/>
      <c r="E11" s="915"/>
      <c r="F11" s="915"/>
      <c r="G11" s="915"/>
      <c r="H11" s="915"/>
      <c r="I11" s="915"/>
      <c r="J11" s="915"/>
      <c r="K11" s="922" t="s">
        <v>1491</v>
      </c>
      <c r="L11" s="915"/>
      <c r="M11" s="915"/>
      <c r="N11" s="915"/>
      <c r="O11" s="915"/>
      <c r="P11" s="915"/>
      <c r="Q11" s="915"/>
      <c r="R11" s="915"/>
      <c r="S11" s="915"/>
      <c r="T11" s="915"/>
      <c r="U11" s="915"/>
      <c r="V11" s="915"/>
      <c r="W11" s="915"/>
      <c r="X11" s="915"/>
      <c r="Y11" s="915"/>
      <c r="Z11" s="915"/>
      <c r="AA11" s="915"/>
      <c r="AB11" s="915"/>
      <c r="AC11" s="915"/>
      <c r="AD11" s="915"/>
      <c r="AE11" s="915"/>
      <c r="AF11" s="915"/>
      <c r="AG11" s="915"/>
      <c r="AH11" s="915"/>
    </row>
    <row r="12" spans="1:34" s="916" customFormat="1" ht="12.75" customHeight="1">
      <c r="A12" s="915"/>
      <c r="B12" s="915"/>
      <c r="C12" s="915" t="s">
        <v>1492</v>
      </c>
      <c r="D12" s="915"/>
      <c r="E12" s="915"/>
      <c r="F12" s="915"/>
      <c r="G12" s="915"/>
      <c r="H12" s="915"/>
      <c r="I12" s="915"/>
      <c r="J12" s="915"/>
      <c r="K12" s="2272">
        <f>'Prod. Info'!B38</f>
        <v>0</v>
      </c>
      <c r="L12" s="2273"/>
      <c r="M12" s="2273"/>
      <c r="N12" s="2273"/>
      <c r="O12" s="2274"/>
      <c r="P12" s="1993" t="s">
        <v>1493</v>
      </c>
      <c r="Q12" s="1994"/>
      <c r="R12" s="1994"/>
      <c r="S12" s="1994"/>
      <c r="T12" s="1994"/>
      <c r="U12" s="1994"/>
      <c r="V12" s="1994"/>
      <c r="W12" s="1994"/>
      <c r="X12" s="1994"/>
      <c r="Y12" s="1994"/>
      <c r="Z12" s="1995"/>
      <c r="AA12" s="915"/>
      <c r="AB12" s="915"/>
      <c r="AC12" s="915"/>
      <c r="AD12" s="915"/>
      <c r="AE12" s="915"/>
      <c r="AF12" s="915"/>
      <c r="AG12" s="915"/>
      <c r="AH12" s="915"/>
    </row>
    <row r="13" spans="1:34" s="916" customFormat="1" ht="12.75" customHeight="1">
      <c r="A13" s="915"/>
      <c r="B13" s="915"/>
      <c r="C13" s="915" t="s">
        <v>1494</v>
      </c>
      <c r="D13" s="915"/>
      <c r="E13" s="915"/>
      <c r="F13" s="915"/>
      <c r="G13" s="915"/>
      <c r="H13" s="915"/>
      <c r="I13" s="915"/>
      <c r="J13" s="915"/>
      <c r="K13" s="2275">
        <f>'Prod. Info'!C41</f>
        <v>0</v>
      </c>
      <c r="L13" s="2276"/>
      <c r="M13" s="2276"/>
      <c r="N13" s="2276"/>
      <c r="O13" s="2277"/>
      <c r="P13" s="1988" t="s">
        <v>1493</v>
      </c>
      <c r="Q13" s="1989"/>
      <c r="R13" s="1989"/>
      <c r="S13" s="1989"/>
      <c r="T13" s="1989"/>
      <c r="U13" s="1989"/>
      <c r="V13" s="1989"/>
      <c r="W13" s="1989"/>
      <c r="X13" s="1989"/>
      <c r="Y13" s="1989"/>
      <c r="Z13" s="1990"/>
      <c r="AA13" s="915"/>
      <c r="AB13" s="915"/>
      <c r="AC13" s="915"/>
      <c r="AD13" s="915"/>
      <c r="AE13" s="915"/>
      <c r="AF13" s="915"/>
      <c r="AG13" s="915"/>
      <c r="AH13" s="915"/>
    </row>
    <row r="14" spans="1:34" s="916" customFormat="1" ht="12.75" customHeight="1">
      <c r="A14" s="915"/>
      <c r="B14" s="915"/>
      <c r="C14" s="915" t="s">
        <v>191</v>
      </c>
      <c r="D14" s="915"/>
      <c r="E14" s="915"/>
      <c r="F14" s="915"/>
      <c r="G14" s="915"/>
      <c r="H14" s="915"/>
      <c r="I14" s="915"/>
      <c r="J14" s="915"/>
      <c r="K14" s="1985">
        <f>'Prod. Info'!C40</f>
        <v>0</v>
      </c>
      <c r="L14" s="1986"/>
      <c r="M14" s="1986"/>
      <c r="N14" s="1986"/>
      <c r="O14" s="1986"/>
      <c r="P14" s="1986"/>
      <c r="Q14" s="1986"/>
      <c r="R14" s="1986"/>
      <c r="S14" s="1986"/>
      <c r="T14" s="1986"/>
      <c r="U14" s="1986"/>
      <c r="V14" s="1986"/>
      <c r="W14" s="1986"/>
      <c r="X14" s="1986"/>
      <c r="Y14" s="1986"/>
      <c r="Z14" s="1987"/>
      <c r="AA14" s="915"/>
      <c r="AB14" s="915"/>
      <c r="AC14" s="915"/>
      <c r="AD14" s="915"/>
      <c r="AE14" s="915"/>
      <c r="AF14" s="915"/>
      <c r="AG14" s="915"/>
      <c r="AH14" s="915"/>
    </row>
    <row r="15" spans="1:34" s="916" customFormat="1" ht="12.75" customHeight="1">
      <c r="A15" s="915"/>
      <c r="B15" s="915"/>
      <c r="C15" s="915"/>
      <c r="D15" s="915"/>
      <c r="E15" s="915"/>
      <c r="F15" s="915"/>
      <c r="G15" s="915"/>
      <c r="H15" s="915"/>
      <c r="I15" s="915"/>
      <c r="J15" s="915"/>
      <c r="K15" s="1155"/>
      <c r="L15" s="1155"/>
      <c r="M15" s="1155"/>
      <c r="N15" s="1155"/>
      <c r="O15" s="1155"/>
      <c r="P15" s="1155"/>
      <c r="Q15" s="1155"/>
      <c r="R15" s="1155"/>
      <c r="S15" s="1155"/>
      <c r="T15" s="1155"/>
      <c r="U15" s="1155"/>
      <c r="V15" s="1155"/>
      <c r="W15" s="1155"/>
      <c r="X15" s="1155"/>
      <c r="Y15" s="1155"/>
      <c r="Z15" s="1155"/>
      <c r="AA15" s="915"/>
      <c r="AB15" s="915"/>
      <c r="AC15" s="915"/>
      <c r="AD15" s="915"/>
      <c r="AE15" s="915"/>
      <c r="AF15" s="915"/>
      <c r="AG15" s="915"/>
      <c r="AH15" s="915"/>
    </row>
    <row r="16" spans="1:34" ht="12.75" customHeight="1">
      <c r="A16" s="315"/>
      <c r="B16" s="315"/>
      <c r="C16" s="1910" t="s">
        <v>177</v>
      </c>
      <c r="D16" s="1910"/>
      <c r="E16" s="1910"/>
      <c r="F16" s="1910"/>
      <c r="G16" s="1910"/>
      <c r="H16" s="1910"/>
      <c r="I16" s="1910"/>
      <c r="J16" s="1910"/>
      <c r="K16" s="1985">
        <f>'Prod. Info'!C20</f>
        <v>0</v>
      </c>
      <c r="L16" s="1986"/>
      <c r="M16" s="1986"/>
      <c r="N16" s="1986"/>
      <c r="O16" s="1986"/>
      <c r="P16" s="1986"/>
      <c r="Q16" s="1986"/>
      <c r="R16" s="1986"/>
      <c r="S16" s="1986"/>
      <c r="T16" s="1986"/>
      <c r="U16" s="1986"/>
      <c r="V16" s="1986"/>
      <c r="W16" s="1986"/>
      <c r="X16" s="1986"/>
      <c r="Y16" s="1986"/>
      <c r="Z16" s="1986"/>
      <c r="AA16" s="1986"/>
      <c r="AB16" s="1986"/>
      <c r="AC16" s="1986"/>
      <c r="AD16" s="1986"/>
      <c r="AE16" s="1986"/>
      <c r="AF16" s="1986"/>
      <c r="AG16" s="1986"/>
      <c r="AH16" s="1987"/>
    </row>
    <row r="17" spans="1:64" s="201" customFormat="1" ht="12.75" customHeight="1">
      <c r="A17" s="217"/>
      <c r="B17" s="216"/>
      <c r="C17" s="315" t="s">
        <v>1495</v>
      </c>
      <c r="D17" s="216"/>
      <c r="E17" s="216"/>
      <c r="F17" s="216"/>
      <c r="G17" s="216"/>
      <c r="H17" s="216"/>
      <c r="I17" s="216"/>
      <c r="J17" s="216"/>
      <c r="K17" s="1985">
        <f>'Prod. Info'!C2</f>
        <v>0</v>
      </c>
      <c r="L17" s="1986"/>
      <c r="M17" s="1986"/>
      <c r="N17" s="1986"/>
      <c r="O17" s="1986"/>
      <c r="P17" s="1986"/>
      <c r="Q17" s="1986"/>
      <c r="R17" s="1986"/>
      <c r="S17" s="1986"/>
      <c r="T17" s="1986"/>
      <c r="U17" s="1986"/>
      <c r="V17" s="1986"/>
      <c r="W17" s="1986"/>
      <c r="X17" s="1986"/>
      <c r="Y17" s="1986"/>
      <c r="Z17" s="1986"/>
      <c r="AA17" s="1986"/>
      <c r="AB17" s="1986"/>
      <c r="AC17" s="1986"/>
      <c r="AD17" s="1986"/>
      <c r="AE17" s="1986"/>
      <c r="AF17" s="1986"/>
      <c r="AG17" s="1986"/>
      <c r="AH17" s="1987"/>
    </row>
    <row r="18" spans="1:64" ht="12.75" customHeight="1">
      <c r="A18" s="315"/>
      <c r="B18" s="201"/>
      <c r="C18" s="315" t="s">
        <v>1496</v>
      </c>
      <c r="D18" s="201"/>
      <c r="E18" s="201"/>
      <c r="F18" s="201"/>
      <c r="G18" s="201"/>
      <c r="H18" s="201"/>
      <c r="I18" s="201"/>
      <c r="J18" s="201"/>
      <c r="K18" s="1434" t="str">
        <f>'Prod. Info'!B37</f>
        <v>LP-000</v>
      </c>
      <c r="L18" s="1434"/>
      <c r="M18" s="1434"/>
      <c r="N18" s="1434"/>
      <c r="O18" s="1434"/>
      <c r="P18" s="1434"/>
      <c r="Q18" s="1434">
        <f>'Prod. Info'!C37</f>
        <v>0</v>
      </c>
      <c r="R18" s="1434"/>
      <c r="S18" s="1434"/>
      <c r="T18" s="1434"/>
      <c r="U18" s="1434"/>
      <c r="V18" s="1434"/>
      <c r="W18" s="1434">
        <f>'Prod. Info'!D37</f>
        <v>0</v>
      </c>
      <c r="X18" s="1434"/>
      <c r="Y18" s="1434"/>
      <c r="Z18" s="1434"/>
      <c r="AA18" s="1434"/>
      <c r="AB18" s="1434"/>
      <c r="AC18" s="1434">
        <f>'Prod. Info'!E37</f>
        <v>0</v>
      </c>
      <c r="AD18" s="1434"/>
      <c r="AE18" s="1434"/>
      <c r="AF18" s="1434"/>
      <c r="AG18" s="1434"/>
      <c r="AH18" s="1434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</row>
    <row r="19" spans="1:64" s="201" customFormat="1" ht="12.75" customHeight="1">
      <c r="G19" s="917"/>
      <c r="H19" s="917"/>
      <c r="I19" s="315"/>
      <c r="J19" s="315"/>
      <c r="K19" s="315"/>
      <c r="L19" s="315"/>
      <c r="M19" s="315"/>
      <c r="N19" s="918"/>
      <c r="O19" s="918"/>
      <c r="P19" s="315"/>
    </row>
    <row r="20" spans="1:64">
      <c r="A20" s="315" t="s">
        <v>1497</v>
      </c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</row>
    <row r="21" spans="1:64" s="315" customFormat="1" ht="12.75" customHeight="1">
      <c r="A21" s="905"/>
      <c r="B21" s="908"/>
      <c r="D21" s="905"/>
      <c r="E21" s="905"/>
      <c r="F21" s="905"/>
      <c r="G21" s="905"/>
      <c r="H21" s="905"/>
      <c r="I21" s="905"/>
      <c r="J21" s="905"/>
      <c r="K21" s="905"/>
      <c r="L21" s="905"/>
      <c r="M21" s="905"/>
      <c r="N21" s="905"/>
      <c r="O21" s="905"/>
      <c r="P21" s="905"/>
      <c r="Q21" s="905"/>
      <c r="R21" s="905"/>
      <c r="S21" s="905"/>
      <c r="T21" s="905"/>
      <c r="U21" s="905"/>
      <c r="V21" s="905"/>
      <c r="W21" s="905"/>
      <c r="X21" s="905"/>
      <c r="Y21" s="905"/>
      <c r="Z21" s="905"/>
      <c r="AA21" s="905"/>
      <c r="AB21" s="905"/>
      <c r="AC21" s="905"/>
      <c r="AD21" s="905"/>
      <c r="AE21" s="905"/>
      <c r="AF21" s="905"/>
      <c r="AG21" s="905"/>
      <c r="AH21" s="905"/>
      <c r="AI21" s="905"/>
      <c r="AJ21" s="905"/>
      <c r="AK21" s="905"/>
      <c r="AL21" s="905"/>
      <c r="AM21" s="905"/>
      <c r="AN21" s="905"/>
      <c r="AO21" s="905"/>
      <c r="AP21" s="905"/>
      <c r="AQ21" s="905"/>
      <c r="AR21" s="905"/>
      <c r="AS21" s="905"/>
      <c r="AT21" s="905"/>
      <c r="AU21" s="905"/>
      <c r="AV21" s="905"/>
      <c r="AW21" s="905"/>
      <c r="AX21" s="905"/>
      <c r="AY21" s="905"/>
      <c r="AZ21" s="905"/>
      <c r="BA21" s="905"/>
      <c r="BB21" s="905"/>
      <c r="BC21" s="905"/>
      <c r="BD21" s="905"/>
      <c r="BE21" s="905"/>
      <c r="BF21" s="905"/>
      <c r="BG21" s="905"/>
      <c r="BH21" s="905"/>
      <c r="BI21" s="905"/>
      <c r="BJ21" s="905"/>
      <c r="BK21" s="905"/>
      <c r="BL21" s="905"/>
    </row>
    <row r="22" spans="1:64" s="315" customFormat="1" ht="12.75" customHeight="1">
      <c r="A22" s="1977" t="s">
        <v>1498</v>
      </c>
      <c r="B22" s="1977"/>
      <c r="C22" s="1977"/>
      <c r="D22" s="1977"/>
      <c r="E22" s="1977"/>
      <c r="F22" s="1977"/>
      <c r="G22" s="1977"/>
      <c r="H22" s="1977"/>
      <c r="I22" s="1977"/>
      <c r="J22" s="1977"/>
      <c r="K22" s="1977"/>
      <c r="L22" s="1977"/>
      <c r="M22" s="1977"/>
      <c r="N22" s="1977"/>
      <c r="O22" s="1977"/>
      <c r="P22" s="1977"/>
      <c r="Q22" s="1977"/>
      <c r="R22" s="1977"/>
      <c r="S22" s="1977"/>
      <c r="T22" s="1977"/>
      <c r="U22" s="1977"/>
      <c r="V22" s="1977"/>
      <c r="W22" s="1977"/>
      <c r="X22" s="1977"/>
      <c r="Y22" s="1977"/>
      <c r="Z22" s="1977"/>
      <c r="AA22" s="1977"/>
      <c r="AB22" s="1977"/>
      <c r="AC22" s="1977"/>
      <c r="AD22" s="1977"/>
      <c r="AE22" s="1977"/>
      <c r="AF22" s="1977"/>
      <c r="AG22" s="1977"/>
      <c r="AH22" s="1977"/>
      <c r="AI22" s="905"/>
      <c r="AJ22" s="905"/>
      <c r="AK22" s="905"/>
      <c r="AL22" s="905"/>
      <c r="AM22" s="905"/>
      <c r="AN22" s="905"/>
      <c r="AO22" s="905"/>
      <c r="AP22" s="905"/>
      <c r="AQ22" s="905"/>
      <c r="AR22" s="905"/>
      <c r="AS22" s="905"/>
      <c r="AT22" s="905"/>
      <c r="AU22" s="905"/>
      <c r="AV22" s="905"/>
      <c r="AW22" s="905"/>
      <c r="AX22" s="905"/>
      <c r="AY22" s="905"/>
      <c r="AZ22" s="905"/>
      <c r="BA22" s="905"/>
      <c r="BB22" s="905"/>
      <c r="BC22" s="905"/>
      <c r="BD22" s="905"/>
      <c r="BE22" s="905"/>
      <c r="BF22" s="905"/>
      <c r="BG22" s="905"/>
      <c r="BH22" s="905"/>
      <c r="BI22" s="905"/>
      <c r="BJ22" s="905"/>
      <c r="BK22" s="905"/>
      <c r="BL22" s="905"/>
    </row>
    <row r="23" spans="1:64" s="315" customFormat="1" ht="12.75" customHeight="1">
      <c r="A23" s="1977"/>
      <c r="B23" s="1977"/>
      <c r="C23" s="1977"/>
      <c r="D23" s="1977"/>
      <c r="E23" s="1977"/>
      <c r="F23" s="1977"/>
      <c r="G23" s="1977"/>
      <c r="H23" s="1977"/>
      <c r="I23" s="1977"/>
      <c r="J23" s="1977"/>
      <c r="K23" s="1977"/>
      <c r="L23" s="1977"/>
      <c r="M23" s="1977"/>
      <c r="N23" s="1977"/>
      <c r="O23" s="1977"/>
      <c r="P23" s="1977"/>
      <c r="Q23" s="1977"/>
      <c r="R23" s="1977"/>
      <c r="S23" s="1977"/>
      <c r="T23" s="1977"/>
      <c r="U23" s="1977"/>
      <c r="V23" s="1977"/>
      <c r="W23" s="1977"/>
      <c r="X23" s="1977"/>
      <c r="Y23" s="1977"/>
      <c r="Z23" s="1977"/>
      <c r="AA23" s="1977"/>
      <c r="AB23" s="1977"/>
      <c r="AC23" s="1977"/>
      <c r="AD23" s="1977"/>
      <c r="AE23" s="1977"/>
      <c r="AF23" s="1977"/>
      <c r="AG23" s="1977"/>
      <c r="AH23" s="1977"/>
      <c r="AI23" s="905"/>
      <c r="AJ23" s="905"/>
      <c r="AK23" s="905"/>
      <c r="AL23" s="905"/>
      <c r="AM23" s="905"/>
      <c r="AN23" s="905"/>
      <c r="AO23" s="905"/>
      <c r="AP23" s="905"/>
      <c r="AQ23" s="905"/>
      <c r="AR23" s="905"/>
      <c r="AS23" s="905"/>
      <c r="AT23" s="905"/>
      <c r="AU23" s="905"/>
      <c r="AV23" s="905"/>
      <c r="AW23" s="905"/>
      <c r="AX23" s="905"/>
      <c r="AY23" s="905"/>
      <c r="AZ23" s="905"/>
      <c r="BA23" s="905"/>
      <c r="BB23" s="905"/>
      <c r="BC23" s="905"/>
      <c r="BD23" s="905"/>
      <c r="BE23" s="905"/>
      <c r="BF23" s="905"/>
      <c r="BG23" s="905"/>
      <c r="BH23" s="905"/>
      <c r="BI23" s="905"/>
      <c r="BJ23" s="905"/>
      <c r="BK23" s="905"/>
      <c r="BL23" s="905"/>
    </row>
    <row r="24" spans="1:64" s="315" customFormat="1" ht="12.75" customHeight="1">
      <c r="A24" s="905"/>
      <c r="B24" s="908"/>
      <c r="D24" s="905"/>
      <c r="E24" s="905"/>
      <c r="F24" s="905"/>
      <c r="G24" s="905"/>
      <c r="H24" s="905"/>
      <c r="I24" s="905"/>
      <c r="J24" s="905"/>
      <c r="K24" s="905"/>
      <c r="L24" s="905"/>
      <c r="M24" s="905"/>
      <c r="N24" s="905"/>
      <c r="O24" s="905"/>
      <c r="P24" s="905"/>
      <c r="Q24" s="905"/>
      <c r="R24" s="905"/>
      <c r="S24" s="905"/>
      <c r="T24" s="905"/>
      <c r="U24" s="905"/>
      <c r="V24" s="905"/>
      <c r="W24" s="905"/>
      <c r="X24" s="905"/>
      <c r="Y24" s="905"/>
      <c r="Z24" s="905"/>
      <c r="AA24" s="905"/>
      <c r="AB24" s="905"/>
      <c r="AC24" s="905"/>
      <c r="AD24" s="905"/>
      <c r="AE24" s="905"/>
      <c r="AF24" s="905"/>
      <c r="AG24" s="905"/>
      <c r="AH24" s="905"/>
      <c r="AI24" s="905"/>
      <c r="AJ24" s="905"/>
      <c r="AK24" s="905"/>
      <c r="AL24" s="905"/>
      <c r="AM24" s="905"/>
      <c r="AN24" s="905"/>
      <c r="AO24" s="905"/>
      <c r="AP24" s="905"/>
      <c r="AQ24" s="905"/>
      <c r="AR24" s="905"/>
      <c r="AS24" s="905"/>
      <c r="AT24" s="905"/>
      <c r="AU24" s="905"/>
      <c r="AV24" s="905"/>
      <c r="AW24" s="905"/>
      <c r="AX24" s="905"/>
      <c r="AY24" s="905"/>
      <c r="AZ24" s="905"/>
      <c r="BA24" s="905"/>
      <c r="BB24" s="905"/>
      <c r="BC24" s="905"/>
      <c r="BD24" s="905"/>
      <c r="BE24" s="905"/>
      <c r="BF24" s="905"/>
      <c r="BG24" s="905"/>
      <c r="BH24" s="905"/>
      <c r="BI24" s="905"/>
      <c r="BJ24" s="905"/>
      <c r="BK24" s="905"/>
      <c r="BL24" s="905"/>
    </row>
    <row r="25" spans="1:64" ht="12.75" customHeight="1">
      <c r="A25" s="217" t="s">
        <v>1499</v>
      </c>
      <c r="B25" s="908"/>
      <c r="C25" s="315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905"/>
      <c r="AK25" s="905"/>
      <c r="AL25" s="905"/>
      <c r="AM25" s="905"/>
      <c r="AN25" s="905"/>
      <c r="AO25" s="905"/>
      <c r="AP25" s="905"/>
      <c r="AQ25" s="905"/>
      <c r="AR25" s="905"/>
      <c r="AS25" s="905"/>
      <c r="AT25" s="905"/>
      <c r="AU25" s="905"/>
      <c r="AV25" s="905"/>
      <c r="AW25" s="905"/>
      <c r="AX25" s="905"/>
      <c r="AY25" s="905"/>
      <c r="AZ25" s="905"/>
      <c r="BA25" s="905"/>
      <c r="BB25" s="905"/>
      <c r="BC25" s="905"/>
      <c r="BD25" s="905"/>
      <c r="BE25" s="905"/>
      <c r="BF25" s="905"/>
      <c r="BG25" s="905"/>
      <c r="BH25" s="905"/>
      <c r="BI25" s="905"/>
      <c r="BJ25" s="905"/>
      <c r="BK25" s="905"/>
      <c r="BL25" s="905"/>
    </row>
    <row r="26" spans="1:64" s="315" customFormat="1" ht="12.75" customHeight="1">
      <c r="A26" s="905"/>
      <c r="B26" s="908"/>
      <c r="D26" s="905"/>
      <c r="E26" s="905"/>
      <c r="F26" s="905"/>
      <c r="G26" s="905"/>
      <c r="H26" s="905"/>
      <c r="I26" s="905"/>
      <c r="J26" s="905"/>
      <c r="K26" s="905"/>
      <c r="L26" s="905"/>
      <c r="M26" s="905"/>
      <c r="N26" s="905"/>
      <c r="O26" s="905"/>
      <c r="P26" s="905"/>
      <c r="Q26" s="905"/>
      <c r="R26" s="905"/>
      <c r="S26" s="905"/>
      <c r="T26" s="905"/>
      <c r="U26" s="905"/>
      <c r="V26" s="905"/>
      <c r="W26" s="905"/>
      <c r="X26" s="905"/>
      <c r="Y26" s="905"/>
      <c r="Z26" s="905"/>
      <c r="AA26" s="905"/>
      <c r="AB26" s="905"/>
      <c r="AC26" s="905"/>
      <c r="AD26" s="905"/>
      <c r="AE26" s="905"/>
      <c r="AF26" s="905"/>
      <c r="AG26" s="905"/>
      <c r="AH26" s="905"/>
      <c r="AI26" s="905"/>
      <c r="AJ26" s="905"/>
      <c r="AK26" s="905"/>
      <c r="AL26" s="905"/>
      <c r="AM26" s="905"/>
      <c r="AN26" s="905"/>
      <c r="AO26" s="905"/>
      <c r="AP26" s="905"/>
      <c r="AQ26" s="905"/>
      <c r="AR26" s="905"/>
      <c r="AS26" s="905"/>
      <c r="AT26" s="905"/>
      <c r="AU26" s="905"/>
      <c r="AV26" s="905"/>
      <c r="AW26" s="905"/>
      <c r="AX26" s="905"/>
      <c r="AY26" s="905"/>
      <c r="AZ26" s="905"/>
      <c r="BA26" s="905"/>
      <c r="BB26" s="905"/>
      <c r="BC26" s="905"/>
      <c r="BD26" s="905"/>
      <c r="BE26" s="905"/>
      <c r="BF26" s="905"/>
      <c r="BG26" s="905"/>
      <c r="BH26" s="905"/>
      <c r="BI26" s="905"/>
      <c r="BJ26" s="905"/>
      <c r="BK26" s="905"/>
      <c r="BL26" s="905"/>
    </row>
    <row r="27" spans="1:64" s="315" customFormat="1" ht="12.75" customHeight="1">
      <c r="A27" s="909" t="s">
        <v>1500</v>
      </c>
      <c r="B27" s="923"/>
      <c r="C27" s="924"/>
      <c r="D27" s="909"/>
      <c r="E27" s="909"/>
      <c r="F27" s="909"/>
      <c r="G27" s="909"/>
      <c r="H27" s="909"/>
      <c r="I27" s="909"/>
      <c r="J27" s="909"/>
      <c r="K27" s="909"/>
      <c r="L27" s="909"/>
      <c r="M27" s="909"/>
      <c r="N27" s="909"/>
      <c r="O27" s="909"/>
      <c r="P27" s="909"/>
      <c r="Q27" s="909"/>
      <c r="R27" s="909"/>
      <c r="S27" s="909"/>
      <c r="T27" s="909"/>
      <c r="U27" s="909"/>
      <c r="V27" s="909"/>
      <c r="W27" s="909"/>
      <c r="X27" s="909"/>
      <c r="Y27" s="909"/>
      <c r="Z27" s="909"/>
      <c r="AA27" s="909"/>
      <c r="AB27" s="909"/>
      <c r="AC27" s="909"/>
      <c r="AD27" s="909"/>
      <c r="AE27" s="909"/>
      <c r="AF27" s="909"/>
      <c r="AG27" s="909"/>
      <c r="AH27" s="909"/>
      <c r="AI27" s="905"/>
      <c r="AJ27" s="905"/>
      <c r="AK27" s="905"/>
      <c r="AL27" s="905"/>
      <c r="AM27" s="905"/>
      <c r="AN27" s="905"/>
      <c r="AO27" s="905"/>
      <c r="AP27" s="905"/>
      <c r="AQ27" s="905"/>
      <c r="AR27" s="905"/>
      <c r="AS27" s="905"/>
      <c r="AT27" s="905"/>
      <c r="AU27" s="905"/>
      <c r="AV27" s="905"/>
      <c r="AW27" s="905"/>
      <c r="AX27" s="905"/>
      <c r="AY27" s="905"/>
      <c r="AZ27" s="905"/>
      <c r="BA27" s="905"/>
      <c r="BB27" s="905"/>
      <c r="BC27" s="905"/>
      <c r="BD27" s="905"/>
      <c r="BE27" s="905"/>
      <c r="BF27" s="905"/>
      <c r="BG27" s="905"/>
      <c r="BH27" s="905"/>
      <c r="BI27" s="905"/>
      <c r="BJ27" s="905"/>
      <c r="BK27" s="905"/>
      <c r="BL27" s="905"/>
    </row>
    <row r="28" spans="1:64" s="315" customFormat="1" ht="12.75" customHeight="1">
      <c r="A28" s="909"/>
      <c r="B28" s="923"/>
      <c r="C28" s="924"/>
      <c r="D28" s="909"/>
      <c r="E28" s="909"/>
      <c r="F28" s="909"/>
      <c r="G28" s="909"/>
      <c r="H28" s="909"/>
      <c r="I28" s="909"/>
      <c r="J28" s="909"/>
      <c r="K28" s="909"/>
      <c r="L28" s="909"/>
      <c r="M28" s="909"/>
      <c r="N28" s="909"/>
      <c r="O28" s="909"/>
      <c r="P28" s="909"/>
      <c r="Q28" s="909"/>
      <c r="R28" s="909"/>
      <c r="S28" s="909"/>
      <c r="T28" s="909"/>
      <c r="U28" s="909"/>
      <c r="V28" s="909"/>
      <c r="W28" s="909"/>
      <c r="X28" s="909"/>
      <c r="Y28" s="909"/>
      <c r="Z28" s="909"/>
      <c r="AA28" s="909"/>
      <c r="AB28" s="909"/>
      <c r="AC28" s="909"/>
      <c r="AD28" s="909"/>
      <c r="AE28" s="909"/>
      <c r="AF28" s="909"/>
      <c r="AG28" s="909"/>
      <c r="AH28" s="909"/>
      <c r="AI28" s="905"/>
      <c r="AJ28" s="905"/>
      <c r="AK28" s="905"/>
      <c r="AL28" s="905"/>
      <c r="AM28" s="905"/>
      <c r="AN28" s="905"/>
      <c r="AO28" s="905"/>
      <c r="AP28" s="905"/>
      <c r="AQ28" s="905"/>
      <c r="AR28" s="905"/>
      <c r="AS28" s="905"/>
      <c r="AT28" s="905"/>
      <c r="AU28" s="905"/>
      <c r="AV28" s="905"/>
      <c r="AW28" s="905"/>
      <c r="AX28" s="905"/>
      <c r="AY28" s="905"/>
      <c r="AZ28" s="905"/>
      <c r="BA28" s="905"/>
      <c r="BB28" s="905"/>
      <c r="BC28" s="905"/>
      <c r="BD28" s="905"/>
      <c r="BE28" s="905"/>
      <c r="BF28" s="905"/>
      <c r="BG28" s="905"/>
      <c r="BH28" s="905"/>
      <c r="BI28" s="905"/>
      <c r="BJ28" s="905"/>
      <c r="BK28" s="905"/>
      <c r="BL28" s="905"/>
    </row>
    <row r="29" spans="1:64" s="315" customFormat="1" ht="12.75" customHeight="1">
      <c r="A29" s="909"/>
      <c r="B29" s="923"/>
      <c r="C29" s="924"/>
      <c r="D29" s="909"/>
      <c r="E29" s="909"/>
      <c r="F29" s="909"/>
      <c r="G29" s="909"/>
      <c r="H29" s="909"/>
      <c r="I29" s="909"/>
      <c r="J29" s="909"/>
      <c r="K29" s="909"/>
      <c r="L29" s="909"/>
      <c r="M29" s="909"/>
      <c r="N29" s="909"/>
      <c r="O29" s="909"/>
      <c r="P29" s="909"/>
      <c r="Q29" s="909"/>
      <c r="R29" s="909"/>
      <c r="S29" s="909"/>
      <c r="T29" s="909"/>
      <c r="U29" s="909"/>
      <c r="V29" s="909"/>
      <c r="W29" s="909"/>
      <c r="X29" s="909"/>
      <c r="Y29" s="909"/>
      <c r="Z29" s="909"/>
      <c r="AA29" s="909"/>
      <c r="AB29" s="909"/>
      <c r="AC29" s="909"/>
      <c r="AD29" s="909"/>
      <c r="AE29" s="909"/>
      <c r="AF29" s="909"/>
      <c r="AG29" s="909"/>
      <c r="AH29" s="909"/>
      <c r="AI29" s="905"/>
      <c r="AJ29" s="905"/>
      <c r="AK29" s="905"/>
      <c r="AL29" s="905"/>
      <c r="AM29" s="905"/>
      <c r="AN29" s="905"/>
      <c r="AO29" s="905"/>
      <c r="AP29" s="905"/>
      <c r="AQ29" s="905"/>
      <c r="AR29" s="905"/>
      <c r="AS29" s="905"/>
      <c r="AT29" s="905"/>
      <c r="AU29" s="905"/>
      <c r="AV29" s="905"/>
      <c r="AW29" s="905"/>
      <c r="AX29" s="905"/>
      <c r="AY29" s="905"/>
      <c r="AZ29" s="905"/>
      <c r="BA29" s="905"/>
      <c r="BB29" s="905"/>
      <c r="BC29" s="905"/>
      <c r="BD29" s="905"/>
      <c r="BE29" s="905"/>
      <c r="BF29" s="905"/>
      <c r="BG29" s="905"/>
      <c r="BH29" s="905"/>
      <c r="BI29" s="905"/>
      <c r="BJ29" s="905"/>
      <c r="BK29" s="905"/>
      <c r="BL29" s="905"/>
    </row>
    <row r="30" spans="1:64" s="315" customFormat="1" ht="12.75" customHeight="1">
      <c r="A30" s="909"/>
      <c r="B30" s="923"/>
      <c r="C30" s="924"/>
      <c r="D30" s="909"/>
      <c r="E30" s="909"/>
      <c r="F30" s="909"/>
      <c r="G30" s="909"/>
      <c r="H30" s="909"/>
      <c r="I30" s="909"/>
      <c r="J30" s="909"/>
      <c r="K30" s="909"/>
      <c r="L30" s="909"/>
      <c r="M30" s="909"/>
      <c r="N30" s="909"/>
      <c r="O30" s="909"/>
      <c r="P30" s="909"/>
      <c r="Q30" s="909"/>
      <c r="R30" s="909"/>
      <c r="S30" s="909"/>
      <c r="T30" s="909"/>
      <c r="U30" s="909"/>
      <c r="V30" s="909"/>
      <c r="W30" s="909"/>
      <c r="X30" s="909"/>
      <c r="Y30" s="909"/>
      <c r="Z30" s="909"/>
      <c r="AA30" s="909"/>
      <c r="AB30" s="909"/>
      <c r="AC30" s="909"/>
      <c r="AD30" s="909"/>
      <c r="AE30" s="909"/>
      <c r="AF30" s="909"/>
      <c r="AG30" s="909"/>
      <c r="AH30" s="909"/>
      <c r="AI30" s="905"/>
      <c r="AJ30" s="905"/>
      <c r="AK30" s="905"/>
      <c r="AL30" s="905"/>
      <c r="AM30" s="905"/>
      <c r="AN30" s="905"/>
      <c r="AO30" s="905"/>
      <c r="AP30" s="905"/>
      <c r="AQ30" s="905"/>
      <c r="AR30" s="905"/>
      <c r="AS30" s="905"/>
      <c r="AT30" s="905"/>
      <c r="AU30" s="905"/>
      <c r="AV30" s="905"/>
      <c r="AW30" s="905"/>
      <c r="AX30" s="905"/>
      <c r="AY30" s="905"/>
      <c r="AZ30" s="905"/>
      <c r="BA30" s="905"/>
      <c r="BB30" s="905"/>
      <c r="BC30" s="905"/>
      <c r="BD30" s="905"/>
      <c r="BE30" s="905"/>
      <c r="BF30" s="905"/>
      <c r="BG30" s="905"/>
      <c r="BH30" s="905"/>
      <c r="BI30" s="905"/>
      <c r="BJ30" s="905"/>
      <c r="BK30" s="905"/>
      <c r="BL30" s="905"/>
    </row>
    <row r="31" spans="1:64" s="315" customFormat="1" ht="12.75" customHeight="1">
      <c r="A31" s="909"/>
      <c r="B31" s="923"/>
      <c r="C31" s="924"/>
      <c r="D31" s="909"/>
      <c r="E31" s="909"/>
      <c r="F31" s="909"/>
      <c r="G31" s="909"/>
      <c r="H31" s="909"/>
      <c r="I31" s="909"/>
      <c r="J31" s="909"/>
      <c r="K31" s="909"/>
      <c r="L31" s="909"/>
      <c r="M31" s="909"/>
      <c r="N31" s="909"/>
      <c r="O31" s="909"/>
      <c r="P31" s="909"/>
      <c r="Q31" s="909"/>
      <c r="R31" s="909"/>
      <c r="S31" s="909"/>
      <c r="T31" s="909"/>
      <c r="U31" s="909"/>
      <c r="V31" s="909"/>
      <c r="W31" s="909"/>
      <c r="X31" s="909"/>
      <c r="Y31" s="909"/>
      <c r="Z31" s="909"/>
      <c r="AA31" s="909"/>
      <c r="AB31" s="909"/>
      <c r="AC31" s="909"/>
      <c r="AD31" s="909"/>
      <c r="AE31" s="909"/>
      <c r="AF31" s="909"/>
      <c r="AG31" s="909"/>
      <c r="AH31" s="909"/>
      <c r="AI31" s="905"/>
      <c r="AJ31" s="905"/>
      <c r="AK31" s="905"/>
      <c r="AL31" s="905"/>
      <c r="AM31" s="905"/>
      <c r="AN31" s="905"/>
      <c r="AO31" s="905"/>
      <c r="AP31" s="905"/>
      <c r="AQ31" s="905"/>
      <c r="AR31" s="905"/>
      <c r="AS31" s="905"/>
      <c r="AT31" s="905"/>
      <c r="AU31" s="905"/>
      <c r="AV31" s="905"/>
      <c r="AW31" s="905"/>
      <c r="AX31" s="905"/>
      <c r="AY31" s="905"/>
      <c r="AZ31" s="905"/>
      <c r="BA31" s="905"/>
      <c r="BB31" s="905"/>
      <c r="BC31" s="905"/>
      <c r="BD31" s="905"/>
      <c r="BE31" s="905"/>
      <c r="BF31" s="905"/>
      <c r="BG31" s="905"/>
      <c r="BH31" s="905"/>
      <c r="BI31" s="905"/>
      <c r="BJ31" s="905"/>
      <c r="BK31" s="905"/>
      <c r="BL31" s="905"/>
    </row>
    <row r="32" spans="1:64" s="315" customFormat="1" ht="12.75" customHeight="1">
      <c r="A32" s="909"/>
      <c r="B32" s="924"/>
      <c r="C32" s="924"/>
      <c r="D32" s="909"/>
      <c r="E32" s="909"/>
      <c r="F32" s="909"/>
      <c r="G32" s="909"/>
      <c r="H32" s="909"/>
      <c r="I32" s="909"/>
      <c r="J32" s="909"/>
      <c r="K32" s="909"/>
      <c r="L32" s="909"/>
      <c r="M32" s="909"/>
      <c r="N32" s="909"/>
      <c r="O32" s="909"/>
      <c r="P32" s="909"/>
      <c r="Q32" s="909"/>
      <c r="R32" s="909"/>
      <c r="S32" s="909"/>
      <c r="T32" s="909"/>
      <c r="U32" s="909"/>
      <c r="V32" s="909"/>
      <c r="W32" s="909"/>
      <c r="X32" s="909"/>
      <c r="Y32" s="909"/>
      <c r="Z32" s="909"/>
      <c r="AA32" s="909"/>
      <c r="AB32" s="909"/>
      <c r="AC32" s="909"/>
      <c r="AD32" s="909"/>
      <c r="AE32" s="909"/>
      <c r="AF32" s="909"/>
      <c r="AG32" s="909"/>
      <c r="AH32" s="909"/>
      <c r="AI32" s="905"/>
      <c r="AJ32" s="905"/>
      <c r="AK32" s="905"/>
      <c r="AL32" s="905"/>
      <c r="AM32" s="905"/>
      <c r="AN32" s="905"/>
      <c r="AO32" s="905"/>
      <c r="AP32" s="905"/>
      <c r="AQ32" s="905"/>
      <c r="AR32" s="905"/>
      <c r="AS32" s="905"/>
      <c r="AT32" s="905"/>
      <c r="AU32" s="905"/>
      <c r="AV32" s="905"/>
      <c r="AW32" s="905"/>
      <c r="AX32" s="905"/>
      <c r="AY32" s="905"/>
      <c r="AZ32" s="905"/>
      <c r="BA32" s="905"/>
      <c r="BB32" s="905"/>
      <c r="BC32" s="905"/>
      <c r="BD32" s="905"/>
      <c r="BE32" s="905"/>
      <c r="BF32" s="905"/>
      <c r="BG32" s="905"/>
      <c r="BH32" s="905"/>
      <c r="BI32" s="905"/>
      <c r="BJ32" s="905"/>
      <c r="BK32" s="905"/>
      <c r="BL32" s="905"/>
    </row>
    <row r="33" spans="1:64" s="315" customFormat="1" ht="12.75" customHeight="1">
      <c r="A33" s="909"/>
      <c r="B33" s="923"/>
      <c r="C33" s="924"/>
      <c r="D33" s="909"/>
      <c r="E33" s="909"/>
      <c r="F33" s="909"/>
      <c r="G33" s="909"/>
      <c r="H33" s="909"/>
      <c r="I33" s="909"/>
      <c r="J33" s="909"/>
      <c r="K33" s="909"/>
      <c r="L33" s="909"/>
      <c r="M33" s="909"/>
      <c r="N33" s="909"/>
      <c r="O33" s="909"/>
      <c r="P33" s="909"/>
      <c r="Q33" s="909"/>
      <c r="R33" s="909"/>
      <c r="S33" s="909"/>
      <c r="T33" s="909"/>
      <c r="U33" s="909"/>
      <c r="V33" s="909"/>
      <c r="W33" s="909"/>
      <c r="X33" s="909"/>
      <c r="Y33" s="909"/>
      <c r="Z33" s="909"/>
      <c r="AA33" s="909"/>
      <c r="AB33" s="909"/>
      <c r="AC33" s="909"/>
      <c r="AD33" s="909"/>
      <c r="AE33" s="909"/>
      <c r="AF33" s="909"/>
      <c r="AG33" s="909"/>
      <c r="AH33" s="909"/>
      <c r="AI33" s="905"/>
      <c r="AJ33" s="905"/>
      <c r="AK33" s="905"/>
      <c r="AL33" s="905"/>
      <c r="AM33" s="905"/>
      <c r="AN33" s="905"/>
      <c r="AO33" s="905"/>
      <c r="AP33" s="905"/>
      <c r="AQ33" s="905"/>
      <c r="AR33" s="905"/>
      <c r="AS33" s="905"/>
      <c r="AT33" s="905"/>
      <c r="AU33" s="905"/>
      <c r="AV33" s="905"/>
      <c r="AW33" s="905"/>
      <c r="AX33" s="905"/>
      <c r="AY33" s="905"/>
      <c r="AZ33" s="905"/>
      <c r="BA33" s="905"/>
      <c r="BB33" s="905"/>
      <c r="BC33" s="905"/>
      <c r="BD33" s="905"/>
      <c r="BE33" s="905"/>
      <c r="BF33" s="905"/>
      <c r="BG33" s="905"/>
      <c r="BH33" s="905"/>
      <c r="BI33" s="905"/>
      <c r="BJ33" s="905"/>
      <c r="BK33" s="905"/>
      <c r="BL33" s="905"/>
    </row>
    <row r="34" spans="1:64" s="315" customFormat="1" ht="12.75" customHeight="1">
      <c r="A34" s="909"/>
      <c r="B34" s="923"/>
      <c r="C34" s="924"/>
      <c r="D34" s="909"/>
      <c r="E34" s="909"/>
      <c r="F34" s="909"/>
      <c r="G34" s="909"/>
      <c r="H34" s="909"/>
      <c r="I34" s="909"/>
      <c r="J34" s="909"/>
      <c r="K34" s="909"/>
      <c r="L34" s="909"/>
      <c r="M34" s="909"/>
      <c r="N34" s="909"/>
      <c r="O34" s="909"/>
      <c r="P34" s="909"/>
      <c r="Q34" s="909"/>
      <c r="R34" s="909"/>
      <c r="S34" s="909"/>
      <c r="T34" s="909"/>
      <c r="U34" s="909"/>
      <c r="V34" s="909"/>
      <c r="W34" s="909"/>
      <c r="X34" s="909"/>
      <c r="Y34" s="909"/>
      <c r="Z34" s="909"/>
      <c r="AA34" s="909"/>
      <c r="AB34" s="909"/>
      <c r="AC34" s="909"/>
      <c r="AD34" s="909"/>
      <c r="AE34" s="909"/>
      <c r="AF34" s="909"/>
      <c r="AG34" s="909"/>
      <c r="AH34" s="909"/>
      <c r="AI34" s="905"/>
      <c r="AJ34" s="905"/>
      <c r="AK34" s="905"/>
      <c r="AL34" s="905"/>
      <c r="AM34" s="905"/>
      <c r="AN34" s="905"/>
      <c r="AO34" s="905"/>
      <c r="AP34" s="905"/>
      <c r="AQ34" s="905"/>
      <c r="AR34" s="905"/>
      <c r="AS34" s="905"/>
      <c r="AT34" s="905"/>
      <c r="AU34" s="905"/>
      <c r="AV34" s="905"/>
      <c r="AW34" s="905"/>
      <c r="AX34" s="905"/>
      <c r="AY34" s="905"/>
      <c r="AZ34" s="905"/>
      <c r="BA34" s="905"/>
      <c r="BB34" s="905"/>
      <c r="BC34" s="905"/>
      <c r="BD34" s="905"/>
      <c r="BE34" s="905"/>
      <c r="BF34" s="905"/>
      <c r="BG34" s="905"/>
      <c r="BH34" s="905"/>
      <c r="BI34" s="905"/>
      <c r="BJ34" s="905"/>
      <c r="BK34" s="905"/>
      <c r="BL34" s="905"/>
    </row>
    <row r="35" spans="1:64" s="315" customFormat="1" ht="12.75" customHeight="1">
      <c r="A35" s="909"/>
      <c r="B35" s="923"/>
      <c r="C35" s="924"/>
      <c r="D35" s="909"/>
      <c r="E35" s="909"/>
      <c r="F35" s="909"/>
      <c r="G35" s="909"/>
      <c r="H35" s="909"/>
      <c r="I35" s="909"/>
      <c r="J35" s="909"/>
      <c r="K35" s="909"/>
      <c r="L35" s="909"/>
      <c r="M35" s="909"/>
      <c r="N35" s="909"/>
      <c r="O35" s="909"/>
      <c r="P35" s="909"/>
      <c r="Q35" s="909"/>
      <c r="R35" s="909"/>
      <c r="S35" s="909"/>
      <c r="T35" s="909"/>
      <c r="U35" s="909"/>
      <c r="V35" s="909"/>
      <c r="W35" s="909"/>
      <c r="X35" s="909"/>
      <c r="Y35" s="909"/>
      <c r="Z35" s="909"/>
      <c r="AA35" s="909"/>
      <c r="AB35" s="909"/>
      <c r="AC35" s="909"/>
      <c r="AD35" s="909"/>
      <c r="AE35" s="909"/>
      <c r="AF35" s="909"/>
      <c r="AG35" s="909"/>
      <c r="AH35" s="909"/>
      <c r="AI35" s="905"/>
      <c r="AJ35" s="905"/>
      <c r="AK35" s="905"/>
      <c r="AL35" s="905"/>
      <c r="AM35" s="905"/>
      <c r="AN35" s="905"/>
      <c r="AO35" s="905"/>
      <c r="AP35" s="905"/>
      <c r="AQ35" s="905"/>
      <c r="AR35" s="905"/>
      <c r="AS35" s="905"/>
      <c r="AT35" s="905"/>
      <c r="AU35" s="905"/>
      <c r="AV35" s="905"/>
      <c r="AW35" s="905"/>
      <c r="AX35" s="905"/>
      <c r="AY35" s="905"/>
      <c r="AZ35" s="905"/>
      <c r="BA35" s="905"/>
      <c r="BB35" s="905"/>
      <c r="BC35" s="905"/>
      <c r="BD35" s="905"/>
      <c r="BE35" s="905"/>
      <c r="BF35" s="905"/>
      <c r="BG35" s="905"/>
      <c r="BH35" s="905"/>
      <c r="BI35" s="905"/>
      <c r="BJ35" s="905"/>
      <c r="BK35" s="905"/>
      <c r="BL35" s="905"/>
    </row>
    <row r="36" spans="1:64" s="315" customFormat="1" ht="12.75" customHeight="1">
      <c r="A36" s="925"/>
      <c r="B36" s="925"/>
      <c r="C36" s="926"/>
      <c r="D36" s="926"/>
      <c r="E36" s="904"/>
      <c r="F36" s="904"/>
      <c r="G36" s="904"/>
      <c r="H36" s="904"/>
      <c r="I36" s="904"/>
      <c r="J36" s="904"/>
      <c r="K36" s="904"/>
      <c r="L36" s="904"/>
      <c r="M36" s="904"/>
      <c r="N36" s="904"/>
      <c r="O36" s="904"/>
      <c r="P36" s="904"/>
      <c r="Q36" s="904"/>
      <c r="R36" s="904"/>
      <c r="S36" s="904"/>
      <c r="T36" s="904"/>
      <c r="U36" s="904"/>
      <c r="V36" s="904"/>
      <c r="W36" s="904"/>
      <c r="X36" s="904"/>
      <c r="Y36" s="904"/>
      <c r="Z36" s="904"/>
      <c r="AA36" s="904"/>
      <c r="AB36" s="904"/>
      <c r="AC36" s="904"/>
      <c r="AD36" s="904"/>
      <c r="AE36" s="904"/>
      <c r="AF36" s="904"/>
      <c r="AG36" s="904"/>
      <c r="AH36" s="904"/>
      <c r="AI36" s="220"/>
    </row>
    <row r="37" spans="1:64" ht="12.75" customHeight="1">
      <c r="A37" s="924"/>
      <c r="B37" s="924"/>
      <c r="C37" s="924"/>
      <c r="D37" s="2278"/>
      <c r="E37" s="2278"/>
      <c r="F37" s="2278"/>
      <c r="G37" s="2278"/>
      <c r="H37" s="2278"/>
      <c r="I37" s="2278"/>
      <c r="J37" s="2278"/>
      <c r="K37" s="2278"/>
      <c r="L37" s="2278"/>
      <c r="M37" s="2278"/>
      <c r="N37" s="2278"/>
      <c r="O37" s="2278"/>
      <c r="P37" s="2278"/>
      <c r="Q37" s="2278"/>
      <c r="R37" s="2278"/>
      <c r="S37" s="2278"/>
      <c r="T37" s="2278"/>
      <c r="U37" s="2278"/>
      <c r="V37" s="2278"/>
      <c r="W37" s="2278"/>
      <c r="X37" s="2278"/>
      <c r="Y37" s="2278"/>
      <c r="Z37" s="2278"/>
      <c r="AA37" s="2278"/>
      <c r="AB37" s="2278"/>
      <c r="AC37" s="2278"/>
      <c r="AD37" s="2278"/>
      <c r="AE37" s="2278"/>
      <c r="AF37" s="2278"/>
      <c r="AG37" s="2278"/>
      <c r="AH37" s="2278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15"/>
      <c r="AT37" s="315"/>
      <c r="AU37" s="315"/>
      <c r="AV37" s="315"/>
      <c r="AW37" s="315"/>
      <c r="AX37" s="315"/>
      <c r="AY37" s="315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315"/>
    </row>
    <row r="38" spans="1:64" ht="12.75" customHeight="1">
      <c r="A38" s="924"/>
      <c r="B38" s="924"/>
      <c r="C38" s="909"/>
      <c r="D38" s="909"/>
      <c r="E38" s="909"/>
      <c r="F38" s="909"/>
      <c r="G38" s="909"/>
      <c r="H38" s="909"/>
      <c r="I38" s="909"/>
      <c r="J38" s="909"/>
      <c r="K38" s="909"/>
      <c r="L38" s="909"/>
      <c r="M38" s="909"/>
      <c r="N38" s="909"/>
      <c r="O38" s="909"/>
      <c r="P38" s="909"/>
      <c r="Q38" s="909"/>
      <c r="R38" s="909"/>
      <c r="S38" s="909"/>
      <c r="T38" s="909"/>
      <c r="U38" s="909"/>
      <c r="V38" s="909"/>
      <c r="W38" s="909"/>
      <c r="X38" s="909"/>
      <c r="Y38" s="909"/>
      <c r="Z38" s="909"/>
      <c r="AA38" s="909"/>
      <c r="AB38" s="909"/>
      <c r="AC38" s="909"/>
      <c r="AD38" s="909"/>
      <c r="AE38" s="909"/>
      <c r="AF38" s="909"/>
      <c r="AG38" s="909"/>
      <c r="AH38" s="909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15"/>
      <c r="AT38" s="315"/>
      <c r="AU38" s="315"/>
      <c r="AV38" s="315"/>
      <c r="AW38" s="315"/>
      <c r="AX38" s="315"/>
      <c r="AY38" s="315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315"/>
    </row>
    <row r="39" spans="1:64" ht="12.75" customHeight="1">
      <c r="A39" s="2252"/>
      <c r="B39" s="1338"/>
      <c r="C39" s="1338"/>
      <c r="D39" s="489"/>
      <c r="E39" s="489"/>
      <c r="F39" s="489"/>
      <c r="G39" s="489"/>
      <c r="H39" s="928"/>
      <c r="I39" s="928"/>
      <c r="J39" s="928"/>
      <c r="K39" s="928"/>
      <c r="L39" s="928"/>
      <c r="M39" s="928"/>
      <c r="N39" s="2279"/>
      <c r="O39" s="2279"/>
      <c r="P39" s="2280"/>
      <c r="Q39" s="315"/>
      <c r="R39" s="315"/>
      <c r="S39" s="315"/>
      <c r="T39" s="2252"/>
      <c r="U39" s="1329"/>
      <c r="V39" s="1338"/>
      <c r="W39" s="1338"/>
      <c r="X39" s="489"/>
      <c r="Y39" s="489"/>
      <c r="Z39" s="928"/>
      <c r="AA39" s="928"/>
      <c r="AB39" s="928"/>
      <c r="AC39" s="928"/>
      <c r="AD39" s="928"/>
      <c r="AE39" s="928"/>
      <c r="AF39" s="2279"/>
      <c r="AG39" s="2279"/>
      <c r="AH39" s="2280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</row>
    <row r="40" spans="1:64" ht="12.75" customHeight="1">
      <c r="A40" s="2254"/>
      <c r="B40" s="905"/>
      <c r="C40" s="905"/>
      <c r="D40" s="217"/>
      <c r="E40" s="217"/>
      <c r="F40" s="217"/>
      <c r="G40" s="217"/>
      <c r="H40" s="927"/>
      <c r="I40" s="927"/>
      <c r="J40" s="927"/>
      <c r="K40" s="927"/>
      <c r="L40" s="927"/>
      <c r="M40" s="927"/>
      <c r="N40" s="924"/>
      <c r="O40" s="924"/>
      <c r="P40" s="2281"/>
      <c r="Q40" s="315"/>
      <c r="R40" s="315"/>
      <c r="S40" s="315"/>
      <c r="T40" s="2254"/>
      <c r="U40" s="315"/>
      <c r="V40" s="905"/>
      <c r="W40" s="905"/>
      <c r="X40" s="217"/>
      <c r="Y40" s="217"/>
      <c r="Z40" s="927"/>
      <c r="AA40" s="927"/>
      <c r="AB40" s="927"/>
      <c r="AC40" s="927"/>
      <c r="AD40" s="927"/>
      <c r="AE40" s="927"/>
      <c r="AF40" s="924"/>
      <c r="AG40" s="924"/>
      <c r="AH40" s="2281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15"/>
      <c r="AT40" s="315"/>
      <c r="AU40" s="315"/>
      <c r="AV40" s="315"/>
      <c r="AW40" s="315"/>
      <c r="AX40" s="315"/>
      <c r="AY40" s="315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315"/>
    </row>
    <row r="41" spans="1:64" ht="12.75" customHeight="1">
      <c r="A41" s="2254"/>
      <c r="B41" s="201"/>
      <c r="C41" s="201"/>
      <c r="D41" s="201"/>
      <c r="E41" s="201"/>
      <c r="F41" s="201"/>
      <c r="G41" s="225" t="s">
        <v>1501</v>
      </c>
      <c r="H41" s="1997"/>
      <c r="I41" s="2282"/>
      <c r="J41" s="2282"/>
      <c r="K41" s="2282"/>
      <c r="L41" s="2282"/>
      <c r="M41" s="2282"/>
      <c r="N41" s="2282"/>
      <c r="O41" s="2282"/>
      <c r="P41" s="2283"/>
      <c r="Q41" s="315"/>
      <c r="R41" s="315"/>
      <c r="S41" s="315"/>
      <c r="T41" s="1907" t="s">
        <v>1502</v>
      </c>
      <c r="U41" s="1870"/>
      <c r="V41" s="1870"/>
      <c r="W41" s="1870"/>
      <c r="X41" s="1870"/>
      <c r="Y41" s="1870"/>
      <c r="Z41" s="1997"/>
      <c r="AA41" s="1997"/>
      <c r="AB41" s="1997"/>
      <c r="AC41" s="1997"/>
      <c r="AD41" s="1997"/>
      <c r="AE41" s="1997"/>
      <c r="AF41" s="1997"/>
      <c r="AG41" s="1997"/>
      <c r="AH41" s="1998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  <c r="AW41" s="315"/>
      <c r="AX41" s="315"/>
      <c r="AY41" s="315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315"/>
    </row>
    <row r="42" spans="1:64" ht="12.75" customHeight="1">
      <c r="A42" s="2254"/>
      <c r="B42" s="905"/>
      <c r="C42" s="905"/>
      <c r="D42" s="217"/>
      <c r="E42" s="217"/>
      <c r="F42" s="217"/>
      <c r="G42" s="217"/>
      <c r="H42" s="217"/>
      <c r="I42" s="217"/>
      <c r="J42" s="217"/>
      <c r="K42" s="217"/>
      <c r="L42" s="217"/>
      <c r="M42" s="217"/>
      <c r="N42" s="315"/>
      <c r="O42" s="315"/>
      <c r="P42" s="2255"/>
      <c r="Q42" s="315"/>
      <c r="R42" s="315"/>
      <c r="S42" s="315"/>
      <c r="T42" s="2254"/>
      <c r="U42" s="315"/>
      <c r="V42" s="905"/>
      <c r="W42" s="905"/>
      <c r="X42" s="217"/>
      <c r="Y42" s="217"/>
      <c r="Z42" s="217"/>
      <c r="AA42" s="217"/>
      <c r="AB42" s="217"/>
      <c r="AC42" s="217"/>
      <c r="AD42" s="217"/>
      <c r="AE42" s="217"/>
      <c r="AF42" s="315"/>
      <c r="AG42" s="315"/>
      <c r="AH42" s="225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15"/>
      <c r="AT42" s="315"/>
      <c r="AU42" s="315"/>
      <c r="AV42" s="315"/>
      <c r="AW42" s="315"/>
      <c r="AX42" s="315"/>
      <c r="AY42" s="315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315"/>
    </row>
    <row r="43" spans="1:64" ht="12.75" customHeight="1">
      <c r="A43" s="2254"/>
      <c r="B43" s="905"/>
      <c r="C43" s="905"/>
      <c r="D43" s="217"/>
      <c r="E43" s="217"/>
      <c r="F43" s="217"/>
      <c r="G43" s="480" t="s">
        <v>1472</v>
      </c>
      <c r="H43" s="1910">
        <f>'Prod. Info'!C43</f>
        <v>0</v>
      </c>
      <c r="I43" s="1806"/>
      <c r="J43" s="1806"/>
      <c r="K43" s="1806"/>
      <c r="L43" s="1806"/>
      <c r="M43" s="1806"/>
      <c r="N43" s="1806"/>
      <c r="O43" s="1806"/>
      <c r="P43" s="1926"/>
      <c r="Q43" s="315"/>
      <c r="R43" s="315"/>
      <c r="S43" s="315"/>
      <c r="T43" s="1912" t="s">
        <v>67</v>
      </c>
      <c r="U43" s="1913"/>
      <c r="V43" s="1913"/>
      <c r="W43" s="1913"/>
      <c r="X43" s="1913"/>
      <c r="Y43" s="1913"/>
      <c r="Z43" s="1922" t="s">
        <v>1473</v>
      </c>
      <c r="AA43" s="1913"/>
      <c r="AB43" s="1913"/>
      <c r="AC43" s="1913"/>
      <c r="AD43" s="1913"/>
      <c r="AE43" s="1996" t="s">
        <v>1474</v>
      </c>
      <c r="AF43" s="2284"/>
      <c r="AG43" s="2284"/>
      <c r="AH43" s="228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15"/>
      <c r="AT43" s="315"/>
      <c r="AU43" s="315"/>
      <c r="AV43" s="315"/>
      <c r="AW43" s="315"/>
      <c r="AX43" s="315"/>
      <c r="AY43" s="315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315"/>
    </row>
    <row r="44" spans="1:64" ht="12.75" customHeight="1">
      <c r="A44" s="2254"/>
      <c r="B44" s="905"/>
      <c r="C44" s="905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315"/>
      <c r="O44" s="315"/>
      <c r="P44" s="2255"/>
      <c r="Q44" s="315"/>
      <c r="R44" s="315"/>
      <c r="S44" s="315"/>
      <c r="T44" s="2254"/>
      <c r="U44" s="315"/>
      <c r="V44" s="905"/>
      <c r="W44" s="905"/>
      <c r="X44" s="217"/>
      <c r="Y44" s="217"/>
      <c r="Z44" s="217"/>
      <c r="AA44" s="217"/>
      <c r="AB44" s="217"/>
      <c r="AC44" s="217"/>
      <c r="AD44" s="217"/>
      <c r="AE44" s="217"/>
      <c r="AF44" s="315"/>
      <c r="AG44" s="315"/>
      <c r="AH44" s="225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</row>
    <row r="45" spans="1:64" ht="12.75" customHeight="1">
      <c r="A45" s="2254"/>
      <c r="B45" s="905"/>
      <c r="C45" s="905"/>
      <c r="D45" s="217"/>
      <c r="E45" s="217"/>
      <c r="F45" s="217"/>
      <c r="G45" s="480" t="s">
        <v>1475</v>
      </c>
      <c r="H45" s="315" t="str">
        <f>'Prod. Info'!C44</f>
        <v>011 714 9111</v>
      </c>
      <c r="I45" s="315"/>
      <c r="J45" s="315"/>
      <c r="K45" s="315"/>
      <c r="L45" s="315"/>
      <c r="M45" s="315"/>
      <c r="N45" s="315"/>
      <c r="O45" s="315"/>
      <c r="P45" s="2255"/>
      <c r="Q45" s="315"/>
      <c r="R45" s="315"/>
      <c r="S45" s="315"/>
      <c r="T45" s="1912" t="s">
        <v>1476</v>
      </c>
      <c r="U45" s="1913"/>
      <c r="V45" s="1913"/>
      <c r="W45" s="1913"/>
      <c r="X45" s="1913"/>
      <c r="Y45" s="1913"/>
      <c r="Z45" s="1910" t="s">
        <v>184</v>
      </c>
      <c r="AA45" s="1910"/>
      <c r="AB45" s="1910"/>
      <c r="AC45" s="1910"/>
      <c r="AD45" s="1910"/>
      <c r="AE45" s="1910"/>
      <c r="AF45" s="1910"/>
      <c r="AG45" s="1910"/>
      <c r="AH45" s="1911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315"/>
    </row>
    <row r="46" spans="1:64" ht="12.75" customHeight="1">
      <c r="A46" s="2254"/>
      <c r="B46" s="905"/>
      <c r="C46" s="905"/>
      <c r="D46" s="217"/>
      <c r="E46" s="217"/>
      <c r="F46" s="217"/>
      <c r="G46" s="217"/>
      <c r="H46" s="217"/>
      <c r="I46" s="217"/>
      <c r="J46" s="217"/>
      <c r="K46" s="217"/>
      <c r="L46" s="217"/>
      <c r="M46" s="217"/>
      <c r="N46" s="315"/>
      <c r="O46" s="315"/>
      <c r="P46" s="2255"/>
      <c r="Q46" s="315"/>
      <c r="R46" s="315"/>
      <c r="S46" s="315"/>
      <c r="T46" s="2254"/>
      <c r="U46" s="315"/>
      <c r="V46" s="905"/>
      <c r="W46" s="905"/>
      <c r="X46" s="217"/>
      <c r="Y46" s="217"/>
      <c r="Z46" s="217"/>
      <c r="AA46" s="217"/>
      <c r="AB46" s="217"/>
      <c r="AC46" s="217"/>
      <c r="AD46" s="217"/>
      <c r="AE46" s="217"/>
      <c r="AF46" s="315"/>
      <c r="AG46" s="315"/>
      <c r="AH46" s="225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315"/>
    </row>
    <row r="47" spans="1:64" ht="12.75" customHeight="1">
      <c r="A47" s="2254"/>
      <c r="B47" s="905"/>
      <c r="C47" s="905"/>
      <c r="D47" s="217"/>
      <c r="E47" s="217"/>
      <c r="F47" s="217"/>
      <c r="G47" s="480" t="s">
        <v>1477</v>
      </c>
      <c r="H47" s="1904"/>
      <c r="I47" s="1905"/>
      <c r="J47" s="1905"/>
      <c r="K47" s="1905"/>
      <c r="L47" s="1905"/>
      <c r="M47" s="1905"/>
      <c r="N47" s="1905"/>
      <c r="O47" s="1905"/>
      <c r="P47" s="1906"/>
      <c r="Q47" s="315"/>
      <c r="R47" s="315"/>
      <c r="S47" s="315"/>
      <c r="T47" s="1908" t="s">
        <v>1478</v>
      </c>
      <c r="U47" s="1909"/>
      <c r="V47" s="1909"/>
      <c r="W47" s="1909"/>
      <c r="X47" s="1909"/>
      <c r="Y47" s="1909"/>
      <c r="Z47" s="1904"/>
      <c r="AA47" s="1905"/>
      <c r="AB47" s="1905"/>
      <c r="AC47" s="1905"/>
      <c r="AD47" s="1905"/>
      <c r="AE47" s="1905"/>
      <c r="AF47" s="1905"/>
      <c r="AG47" s="1905"/>
      <c r="AH47" s="1906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315"/>
      <c r="AV47" s="315"/>
      <c r="AW47" s="315"/>
      <c r="AX47" s="315"/>
      <c r="AY47" s="315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315"/>
    </row>
    <row r="48" spans="1:64" ht="7.5" customHeight="1">
      <c r="A48" s="2260"/>
      <c r="B48" s="488"/>
      <c r="C48" s="487"/>
      <c r="D48" s="487"/>
      <c r="E48" s="487"/>
      <c r="F48" s="487"/>
      <c r="G48" s="488"/>
      <c r="H48" s="488"/>
      <c r="I48" s="2261"/>
      <c r="J48" s="2261"/>
      <c r="K48" s="2261"/>
      <c r="L48" s="2261"/>
      <c r="M48" s="2261"/>
      <c r="N48" s="2261"/>
      <c r="O48" s="2261"/>
      <c r="P48" s="2262"/>
      <c r="Q48" s="315"/>
      <c r="R48" s="315"/>
      <c r="S48" s="315"/>
      <c r="T48" s="2263"/>
      <c r="U48" s="2261"/>
      <c r="V48" s="487"/>
      <c r="W48" s="487"/>
      <c r="X48" s="487"/>
      <c r="Y48" s="487"/>
      <c r="Z48" s="487"/>
      <c r="AA48" s="487"/>
      <c r="AB48" s="487"/>
      <c r="AC48" s="487"/>
      <c r="AD48" s="487"/>
      <c r="AE48" s="487"/>
      <c r="AF48" s="487"/>
      <c r="AG48" s="487"/>
      <c r="AH48" s="2264"/>
      <c r="AI48" s="513"/>
      <c r="AJ48" s="905"/>
      <c r="AK48" s="905"/>
      <c r="AL48" s="905"/>
      <c r="AM48" s="905"/>
      <c r="AN48" s="905"/>
      <c r="AO48" s="905"/>
      <c r="AP48" s="905"/>
      <c r="AQ48" s="315"/>
      <c r="AR48" s="315"/>
      <c r="AS48" s="315"/>
      <c r="AT48" s="315"/>
      <c r="AU48" s="315"/>
      <c r="AV48" s="315"/>
      <c r="AW48" s="315"/>
      <c r="AX48" s="315"/>
      <c r="AY48" s="315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315"/>
    </row>
    <row r="49" spans="1:42" ht="7.5" customHeight="1">
      <c r="A49" s="480"/>
      <c r="B49" s="480"/>
      <c r="C49" s="480"/>
      <c r="D49" s="480"/>
      <c r="E49" s="315"/>
      <c r="F49" s="315"/>
      <c r="G49" s="315"/>
      <c r="H49" s="315"/>
      <c r="I49" s="315"/>
      <c r="J49" s="315"/>
      <c r="K49" s="480"/>
      <c r="L49" s="2269"/>
      <c r="M49" s="2269"/>
      <c r="N49" s="2269"/>
      <c r="O49" s="2269"/>
      <c r="P49" s="2269"/>
      <c r="Q49" s="2269"/>
      <c r="R49" s="315"/>
      <c r="S49" s="315"/>
      <c r="T49" s="315"/>
      <c r="U49" s="315"/>
      <c r="V49" s="2286"/>
      <c r="W49" s="2286"/>
      <c r="X49" s="2286"/>
      <c r="Y49" s="2286"/>
      <c r="Z49" s="2286"/>
      <c r="AA49" s="2286"/>
      <c r="AB49" s="2286"/>
      <c r="AC49" s="2286"/>
      <c r="AD49" s="2286"/>
      <c r="AE49" s="2286"/>
      <c r="AF49" s="2286"/>
      <c r="AG49" s="2286"/>
      <c r="AH49" s="2286"/>
      <c r="AI49" s="513"/>
      <c r="AJ49" s="905"/>
      <c r="AK49" s="905"/>
      <c r="AL49" s="905"/>
      <c r="AM49" s="905"/>
      <c r="AN49" s="905"/>
      <c r="AO49" s="905"/>
      <c r="AP49" s="905"/>
    </row>
    <row r="50" spans="1:42" ht="12.75" customHeight="1">
      <c r="A50" s="315"/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908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908"/>
      <c r="AD50" s="908"/>
      <c r="AE50" s="908"/>
      <c r="AF50" s="908"/>
      <c r="AG50" s="908"/>
      <c r="AH50" s="315"/>
      <c r="AI50" s="513"/>
      <c r="AJ50" s="905"/>
      <c r="AK50" s="905"/>
      <c r="AL50" s="905"/>
      <c r="AM50" s="905"/>
      <c r="AN50" s="905"/>
      <c r="AO50" s="905"/>
      <c r="AP50" s="905"/>
    </row>
    <row r="51" spans="1:42">
      <c r="A51" s="315"/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908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908"/>
      <c r="AD51" s="908"/>
      <c r="AE51" s="908"/>
      <c r="AF51" s="908"/>
      <c r="AG51" s="908"/>
      <c r="AH51" s="315"/>
      <c r="AI51" s="513"/>
      <c r="AJ51" s="905"/>
      <c r="AK51" s="905"/>
      <c r="AL51" s="905"/>
      <c r="AM51" s="905"/>
      <c r="AN51" s="905"/>
      <c r="AO51" s="905"/>
      <c r="AP51" s="905"/>
    </row>
    <row r="52" spans="1:42">
      <c r="A52" s="315"/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908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908"/>
      <c r="AE52" s="908"/>
      <c r="AF52" s="908"/>
      <c r="AG52" s="908"/>
      <c r="AH52" s="315"/>
      <c r="AI52" s="513"/>
      <c r="AJ52" s="905"/>
      <c r="AK52" s="905"/>
      <c r="AL52" s="905"/>
      <c r="AM52" s="905"/>
      <c r="AN52" s="905"/>
      <c r="AO52" s="905"/>
      <c r="AP52" s="905"/>
    </row>
    <row r="53" spans="1:42" ht="12.75" customHeight="1">
      <c r="A53" s="315"/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</row>
    <row r="54" spans="1:42" ht="12.75" customHeight="1">
      <c r="A54" s="315"/>
      <c r="B54" s="315"/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</row>
    <row r="55" spans="1:42" ht="12.75" customHeight="1">
      <c r="A55" s="315"/>
      <c r="B55" s="315"/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</row>
    <row r="56" spans="1:42" ht="12.75" customHeight="1">
      <c r="A56" s="315"/>
      <c r="B56" s="315"/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</row>
    <row r="57" spans="1:42" ht="12.75" customHeight="1">
      <c r="A57" s="315"/>
      <c r="B57" s="315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</row>
    <row r="58" spans="1:42" ht="12.75" customHeight="1">
      <c r="A58" s="315"/>
      <c r="B58" s="315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</row>
  </sheetData>
  <sheetProtection algorithmName="SHA-512" hashValue="fe+BhWOC0Vua9j5T1ajLJDmme73M79FhPL3+fdwqqpn7TJNv9je3LoEPiw3jDcIfUSmAUqCgGHALS+16r2g5+Q==" saltValue="d1gK1v9GqdN2GdQ0dkNLLg==" spinCount="100000" sheet="1" objects="1" scenarios="1"/>
  <mergeCells count="29">
    <mergeCell ref="H41:P41"/>
    <mergeCell ref="T41:Y41"/>
    <mergeCell ref="Z41:AH41"/>
    <mergeCell ref="A22:AH23"/>
    <mergeCell ref="AC18:AH18"/>
    <mergeCell ref="H47:P47"/>
    <mergeCell ref="T47:Y47"/>
    <mergeCell ref="Z47:AH47"/>
    <mergeCell ref="H43:P43"/>
    <mergeCell ref="T43:Y43"/>
    <mergeCell ref="Z43:AD43"/>
    <mergeCell ref="AE43:AH43"/>
    <mergeCell ref="T45:Y45"/>
    <mergeCell ref="Z45:AH45"/>
    <mergeCell ref="A1:R3"/>
    <mergeCell ref="S1:AH3"/>
    <mergeCell ref="A7:AH7"/>
    <mergeCell ref="A8:AH8"/>
    <mergeCell ref="K12:O12"/>
    <mergeCell ref="P12:Z12"/>
    <mergeCell ref="K17:AH17"/>
    <mergeCell ref="Q18:V18"/>
    <mergeCell ref="K18:P18"/>
    <mergeCell ref="K13:O13"/>
    <mergeCell ref="C16:J16"/>
    <mergeCell ref="P13:Z13"/>
    <mergeCell ref="K14:Z14"/>
    <mergeCell ref="K16:AH16"/>
    <mergeCell ref="W18:AB18"/>
  </mergeCells>
  <pageMargins left="0.55118110236220474" right="0.55118110236220474" top="0.59055118110236227" bottom="0.59055118110236227" header="0.39370078740157483" footer="0.39370078740157483"/>
  <pageSetup paperSize="9" scale="99" fitToHeight="0" orientation="portrait" r:id="rId1"/>
  <headerFooter alignWithMargins="0">
    <oddHeader>&amp;R&amp;6&amp;Z&amp;F</oddHeader>
    <oddFooter>&amp;L&amp;8Compiled by: S.A.B.C. Ltd - Updated March 2023
&amp;R&amp;8Printed: &amp;D - Page &amp;P of 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  <pageSetUpPr fitToPage="1"/>
  </sheetPr>
  <dimension ref="A1:AH52"/>
  <sheetViews>
    <sheetView showGridLines="0" showRowColHeaders="0" showRuler="0" view="pageLayout" zoomScaleNormal="100" workbookViewId="0">
      <selection activeCell="E9" sqref="E9:S9"/>
    </sheetView>
  </sheetViews>
  <sheetFormatPr defaultColWidth="2.85546875" defaultRowHeight="15" customHeight="1"/>
  <cols>
    <col min="1" max="16384" width="2.85546875" style="230"/>
  </cols>
  <sheetData>
    <row r="1" spans="1:34" ht="15" customHeight="1">
      <c r="A1" s="1999" t="s">
        <v>1503</v>
      </c>
      <c r="B1" s="2000"/>
      <c r="C1" s="2000"/>
      <c r="D1" s="2000"/>
      <c r="E1" s="2000"/>
      <c r="F1" s="2000"/>
      <c r="G1" s="2000"/>
      <c r="H1" s="2000"/>
      <c r="I1" s="2000"/>
      <c r="J1" s="2000"/>
      <c r="K1" s="2000"/>
      <c r="L1" s="2000"/>
      <c r="M1" s="2000"/>
      <c r="N1" s="2000"/>
      <c r="O1" s="2000"/>
      <c r="P1" s="2001"/>
    </row>
    <row r="2" spans="1:34" ht="15" customHeight="1">
      <c r="A2" s="2002"/>
      <c r="B2" s="2003"/>
      <c r="C2" s="2003"/>
      <c r="D2" s="2003"/>
      <c r="E2" s="2003"/>
      <c r="F2" s="2003"/>
      <c r="G2" s="2003"/>
      <c r="H2" s="2003"/>
      <c r="I2" s="2003"/>
      <c r="J2" s="2003"/>
      <c r="K2" s="2003"/>
      <c r="L2" s="2003"/>
      <c r="M2" s="2003"/>
      <c r="N2" s="2003"/>
      <c r="O2" s="2003"/>
      <c r="P2" s="2004"/>
    </row>
    <row r="3" spans="1:34" ht="15" customHeight="1" thickBot="1">
      <c r="A3" s="2005"/>
      <c r="B3" s="2006"/>
      <c r="C3" s="2006"/>
      <c r="D3" s="2006"/>
      <c r="E3" s="2006"/>
      <c r="F3" s="2006"/>
      <c r="G3" s="2006"/>
      <c r="H3" s="2006"/>
      <c r="I3" s="2006"/>
      <c r="J3" s="2006"/>
      <c r="K3" s="2006"/>
      <c r="L3" s="2006"/>
      <c r="M3" s="2006"/>
      <c r="N3" s="2006"/>
      <c r="O3" s="2006"/>
      <c r="P3" s="2007"/>
    </row>
    <row r="5" spans="1:34" ht="15" customHeight="1">
      <c r="Z5" s="701" t="s">
        <v>184</v>
      </c>
    </row>
    <row r="6" spans="1:34" ht="15" customHeight="1">
      <c r="L6" s="797"/>
    </row>
    <row r="7" spans="1:34" ht="15" customHeight="1">
      <c r="A7" s="2008" t="s">
        <v>1051</v>
      </c>
      <c r="B7" s="2008"/>
      <c r="C7" s="2008"/>
      <c r="E7" s="2009">
        <f>'Prod. Info'!C21</f>
        <v>0</v>
      </c>
      <c r="F7" s="2010"/>
      <c r="G7" s="2010"/>
      <c r="H7" s="2010"/>
      <c r="I7" s="2010"/>
      <c r="J7" s="2010"/>
      <c r="K7" s="2010"/>
      <c r="L7" s="2010"/>
      <c r="M7" s="2010"/>
      <c r="N7" s="2010"/>
      <c r="O7" s="2010"/>
      <c r="P7" s="2010"/>
      <c r="Q7" s="2010"/>
      <c r="R7" s="2010"/>
      <c r="S7" s="2011"/>
      <c r="Z7" s="230" t="s">
        <v>1484</v>
      </c>
    </row>
    <row r="8" spans="1:34" ht="15" customHeight="1">
      <c r="A8" s="2008" t="s">
        <v>1504</v>
      </c>
      <c r="B8" s="2008"/>
      <c r="C8" s="2008"/>
      <c r="E8" s="2009">
        <f>'Prod. Info'!C24</f>
        <v>0</v>
      </c>
      <c r="F8" s="2010"/>
      <c r="G8" s="2010"/>
      <c r="H8" s="2010"/>
      <c r="I8" s="2010"/>
      <c r="J8" s="2010"/>
      <c r="K8" s="2010"/>
      <c r="L8" s="2010"/>
      <c r="M8" s="2010"/>
      <c r="N8" s="2010"/>
      <c r="O8" s="2010"/>
      <c r="P8" s="2010"/>
      <c r="Q8" s="2010"/>
      <c r="R8" s="2010"/>
      <c r="S8" s="2011"/>
      <c r="Z8" s="230" t="s">
        <v>1505</v>
      </c>
    </row>
    <row r="9" spans="1:34" ht="15" customHeight="1">
      <c r="A9" s="2008" t="s">
        <v>1506</v>
      </c>
      <c r="B9" s="2008"/>
      <c r="C9" s="2008"/>
      <c r="E9" s="2012">
        <v>45224</v>
      </c>
      <c r="F9" s="2013"/>
      <c r="G9" s="2013"/>
      <c r="H9" s="2013"/>
      <c r="I9" s="2013"/>
      <c r="J9" s="2013"/>
      <c r="K9" s="2013"/>
      <c r="L9" s="2013"/>
      <c r="M9" s="2013"/>
      <c r="N9" s="2013"/>
      <c r="O9" s="2013"/>
      <c r="P9" s="2013"/>
      <c r="Q9" s="2013"/>
      <c r="R9" s="2013"/>
      <c r="S9" s="2014"/>
      <c r="Z9" s="230" t="s">
        <v>1507</v>
      </c>
    </row>
    <row r="10" spans="1:34" ht="15" customHeight="1">
      <c r="A10" s="2008" t="s">
        <v>1508</v>
      </c>
      <c r="B10" s="2008"/>
      <c r="C10" s="2008"/>
      <c r="D10" s="243"/>
      <c r="E10" s="2015">
        <f>'Prod. Info'!C43</f>
        <v>0</v>
      </c>
      <c r="F10" s="2015"/>
      <c r="G10" s="2015"/>
      <c r="H10" s="2015"/>
      <c r="I10" s="2015"/>
      <c r="J10" s="2015"/>
      <c r="K10" s="2015"/>
      <c r="L10" s="2015"/>
      <c r="M10" s="2015"/>
      <c r="N10" s="2015"/>
      <c r="O10" s="2015"/>
      <c r="P10" s="2015"/>
      <c r="Q10" s="2015"/>
      <c r="R10" s="2015"/>
      <c r="S10" s="2015"/>
    </row>
    <row r="11" spans="1:34" ht="15" customHeight="1">
      <c r="A11" s="701"/>
      <c r="B11" s="701"/>
      <c r="C11" s="701"/>
      <c r="D11" s="701"/>
      <c r="E11" s="701"/>
      <c r="F11" s="701"/>
      <c r="G11" s="701"/>
      <c r="H11" s="701"/>
      <c r="I11" s="701"/>
      <c r="J11" s="701"/>
      <c r="K11" s="701"/>
      <c r="Z11" s="230" t="s">
        <v>1509</v>
      </c>
      <c r="AB11" s="702" t="str">
        <f>'Prod. Info'!C44</f>
        <v>011 714 9111</v>
      </c>
    </row>
    <row r="12" spans="1:34" ht="15" customHeight="1">
      <c r="AB12" s="702"/>
    </row>
    <row r="14" spans="1:34" ht="15" customHeight="1">
      <c r="A14" s="2016" t="s">
        <v>1510</v>
      </c>
      <c r="B14" s="2016"/>
      <c r="C14" s="2016"/>
      <c r="E14" s="2017">
        <f>'Prod. Info'!C2</f>
        <v>0</v>
      </c>
      <c r="F14" s="2017"/>
      <c r="G14" s="2017"/>
      <c r="H14" s="2017"/>
      <c r="I14" s="2017"/>
      <c r="J14" s="2017"/>
      <c r="K14" s="2017"/>
      <c r="L14" s="2017"/>
      <c r="M14" s="2017"/>
      <c r="N14" s="2017"/>
      <c r="O14" s="2017"/>
      <c r="P14" s="2017"/>
      <c r="Q14" s="2017"/>
      <c r="R14" s="2017"/>
      <c r="S14" s="2017"/>
      <c r="T14" s="2017"/>
      <c r="U14" s="2017"/>
      <c r="V14" s="2017"/>
      <c r="W14" s="2017"/>
      <c r="X14" s="2017"/>
      <c r="Y14" s="2017"/>
      <c r="Z14" s="2017"/>
    </row>
    <row r="16" spans="1:34" ht="15" customHeight="1">
      <c r="A16" s="2018" t="s">
        <v>1511</v>
      </c>
      <c r="B16" s="2018"/>
      <c r="C16" s="2018"/>
      <c r="D16" s="2018"/>
      <c r="E16" s="2018"/>
      <c r="F16" s="2018"/>
      <c r="G16" s="2018"/>
      <c r="H16" s="2018"/>
      <c r="I16" s="2018"/>
      <c r="J16" s="2018"/>
      <c r="K16" s="2018"/>
      <c r="L16" s="2018"/>
      <c r="M16" s="2018"/>
      <c r="N16" s="2018"/>
      <c r="O16" s="2018"/>
      <c r="P16" s="2018"/>
      <c r="Q16" s="2018"/>
      <c r="R16" s="2018"/>
      <c r="S16" s="2018"/>
      <c r="T16" s="2018"/>
      <c r="U16" s="2018"/>
      <c r="V16" s="2018"/>
      <c r="W16" s="2018"/>
      <c r="X16" s="2018"/>
      <c r="Y16" s="2018"/>
      <c r="Z16" s="2018"/>
      <c r="AA16" s="2018"/>
      <c r="AB16" s="2018"/>
      <c r="AC16" s="2018"/>
      <c r="AD16" s="2018"/>
      <c r="AE16" s="2018"/>
      <c r="AF16" s="2018"/>
      <c r="AG16" s="2018"/>
      <c r="AH16" s="2018"/>
    </row>
    <row r="17" spans="1:34" ht="15" customHeight="1">
      <c r="A17" s="2018" t="s">
        <v>1512</v>
      </c>
      <c r="B17" s="2018"/>
      <c r="C17" s="2018"/>
      <c r="D17" s="2018"/>
      <c r="E17" s="2018"/>
      <c r="F17" s="2019">
        <f>Summary!F59</f>
        <v>0</v>
      </c>
      <c r="G17" s="2020"/>
      <c r="H17" s="2020"/>
      <c r="I17" s="2020"/>
      <c r="J17" s="2020"/>
      <c r="K17" s="2020"/>
      <c r="L17" s="2021"/>
      <c r="M17" s="2018" t="s">
        <v>1513</v>
      </c>
      <c r="N17" s="2018"/>
      <c r="O17" s="2018"/>
      <c r="P17" s="2018"/>
      <c r="Q17" s="2018"/>
      <c r="R17" s="2018"/>
      <c r="S17" s="2018"/>
      <c r="T17" s="2018"/>
      <c r="U17" s="2018"/>
      <c r="V17" s="2018"/>
      <c r="W17" s="2018"/>
      <c r="X17" s="2018"/>
      <c r="Y17" s="2018"/>
      <c r="Z17" s="2018"/>
      <c r="AA17" s="2018"/>
      <c r="AB17" s="2018"/>
      <c r="AC17" s="2018"/>
      <c r="AD17" s="2018"/>
      <c r="AE17" s="2018"/>
      <c r="AF17" s="2018"/>
      <c r="AG17" s="2018"/>
      <c r="AH17" s="2018"/>
    </row>
    <row r="18" spans="1:34" ht="15" customHeight="1">
      <c r="A18" s="2022" t="s">
        <v>1514</v>
      </c>
      <c r="B18" s="2022"/>
      <c r="C18" s="2022"/>
      <c r="D18" s="2022"/>
      <c r="E18" s="2022"/>
      <c r="F18" s="2022"/>
      <c r="G18" s="2022"/>
      <c r="H18" s="2022"/>
      <c r="I18" s="2022"/>
      <c r="J18" s="2022"/>
      <c r="K18" s="2022"/>
      <c r="L18" s="2022"/>
      <c r="M18" s="2022"/>
      <c r="N18" s="2022"/>
      <c r="O18" s="2022"/>
      <c r="P18" s="2022"/>
      <c r="Q18" s="2022"/>
      <c r="R18" s="2022"/>
      <c r="S18" s="2022"/>
      <c r="T18" s="2022"/>
      <c r="U18" s="2022"/>
      <c r="V18" s="2022"/>
      <c r="W18" s="2022"/>
      <c r="X18" s="2022"/>
      <c r="Y18" s="2022"/>
      <c r="Z18" s="2022"/>
      <c r="AA18" s="2022"/>
      <c r="AB18" s="2022"/>
      <c r="AC18" s="2022"/>
      <c r="AD18" s="2022"/>
      <c r="AE18" s="2022"/>
      <c r="AF18" s="2022"/>
      <c r="AG18" s="2022"/>
      <c r="AH18" s="2022"/>
    </row>
    <row r="20" spans="1:34" ht="15" customHeight="1">
      <c r="A20" s="2018" t="s">
        <v>1515</v>
      </c>
      <c r="B20" s="2018"/>
      <c r="C20" s="2018"/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</row>
    <row r="22" spans="1:34" ht="15" customHeight="1">
      <c r="A22" s="702" t="s">
        <v>32</v>
      </c>
      <c r="C22" s="230" t="s">
        <v>1516</v>
      </c>
    </row>
    <row r="23" spans="1:34" ht="15" customHeight="1">
      <c r="C23" s="230" t="s">
        <v>1517</v>
      </c>
    </row>
    <row r="25" spans="1:34" ht="15" customHeight="1">
      <c r="A25" s="702" t="s">
        <v>50</v>
      </c>
      <c r="C25" s="230" t="s">
        <v>1518</v>
      </c>
    </row>
    <row r="27" spans="1:34" ht="15" customHeight="1">
      <c r="A27" s="702" t="s">
        <v>53</v>
      </c>
      <c r="C27" s="230" t="s">
        <v>1519</v>
      </c>
    </row>
    <row r="28" spans="1:34" ht="15" customHeight="1">
      <c r="C28" s="230" t="s">
        <v>1520</v>
      </c>
    </row>
    <row r="30" spans="1:34" ht="15" customHeight="1">
      <c r="A30" s="702" t="s">
        <v>56</v>
      </c>
      <c r="C30" s="230" t="s">
        <v>1521</v>
      </c>
    </row>
    <row r="32" spans="1:34" ht="15" customHeight="1">
      <c r="A32" s="702" t="s">
        <v>158</v>
      </c>
      <c r="C32" s="230" t="s">
        <v>1522</v>
      </c>
    </row>
    <row r="34" spans="1:34" ht="15" customHeight="1">
      <c r="A34" s="702" t="s">
        <v>1523</v>
      </c>
      <c r="C34" s="230" t="s">
        <v>1524</v>
      </c>
    </row>
    <row r="35" spans="1:34" ht="15" customHeight="1">
      <c r="A35" s="702"/>
      <c r="C35" s="230" t="s">
        <v>1525</v>
      </c>
    </row>
    <row r="37" spans="1:34" ht="15" customHeight="1">
      <c r="A37" s="702" t="s">
        <v>1526</v>
      </c>
      <c r="C37" s="230" t="s">
        <v>1527</v>
      </c>
    </row>
    <row r="40" spans="1:34" ht="15" customHeight="1">
      <c r="A40" s="230" t="s">
        <v>1528</v>
      </c>
    </row>
    <row r="41" spans="1:34" ht="15" customHeight="1">
      <c r="A41" s="2018">
        <f>'Prod. Info'!C43</f>
        <v>0</v>
      </c>
      <c r="B41" s="2018"/>
      <c r="C41" s="2018"/>
      <c r="D41" s="2018"/>
      <c r="E41" s="2018"/>
      <c r="F41" s="2018"/>
      <c r="G41" s="2018"/>
      <c r="H41" s="2018"/>
      <c r="I41" s="2018"/>
      <c r="J41" s="2018"/>
      <c r="K41" s="2018"/>
      <c r="L41" s="2018"/>
      <c r="M41" s="2018"/>
      <c r="N41" s="2018"/>
      <c r="O41" s="2018"/>
    </row>
    <row r="42" spans="1:34" ht="15" customHeight="1">
      <c r="A42" s="2018" t="s">
        <v>1249</v>
      </c>
      <c r="B42" s="2018"/>
      <c r="C42" s="2018"/>
      <c r="D42" s="2018"/>
      <c r="E42" s="2018"/>
      <c r="F42" s="2018"/>
      <c r="G42" s="2018"/>
      <c r="H42" s="2018"/>
      <c r="I42" s="2018"/>
      <c r="J42" s="2018"/>
      <c r="K42" s="2018"/>
      <c r="L42" s="2018"/>
      <c r="M42" s="2018"/>
      <c r="N42" s="2018"/>
      <c r="O42" s="2018"/>
    </row>
    <row r="43" spans="1:34" ht="15" customHeight="1">
      <c r="A43" s="703"/>
      <c r="B43" s="703"/>
      <c r="C43" s="703"/>
      <c r="D43" s="703"/>
      <c r="E43" s="703"/>
      <c r="F43" s="703"/>
      <c r="G43" s="703"/>
      <c r="H43" s="703"/>
      <c r="I43" s="703"/>
      <c r="J43" s="703"/>
      <c r="K43" s="703"/>
      <c r="L43" s="703"/>
      <c r="M43" s="703"/>
      <c r="N43" s="703"/>
      <c r="O43" s="703"/>
      <c r="P43" s="703"/>
      <c r="Q43" s="703"/>
      <c r="R43" s="703"/>
      <c r="S43" s="703"/>
      <c r="T43" s="703"/>
      <c r="U43" s="703"/>
      <c r="V43" s="703"/>
      <c r="W43" s="703"/>
      <c r="X43" s="703"/>
      <c r="Y43" s="703"/>
      <c r="Z43" s="703"/>
      <c r="AA43" s="703"/>
      <c r="AB43" s="703"/>
      <c r="AC43" s="703"/>
      <c r="AD43" s="703"/>
      <c r="AE43" s="703"/>
      <c r="AF43" s="703"/>
      <c r="AG43" s="703"/>
      <c r="AH43" s="703"/>
    </row>
    <row r="46" spans="1:34" ht="15" customHeight="1">
      <c r="A46" s="2016" t="s">
        <v>1529</v>
      </c>
      <c r="B46" s="2016"/>
      <c r="C46" s="2016"/>
      <c r="D46" s="2016"/>
      <c r="E46" s="2023">
        <f>'Prod. Info'!C21</f>
        <v>0</v>
      </c>
      <c r="F46" s="2023"/>
      <c r="G46" s="2023"/>
      <c r="H46" s="2023"/>
      <c r="I46" s="2023"/>
      <c r="J46" s="2023"/>
      <c r="K46" s="2023"/>
      <c r="L46" s="2023"/>
      <c r="M46" s="2023"/>
      <c r="N46" s="2023"/>
      <c r="O46" s="2023"/>
      <c r="P46" s="2023"/>
      <c r="Q46" s="2023"/>
      <c r="S46" s="701" t="s">
        <v>1530</v>
      </c>
      <c r="T46" s="2023">
        <f>'Prod. Info'!C20</f>
        <v>0</v>
      </c>
      <c r="U46" s="2023"/>
      <c r="V46" s="2023"/>
      <c r="W46" s="2023"/>
      <c r="X46" s="2023"/>
      <c r="Y46" s="2023"/>
      <c r="Z46" s="2023"/>
      <c r="AA46" s="2023"/>
      <c r="AB46" s="2023"/>
      <c r="AC46" s="2023"/>
      <c r="AD46" s="2023"/>
      <c r="AE46" s="2023"/>
      <c r="AF46" s="2023"/>
      <c r="AG46" s="2023"/>
      <c r="AH46" s="2023"/>
    </row>
    <row r="48" spans="1:34" ht="15" customHeight="1">
      <c r="A48" s="2024" t="s">
        <v>1531</v>
      </c>
      <c r="B48" s="2024"/>
      <c r="C48" s="2024"/>
      <c r="D48" s="2023"/>
      <c r="E48" s="2023"/>
      <c r="F48" s="2023"/>
      <c r="G48" s="2023"/>
      <c r="H48" s="2023"/>
      <c r="I48" s="2023"/>
      <c r="J48" s="2023"/>
      <c r="K48" s="2023"/>
      <c r="L48" s="2024" t="s">
        <v>1532</v>
      </c>
      <c r="M48" s="2024"/>
      <c r="N48" s="2024"/>
      <c r="O48" s="2023"/>
      <c r="P48" s="2023"/>
      <c r="Q48" s="2023"/>
      <c r="R48" s="2023"/>
      <c r="S48" s="2023"/>
      <c r="T48" s="2023"/>
      <c r="U48" s="2023"/>
      <c r="V48" s="1303" t="s">
        <v>1533</v>
      </c>
    </row>
    <row r="50" spans="1:23" ht="15" customHeight="1">
      <c r="E50" s="2025"/>
      <c r="F50" s="2026"/>
      <c r="G50" s="2026"/>
      <c r="H50" s="2026"/>
      <c r="I50" s="2026"/>
      <c r="J50" s="2026"/>
      <c r="K50" s="2026"/>
      <c r="L50" s="2026"/>
      <c r="M50" s="2026"/>
      <c r="N50" s="2026"/>
      <c r="O50" s="2026"/>
      <c r="P50" s="2026"/>
      <c r="Q50" s="2026"/>
      <c r="R50" s="2026"/>
      <c r="S50" s="2026"/>
      <c r="T50" s="2026"/>
      <c r="U50" s="2026"/>
      <c r="V50" s="2026"/>
      <c r="W50" s="2027"/>
    </row>
    <row r="51" spans="1:23" ht="15" customHeight="1">
      <c r="E51" s="2028"/>
      <c r="F51" s="2029"/>
      <c r="G51" s="2029"/>
      <c r="H51" s="2029"/>
      <c r="I51" s="2029"/>
      <c r="J51" s="2029"/>
      <c r="K51" s="2029"/>
      <c r="L51" s="2029"/>
      <c r="M51" s="2029"/>
      <c r="N51" s="2029"/>
      <c r="O51" s="2029"/>
      <c r="P51" s="2029"/>
      <c r="Q51" s="2029"/>
      <c r="R51" s="2029"/>
      <c r="S51" s="2029"/>
      <c r="T51" s="2029"/>
      <c r="U51" s="2029"/>
      <c r="V51" s="2029"/>
      <c r="W51" s="2030"/>
    </row>
    <row r="52" spans="1:23" ht="15" customHeight="1">
      <c r="A52" s="2016" t="s">
        <v>1534</v>
      </c>
      <c r="B52" s="2016"/>
      <c r="C52" s="2016"/>
      <c r="D52" s="2016"/>
      <c r="E52" s="2031"/>
      <c r="F52" s="2032"/>
      <c r="G52" s="2032"/>
      <c r="H52" s="2032"/>
      <c r="I52" s="2032"/>
      <c r="J52" s="2032"/>
      <c r="K52" s="2032"/>
      <c r="L52" s="2032"/>
      <c r="M52" s="2032"/>
      <c r="N52" s="2032"/>
      <c r="O52" s="2032"/>
      <c r="P52" s="2032"/>
      <c r="Q52" s="2032"/>
      <c r="R52" s="2032"/>
      <c r="S52" s="2032"/>
      <c r="T52" s="2032"/>
      <c r="U52" s="2032"/>
      <c r="V52" s="2032"/>
      <c r="W52" s="2033"/>
    </row>
  </sheetData>
  <sheetProtection algorithmName="SHA-512" hashValue="pft0WgOeca5Z7rrxywaesJzwSldktkq/8sE1CPbOn624MRj+ZBo+8zEhesec20L10qaBxPPL+gjmoIwfonqCWg==" saltValue="f7J3r3TLCXVZLfs8qCgIpA==" spinCount="100000" sheet="1"/>
  <mergeCells count="28">
    <mergeCell ref="A48:C48"/>
    <mergeCell ref="D48:K48"/>
    <mergeCell ref="L48:N48"/>
    <mergeCell ref="O48:U48"/>
    <mergeCell ref="E50:W52"/>
    <mergeCell ref="A52:D52"/>
    <mergeCell ref="A41:O41"/>
    <mergeCell ref="A42:O42"/>
    <mergeCell ref="A46:D46"/>
    <mergeCell ref="E46:Q46"/>
    <mergeCell ref="T46:AH46"/>
    <mergeCell ref="A17:E17"/>
    <mergeCell ref="F17:L17"/>
    <mergeCell ref="M17:AH17"/>
    <mergeCell ref="A18:AH18"/>
    <mergeCell ref="A20:AH20"/>
    <mergeCell ref="A10:C10"/>
    <mergeCell ref="E10:S10"/>
    <mergeCell ref="A14:C14"/>
    <mergeCell ref="E14:Z14"/>
    <mergeCell ref="A16:AH16"/>
    <mergeCell ref="A1:P3"/>
    <mergeCell ref="A7:C7"/>
    <mergeCell ref="A8:C8"/>
    <mergeCell ref="A9:C9"/>
    <mergeCell ref="E7:S7"/>
    <mergeCell ref="E8:S8"/>
    <mergeCell ref="E9:S9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95" orientation="portrait" r:id="rId1"/>
  <headerFooter>
    <oddHeader>&amp;R&amp;6&amp;Z&amp;F</oddHeader>
    <oddFooter>&amp;L&amp;8Compiled by: S.A.B.C. Ltd - Updated March 2023&amp;R&amp;8Printed: &amp;D - Page &amp;P of 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A3B79-00D7-4537-B6A8-C2652A27FCCA}">
  <sheetPr>
    <pageSetUpPr fitToPage="1"/>
  </sheetPr>
  <dimension ref="A1:X14"/>
  <sheetViews>
    <sheetView showRuler="0" view="pageLayout" zoomScaleNormal="85" workbookViewId="0">
      <selection activeCell="A2" sqref="A2"/>
    </sheetView>
  </sheetViews>
  <sheetFormatPr defaultRowHeight="12.75"/>
  <cols>
    <col min="1" max="1" width="10.85546875" style="1249" customWidth="1"/>
    <col min="2" max="2" width="7" style="1249" bestFit="1" customWidth="1"/>
    <col min="3" max="3" width="39.85546875" style="1248" bestFit="1" customWidth="1"/>
    <col min="4" max="4" width="10.85546875" style="1249" customWidth="1"/>
    <col min="5" max="5" width="4.5703125" style="1249" bestFit="1" customWidth="1"/>
    <col min="6" max="6" width="15.28515625" style="1248" bestFit="1" customWidth="1"/>
    <col min="7" max="7" width="4.5703125" style="1249" bestFit="1" customWidth="1"/>
    <col min="8" max="8" width="7.140625" style="1249" customWidth="1"/>
    <col min="9" max="9" width="13" style="1248" customWidth="1"/>
    <col min="10" max="10" width="10.42578125" style="1250" bestFit="1" customWidth="1"/>
    <col min="11" max="11" width="12.5703125" style="1251" customWidth="1"/>
    <col min="12" max="12" width="5.85546875" style="1248" customWidth="1"/>
    <col min="13" max="13" width="7.28515625" style="1248" customWidth="1"/>
    <col min="14" max="14" width="6.140625" style="1249" bestFit="1" customWidth="1"/>
    <col min="15" max="15" width="16.85546875" style="1248" bestFit="1" customWidth="1"/>
    <col min="16" max="16" width="11.5703125" style="1249" customWidth="1"/>
    <col min="17" max="18" width="14.28515625" style="1251" customWidth="1"/>
    <col min="19" max="19" width="9.140625" style="1248"/>
    <col min="20" max="24" width="12.85546875" style="1248" bestFit="1" customWidth="1"/>
    <col min="25" max="16384" width="9.140625" style="1248"/>
  </cols>
  <sheetData>
    <row r="1" spans="1:24" s="1238" customFormat="1" ht="51">
      <c r="A1" s="1237" t="s">
        <v>1535</v>
      </c>
      <c r="B1" s="1237" t="s">
        <v>1536</v>
      </c>
      <c r="C1" s="1237" t="s">
        <v>1537</v>
      </c>
      <c r="D1" s="1237" t="s">
        <v>1538</v>
      </c>
      <c r="E1" s="1237" t="s">
        <v>1539</v>
      </c>
      <c r="F1" s="1237" t="s">
        <v>1540</v>
      </c>
      <c r="G1" s="1237" t="s">
        <v>1539</v>
      </c>
      <c r="H1" s="1237" t="s">
        <v>1541</v>
      </c>
      <c r="I1" s="1237" t="s">
        <v>1542</v>
      </c>
      <c r="J1" s="1242" t="s">
        <v>1543</v>
      </c>
      <c r="K1" s="1244" t="s">
        <v>1544</v>
      </c>
      <c r="L1" s="1237" t="s">
        <v>1545</v>
      </c>
      <c r="M1" s="1237" t="s">
        <v>1546</v>
      </c>
      <c r="N1" s="1237" t="s">
        <v>1547</v>
      </c>
      <c r="O1" s="1237" t="s">
        <v>1548</v>
      </c>
      <c r="P1" s="1237" t="s">
        <v>1549</v>
      </c>
      <c r="Q1" s="1244" t="s">
        <v>1550</v>
      </c>
      <c r="R1" s="1246" t="s">
        <v>1551</v>
      </c>
      <c r="T1" s="1236"/>
      <c r="U1" s="1236"/>
      <c r="V1" s="1236"/>
      <c r="W1" s="1236"/>
      <c r="X1" s="1236"/>
    </row>
    <row r="2" spans="1:24">
      <c r="A2" s="1239"/>
      <c r="B2" s="1239"/>
      <c r="C2" s="1233"/>
      <c r="D2" s="1239"/>
      <c r="E2" s="1239"/>
      <c r="F2" s="1233"/>
      <c r="G2" s="1239"/>
      <c r="H2" s="1239"/>
      <c r="I2" s="1240"/>
      <c r="J2" s="1243"/>
      <c r="K2" s="1245"/>
      <c r="L2" s="1233"/>
      <c r="M2" s="1233"/>
      <c r="N2" s="1239"/>
      <c r="O2" s="1241"/>
      <c r="P2" s="1239"/>
      <c r="Q2" s="1245"/>
      <c r="R2" s="1247"/>
      <c r="S2" s="1233"/>
      <c r="T2" s="1234"/>
      <c r="U2" s="1234"/>
      <c r="V2" s="1234"/>
      <c r="W2" s="1234"/>
      <c r="X2" s="1235"/>
    </row>
    <row r="3" spans="1:24">
      <c r="A3" s="1239"/>
      <c r="B3" s="1239"/>
      <c r="C3" s="1233"/>
      <c r="D3" s="1239"/>
      <c r="E3" s="1239"/>
      <c r="F3" s="1233"/>
      <c r="G3" s="1239"/>
      <c r="H3" s="1239"/>
      <c r="I3" s="1240"/>
      <c r="J3" s="1243"/>
      <c r="K3" s="1245"/>
      <c r="L3" s="1233"/>
      <c r="M3" s="1233"/>
      <c r="N3" s="1239"/>
      <c r="O3" s="1241"/>
      <c r="P3" s="1239"/>
      <c r="Q3" s="1245"/>
      <c r="R3" s="1247"/>
      <c r="S3" s="1233"/>
      <c r="T3" s="1234"/>
      <c r="U3" s="1234"/>
      <c r="V3" s="1234"/>
      <c r="W3" s="1234"/>
      <c r="X3" s="1235"/>
    </row>
    <row r="4" spans="1:24">
      <c r="A4" s="1239"/>
      <c r="B4" s="1239"/>
      <c r="C4" s="1233"/>
      <c r="D4" s="1239"/>
      <c r="E4" s="1239"/>
      <c r="F4" s="1233"/>
      <c r="G4" s="1239"/>
      <c r="H4" s="1239"/>
      <c r="I4" s="1240"/>
      <c r="J4" s="1243"/>
      <c r="K4" s="1245"/>
      <c r="L4" s="1233"/>
      <c r="M4" s="1233"/>
      <c r="N4" s="1239"/>
      <c r="O4" s="1241"/>
      <c r="P4" s="1239"/>
      <c r="Q4" s="1245"/>
      <c r="R4" s="1247"/>
      <c r="S4" s="1233"/>
      <c r="T4" s="1234"/>
      <c r="U4" s="1234"/>
      <c r="V4" s="1234"/>
      <c r="W4" s="1234"/>
      <c r="X4" s="1235"/>
    </row>
    <row r="5" spans="1:24">
      <c r="A5" s="1239"/>
      <c r="B5" s="1239"/>
      <c r="C5" s="1233"/>
      <c r="D5" s="1239"/>
      <c r="E5" s="1239"/>
      <c r="F5" s="1233"/>
      <c r="G5" s="1239"/>
      <c r="H5" s="1239"/>
      <c r="I5" s="1240"/>
      <c r="J5" s="1243"/>
      <c r="K5" s="1245"/>
      <c r="L5" s="1233"/>
      <c r="M5" s="1233"/>
      <c r="N5" s="1239"/>
      <c r="O5" s="1241"/>
      <c r="P5" s="1239"/>
      <c r="Q5" s="1245"/>
      <c r="R5" s="1247"/>
      <c r="S5" s="1233"/>
      <c r="T5" s="1234"/>
      <c r="U5" s="1234"/>
      <c r="V5" s="1234"/>
      <c r="W5" s="1234"/>
      <c r="X5" s="1235"/>
    </row>
    <row r="6" spans="1:24">
      <c r="A6" s="1239"/>
      <c r="B6" s="1239"/>
      <c r="C6" s="1233"/>
      <c r="D6" s="1239"/>
      <c r="E6" s="1239"/>
      <c r="F6" s="1233"/>
      <c r="G6" s="1239"/>
      <c r="H6" s="1239"/>
      <c r="I6" s="1240"/>
      <c r="J6" s="1243"/>
      <c r="K6" s="1245"/>
      <c r="L6" s="1233"/>
      <c r="M6" s="1233"/>
      <c r="N6" s="1239"/>
      <c r="O6" s="1241"/>
      <c r="P6" s="1239"/>
      <c r="Q6" s="1245"/>
      <c r="R6" s="1247"/>
      <c r="S6" s="1233"/>
      <c r="T6" s="1234"/>
      <c r="U6" s="1234"/>
      <c r="V6" s="1234"/>
      <c r="W6" s="1234"/>
      <c r="X6" s="1235"/>
    </row>
    <row r="7" spans="1:24">
      <c r="A7" s="1239"/>
      <c r="B7" s="1239"/>
      <c r="C7" s="1233"/>
      <c r="D7" s="1239"/>
      <c r="E7" s="1239"/>
      <c r="F7" s="1233"/>
      <c r="G7" s="1239"/>
      <c r="H7" s="1239"/>
      <c r="I7" s="1240"/>
      <c r="J7" s="1243"/>
      <c r="K7" s="1245"/>
      <c r="L7" s="1233"/>
      <c r="M7" s="1233"/>
      <c r="N7" s="1239"/>
      <c r="O7" s="1241"/>
      <c r="P7" s="1239"/>
      <c r="Q7" s="1245"/>
      <c r="R7" s="1247"/>
      <c r="S7" s="1233"/>
      <c r="T7" s="1234"/>
      <c r="U7" s="1234"/>
      <c r="V7" s="1234"/>
      <c r="W7" s="1234"/>
      <c r="X7" s="1235"/>
    </row>
    <row r="8" spans="1:24">
      <c r="A8" s="1239"/>
      <c r="B8" s="1239"/>
      <c r="C8" s="1233"/>
      <c r="D8" s="1239"/>
      <c r="E8" s="1239"/>
      <c r="F8" s="1233"/>
      <c r="G8" s="1239"/>
      <c r="H8" s="1239"/>
      <c r="I8" s="1240"/>
      <c r="J8" s="1243"/>
      <c r="K8" s="1245"/>
      <c r="L8" s="1233"/>
      <c r="M8" s="1233"/>
      <c r="N8" s="1239"/>
      <c r="O8" s="1241"/>
      <c r="P8" s="1239"/>
      <c r="Q8" s="1245"/>
      <c r="R8" s="1247"/>
      <c r="S8" s="1233"/>
      <c r="T8" s="1234"/>
      <c r="U8" s="1234"/>
      <c r="V8" s="1234"/>
      <c r="W8" s="1234"/>
      <c r="X8" s="1235"/>
    </row>
    <row r="9" spans="1:24">
      <c r="A9" s="1239"/>
      <c r="B9" s="1239"/>
      <c r="C9" s="1233"/>
      <c r="D9" s="1239"/>
      <c r="E9" s="1239"/>
      <c r="F9" s="1233"/>
      <c r="G9" s="1239"/>
      <c r="H9" s="1239"/>
      <c r="I9" s="1240"/>
      <c r="J9" s="1243"/>
      <c r="K9" s="1245"/>
      <c r="L9" s="1233"/>
      <c r="M9" s="1233"/>
      <c r="N9" s="1239"/>
      <c r="O9" s="1241"/>
      <c r="P9" s="1239"/>
      <c r="Q9" s="1245"/>
      <c r="R9" s="1247"/>
      <c r="S9" s="1233"/>
      <c r="T9" s="1234"/>
      <c r="U9" s="1234"/>
      <c r="V9" s="1234"/>
      <c r="W9" s="1234"/>
      <c r="X9" s="1235"/>
    </row>
    <row r="10" spans="1:24">
      <c r="A10" s="1239"/>
      <c r="B10" s="1239"/>
      <c r="C10" s="1233"/>
      <c r="D10" s="1239"/>
      <c r="E10" s="1239"/>
      <c r="F10" s="1233"/>
      <c r="G10" s="1239"/>
      <c r="H10" s="1239"/>
      <c r="I10" s="1240"/>
      <c r="J10" s="1243"/>
      <c r="K10" s="1245"/>
      <c r="L10" s="1233"/>
      <c r="M10" s="1233"/>
      <c r="N10" s="1239"/>
      <c r="O10" s="1241"/>
      <c r="P10" s="1239"/>
      <c r="Q10" s="1245"/>
      <c r="R10" s="1247"/>
      <c r="S10" s="1233"/>
      <c r="T10" s="1234"/>
      <c r="U10" s="1234"/>
      <c r="V10" s="1234"/>
      <c r="W10" s="1234"/>
      <c r="X10" s="1235"/>
    </row>
    <row r="11" spans="1:24">
      <c r="A11" s="1239"/>
      <c r="B11" s="1239"/>
      <c r="C11" s="1233"/>
      <c r="D11" s="1239"/>
      <c r="E11" s="1239"/>
      <c r="F11" s="1233"/>
      <c r="G11" s="1239"/>
      <c r="H11" s="1239"/>
      <c r="I11" s="1240"/>
      <c r="J11" s="1243"/>
      <c r="K11" s="1245"/>
      <c r="L11" s="1233"/>
      <c r="M11" s="1233"/>
      <c r="N11" s="1239"/>
      <c r="O11" s="1241"/>
      <c r="P11" s="1239"/>
      <c r="Q11" s="1245"/>
      <c r="R11" s="1247"/>
      <c r="S11" s="1233"/>
      <c r="T11" s="1234"/>
      <c r="U11" s="1234"/>
      <c r="V11" s="1234"/>
      <c r="W11" s="1234"/>
      <c r="X11" s="1235"/>
    </row>
    <row r="12" spans="1:24">
      <c r="A12" s="1239"/>
      <c r="B12" s="1239"/>
      <c r="C12" s="1233"/>
      <c r="D12" s="1239"/>
      <c r="E12" s="1239"/>
      <c r="F12" s="1233"/>
      <c r="G12" s="1239"/>
      <c r="H12" s="1239"/>
      <c r="I12" s="1240"/>
      <c r="J12" s="1243"/>
      <c r="K12" s="1245"/>
      <c r="L12" s="1233"/>
      <c r="M12" s="1233"/>
      <c r="N12" s="1239"/>
      <c r="O12" s="1241"/>
      <c r="P12" s="1239"/>
      <c r="Q12" s="1245"/>
      <c r="R12" s="1247"/>
      <c r="S12" s="1233"/>
      <c r="T12" s="1234"/>
      <c r="U12" s="1234"/>
      <c r="V12" s="1234"/>
      <c r="W12" s="1234"/>
      <c r="X12" s="1235"/>
    </row>
    <row r="13" spans="1:24">
      <c r="A13" s="1239"/>
      <c r="B13" s="1239"/>
      <c r="C13" s="1233"/>
      <c r="D13" s="1239"/>
      <c r="E13" s="1239"/>
      <c r="F13" s="1233"/>
      <c r="G13" s="1239"/>
      <c r="H13" s="1239"/>
      <c r="I13" s="1240"/>
      <c r="J13" s="1243"/>
      <c r="K13" s="1245"/>
      <c r="L13" s="1233"/>
      <c r="M13" s="1233"/>
      <c r="N13" s="1239"/>
      <c r="O13" s="1241"/>
      <c r="P13" s="1239"/>
      <c r="Q13" s="1245"/>
      <c r="R13" s="1247"/>
      <c r="S13" s="1233"/>
      <c r="T13" s="1234"/>
      <c r="U13" s="1234"/>
      <c r="V13" s="1234"/>
      <c r="W13" s="1234"/>
      <c r="X13" s="1235"/>
    </row>
    <row r="14" spans="1:24">
      <c r="A14" s="1239"/>
      <c r="B14" s="1239"/>
      <c r="C14" s="1233"/>
      <c r="D14" s="1239"/>
      <c r="E14" s="1239"/>
      <c r="F14" s="1233"/>
      <c r="G14" s="1239"/>
      <c r="H14" s="1239"/>
      <c r="I14" s="1240"/>
      <c r="J14" s="1243"/>
      <c r="K14" s="1245"/>
      <c r="L14" s="1233"/>
      <c r="M14" s="1233"/>
      <c r="N14" s="1239"/>
      <c r="O14" s="1241"/>
      <c r="P14" s="1239"/>
      <c r="Q14" s="1245"/>
      <c r="R14" s="1247"/>
      <c r="S14" s="1233"/>
      <c r="T14" s="1234"/>
      <c r="U14" s="1234"/>
      <c r="V14" s="1234"/>
      <c r="W14" s="1234"/>
      <c r="X14" s="1234"/>
    </row>
  </sheetData>
  <printOptions horizontalCentered="1"/>
  <pageMargins left="0.19685039370078741" right="0.19685039370078741" top="0.74803149606299213" bottom="0.74803149606299213" header="0.31496062992125984" footer="0.31496062992125984"/>
  <pageSetup scale="65" fitToHeight="0" orientation="landscape" r:id="rId1"/>
  <headerFooter>
    <oddHeader>&amp;C&amp;"Arial Narrow,Regular"&amp;36&amp;A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6" tint="-0.249977111117893"/>
    <pageSetUpPr fitToPage="1"/>
  </sheetPr>
  <dimension ref="A1:N48"/>
  <sheetViews>
    <sheetView showGridLines="0" showRuler="0" view="pageLayout" topLeftCell="A7" zoomScaleNormal="100" zoomScaleSheetLayoutView="100" workbookViewId="0">
      <selection activeCell="K10" sqref="K10"/>
    </sheetView>
  </sheetViews>
  <sheetFormatPr defaultColWidth="16.85546875" defaultRowHeight="12.75"/>
  <cols>
    <col min="1" max="1" width="6.140625" style="230" customWidth="1"/>
    <col min="2" max="3" width="14.28515625" style="230" customWidth="1"/>
    <col min="4" max="4" width="4.7109375" style="230" customWidth="1"/>
    <col min="5" max="5" width="14.28515625" style="230" customWidth="1"/>
    <col min="6" max="6" width="4.7109375" style="230" customWidth="1"/>
    <col min="7" max="8" width="15.85546875" style="230" customWidth="1"/>
    <col min="9" max="10" width="6" style="230" customWidth="1"/>
    <col min="11" max="13" width="14.28515625" style="230" customWidth="1"/>
    <col min="14" max="14" width="4.7109375" style="1307" customWidth="1"/>
    <col min="15" max="16" width="16.85546875" style="230"/>
    <col min="17" max="17" width="16.85546875" style="230" customWidth="1"/>
    <col min="18" max="18" width="5" style="230" customWidth="1"/>
    <col min="19" max="16384" width="16.85546875" style="230"/>
  </cols>
  <sheetData>
    <row r="1" spans="1:14" ht="7.5" customHeight="1" thickBot="1">
      <c r="L1" s="256"/>
      <c r="M1" s="256"/>
    </row>
    <row r="2" spans="1:14" ht="13.5" hidden="1" thickBot="1"/>
    <row r="3" spans="1:14" s="227" customFormat="1" ht="15.75" customHeight="1" thickBot="1">
      <c r="C3" s="375"/>
      <c r="D3" s="375"/>
      <c r="E3" s="375"/>
      <c r="F3" s="375"/>
      <c r="G3" s="375" t="s">
        <v>1552</v>
      </c>
      <c r="I3" s="375"/>
      <c r="L3" s="2060" t="str">
        <f>'Prod. Info'!A37</f>
        <v>SAP Project No./s:</v>
      </c>
      <c r="M3" s="1346">
        <f>'Prod. Info'!D37</f>
        <v>0</v>
      </c>
      <c r="N3" s="1308"/>
    </row>
    <row r="4" spans="1:14" s="227" customFormat="1" ht="15">
      <c r="A4" s="2034" t="s">
        <v>1553</v>
      </c>
      <c r="B4" s="2034"/>
      <c r="C4" s="2063">
        <f>'Prod. Info'!C43</f>
        <v>0</v>
      </c>
      <c r="D4" s="2063"/>
      <c r="E4" s="229" t="s">
        <v>1554</v>
      </c>
      <c r="F4" s="2063">
        <f>'Prod. Info'!C2</f>
        <v>0</v>
      </c>
      <c r="G4" s="2063"/>
      <c r="H4" s="2063"/>
      <c r="I4" s="2063"/>
      <c r="K4" s="1344" t="s">
        <v>1555</v>
      </c>
      <c r="L4" s="2061"/>
      <c r="M4" s="1347">
        <f>'Prod. Info'!C37</f>
        <v>0</v>
      </c>
      <c r="N4" s="1308"/>
    </row>
    <row r="5" spans="1:14" ht="13.5" thickBot="1">
      <c r="A5" s="2045" t="s">
        <v>1556</v>
      </c>
      <c r="B5" s="2045"/>
      <c r="C5" s="2063">
        <f>'Prod. Info'!C40</f>
        <v>0</v>
      </c>
      <c r="D5" s="2063"/>
      <c r="E5" s="229" t="s">
        <v>1557</v>
      </c>
      <c r="F5" s="2065">
        <f>'Prod. Info'!C20</f>
        <v>0</v>
      </c>
      <c r="G5" s="2065"/>
      <c r="H5" s="2065"/>
      <c r="I5" s="2065"/>
      <c r="K5" s="1345">
        <f>'Prod. Info'!E37</f>
        <v>0</v>
      </c>
      <c r="L5" s="2062"/>
      <c r="M5" s="1348" t="str">
        <f>'Prod. Info'!B37</f>
        <v>LP-000</v>
      </c>
    </row>
    <row r="6" spans="1:14" ht="6" customHeight="1">
      <c r="B6" s="231"/>
      <c r="I6" s="231"/>
      <c r="J6" s="228"/>
      <c r="K6" s="228"/>
    </row>
    <row r="7" spans="1:14">
      <c r="C7" s="1326" t="s">
        <v>1558</v>
      </c>
      <c r="E7" s="1327" t="s">
        <v>1559</v>
      </c>
      <c r="F7" s="1318"/>
      <c r="G7" s="2064" t="s">
        <v>1560</v>
      </c>
      <c r="H7" s="2064"/>
      <c r="K7" s="2050" t="s">
        <v>1561</v>
      </c>
      <c r="L7" s="2051"/>
      <c r="M7" s="2052"/>
    </row>
    <row r="8" spans="1:14" s="232" customFormat="1">
      <c r="A8" s="2040" t="s">
        <v>1562</v>
      </c>
      <c r="B8" s="2040"/>
      <c r="C8" s="2040"/>
      <c r="E8" s="2068" t="s">
        <v>1563</v>
      </c>
      <c r="F8" s="1323"/>
      <c r="G8" s="2040" t="s">
        <v>1564</v>
      </c>
      <c r="H8" s="2040"/>
      <c r="K8" s="2053"/>
      <c r="L8" s="2054"/>
      <c r="M8" s="2055"/>
      <c r="N8" s="1313"/>
    </row>
    <row r="9" spans="1:14" s="233" customFormat="1">
      <c r="A9" s="2041" t="s">
        <v>1565</v>
      </c>
      <c r="B9" s="2041"/>
      <c r="C9" s="1315" t="s">
        <v>334</v>
      </c>
      <c r="E9" s="2069"/>
      <c r="F9" s="1323"/>
      <c r="G9" s="1316" t="s">
        <v>1566</v>
      </c>
      <c r="H9" s="1316" t="s">
        <v>1567</v>
      </c>
      <c r="K9" s="1315" t="s">
        <v>1568</v>
      </c>
      <c r="L9" s="1315" t="s">
        <v>1569</v>
      </c>
      <c r="M9" s="1317" t="s">
        <v>334</v>
      </c>
      <c r="N9" s="1310"/>
    </row>
    <row r="10" spans="1:14">
      <c r="A10" s="234">
        <v>1</v>
      </c>
      <c r="B10" s="346" t="str">
        <f>'Cash Flow'!K11</f>
        <v>Month</v>
      </c>
      <c r="C10" s="258" t="e">
        <f>'Cash Flow'!K593</f>
        <v>#DIV/0!</v>
      </c>
      <c r="D10" s="235">
        <f>COUNT(C10)</f>
        <v>0</v>
      </c>
      <c r="E10" s="258">
        <f>'Cash Flow'!K546</f>
        <v>0</v>
      </c>
      <c r="F10" s="1311">
        <f t="shared" ref="F10:F26" si="0">COUNT(E10)</f>
        <v>1</v>
      </c>
      <c r="G10" s="258" t="e">
        <f>SUM(C10-E10)</f>
        <v>#DIV/0!</v>
      </c>
      <c r="H10" s="270" t="e">
        <f t="shared" ref="H10:H26" si="1">SUM(C10-E10)</f>
        <v>#DIV/0!</v>
      </c>
      <c r="K10" s="274"/>
      <c r="L10" s="236"/>
      <c r="M10" s="258" t="e">
        <f t="shared" ref="M10:M26" si="2">C10</f>
        <v>#DIV/0!</v>
      </c>
      <c r="N10" s="1311">
        <f>COUNT(M10)</f>
        <v>0</v>
      </c>
    </row>
    <row r="11" spans="1:14">
      <c r="A11" s="234">
        <v>2</v>
      </c>
      <c r="B11" s="346" t="str">
        <f>'Cash Flow'!L11</f>
        <v>Month</v>
      </c>
      <c r="C11" s="258">
        <f>'Cash Flow'!L593</f>
        <v>0</v>
      </c>
      <c r="D11" s="235">
        <f t="shared" ref="D11:D26" si="3">COUNT(C11)</f>
        <v>1</v>
      </c>
      <c r="E11" s="258">
        <f>'Cash Flow'!L546</f>
        <v>0</v>
      </c>
      <c r="F11" s="1311">
        <f t="shared" si="0"/>
        <v>1</v>
      </c>
      <c r="G11" s="258"/>
      <c r="H11" s="270">
        <f t="shared" si="1"/>
        <v>0</v>
      </c>
      <c r="K11" s="274"/>
      <c r="L11" s="236"/>
      <c r="M11" s="258">
        <f t="shared" si="2"/>
        <v>0</v>
      </c>
      <c r="N11" s="1311">
        <f t="shared" ref="N11:N26" si="4">COUNT(M11)</f>
        <v>1</v>
      </c>
    </row>
    <row r="12" spans="1:14">
      <c r="A12" s="234">
        <v>3</v>
      </c>
      <c r="B12" s="346" t="str">
        <f>'Cash Flow'!M11</f>
        <v>Month</v>
      </c>
      <c r="C12" s="258">
        <f>'Cash Flow'!M593</f>
        <v>0</v>
      </c>
      <c r="D12" s="235">
        <f t="shared" si="3"/>
        <v>1</v>
      </c>
      <c r="E12" s="258">
        <f>'Cash Flow'!M546</f>
        <v>0</v>
      </c>
      <c r="F12" s="1311">
        <f t="shared" si="0"/>
        <v>1</v>
      </c>
      <c r="G12" s="258"/>
      <c r="H12" s="270">
        <f t="shared" si="1"/>
        <v>0</v>
      </c>
      <c r="K12" s="274"/>
      <c r="L12" s="236"/>
      <c r="M12" s="258">
        <f t="shared" si="2"/>
        <v>0</v>
      </c>
      <c r="N12" s="1311">
        <f t="shared" si="4"/>
        <v>1</v>
      </c>
    </row>
    <row r="13" spans="1:14">
      <c r="A13" s="234">
        <v>4</v>
      </c>
      <c r="B13" s="346" t="str">
        <f>'Cash Flow'!N11</f>
        <v>Month</v>
      </c>
      <c r="C13" s="258">
        <f>'Cash Flow'!N593</f>
        <v>0</v>
      </c>
      <c r="D13" s="235">
        <f t="shared" si="3"/>
        <v>1</v>
      </c>
      <c r="E13" s="258">
        <f>'Cash Flow'!N546</f>
        <v>0</v>
      </c>
      <c r="F13" s="1311">
        <f t="shared" si="0"/>
        <v>1</v>
      </c>
      <c r="G13" s="258"/>
      <c r="H13" s="270">
        <f t="shared" si="1"/>
        <v>0</v>
      </c>
      <c r="K13" s="274"/>
      <c r="L13" s="236"/>
      <c r="M13" s="258">
        <f t="shared" si="2"/>
        <v>0</v>
      </c>
      <c r="N13" s="1311">
        <f t="shared" si="4"/>
        <v>1</v>
      </c>
    </row>
    <row r="14" spans="1:14">
      <c r="A14" s="237">
        <v>5</v>
      </c>
      <c r="B14" s="346" t="str">
        <f>'Cash Flow'!O11</f>
        <v>Month</v>
      </c>
      <c r="C14" s="258">
        <f>'Cash Flow'!O593</f>
        <v>0</v>
      </c>
      <c r="D14" s="235">
        <f t="shared" si="3"/>
        <v>1</v>
      </c>
      <c r="E14" s="258">
        <f>'Cash Flow'!O546</f>
        <v>0</v>
      </c>
      <c r="F14" s="1311">
        <f t="shared" si="0"/>
        <v>1</v>
      </c>
      <c r="G14" s="258"/>
      <c r="H14" s="270">
        <f t="shared" si="1"/>
        <v>0</v>
      </c>
      <c r="K14" s="275"/>
      <c r="L14" s="238"/>
      <c r="M14" s="258">
        <f t="shared" si="2"/>
        <v>0</v>
      </c>
      <c r="N14" s="1311">
        <f t="shared" si="4"/>
        <v>1</v>
      </c>
    </row>
    <row r="15" spans="1:14">
      <c r="A15" s="239">
        <v>6</v>
      </c>
      <c r="B15" s="346" t="str">
        <f>'Cash Flow'!P11</f>
        <v>Month</v>
      </c>
      <c r="C15" s="258">
        <f>'Cash Flow'!P593</f>
        <v>0</v>
      </c>
      <c r="D15" s="235">
        <f t="shared" si="3"/>
        <v>1</v>
      </c>
      <c r="E15" s="258">
        <f>'Cash Flow'!P546</f>
        <v>0</v>
      </c>
      <c r="F15" s="1311">
        <f t="shared" si="0"/>
        <v>1</v>
      </c>
      <c r="G15" s="258"/>
      <c r="H15" s="270">
        <f t="shared" si="1"/>
        <v>0</v>
      </c>
      <c r="K15" s="275"/>
      <c r="L15" s="238"/>
      <c r="M15" s="258">
        <f t="shared" si="2"/>
        <v>0</v>
      </c>
      <c r="N15" s="1311">
        <f t="shared" si="4"/>
        <v>1</v>
      </c>
    </row>
    <row r="16" spans="1:14">
      <c r="A16" s="239">
        <v>7</v>
      </c>
      <c r="B16" s="346" t="str">
        <f>'Cash Flow'!Q11</f>
        <v>Month</v>
      </c>
      <c r="C16" s="258">
        <f>'Cash Flow'!Q593</f>
        <v>0</v>
      </c>
      <c r="D16" s="235">
        <f t="shared" si="3"/>
        <v>1</v>
      </c>
      <c r="E16" s="258">
        <f>'Cash Flow'!Q546</f>
        <v>0</v>
      </c>
      <c r="F16" s="1311">
        <f t="shared" si="0"/>
        <v>1</v>
      </c>
      <c r="G16" s="258"/>
      <c r="H16" s="270">
        <f t="shared" si="1"/>
        <v>0</v>
      </c>
      <c r="K16" s="275"/>
      <c r="L16" s="238"/>
      <c r="M16" s="258">
        <f t="shared" si="2"/>
        <v>0</v>
      </c>
      <c r="N16" s="1311">
        <f t="shared" si="4"/>
        <v>1</v>
      </c>
    </row>
    <row r="17" spans="1:14">
      <c r="A17" s="239">
        <v>8</v>
      </c>
      <c r="B17" s="346" t="str">
        <f>'Cash Flow'!R11</f>
        <v>Month</v>
      </c>
      <c r="C17" s="258">
        <f>'Cash Flow'!R593</f>
        <v>0</v>
      </c>
      <c r="D17" s="235">
        <f t="shared" si="3"/>
        <v>1</v>
      </c>
      <c r="E17" s="258">
        <f>'Cash Flow'!R546</f>
        <v>0</v>
      </c>
      <c r="F17" s="1311">
        <f t="shared" si="0"/>
        <v>1</v>
      </c>
      <c r="G17" s="258"/>
      <c r="H17" s="270">
        <f t="shared" si="1"/>
        <v>0</v>
      </c>
      <c r="K17" s="275"/>
      <c r="L17" s="238"/>
      <c r="M17" s="258">
        <f t="shared" si="2"/>
        <v>0</v>
      </c>
      <c r="N17" s="1311">
        <f t="shared" si="4"/>
        <v>1</v>
      </c>
    </row>
    <row r="18" spans="1:14">
      <c r="A18" s="239">
        <v>9</v>
      </c>
      <c r="B18" s="346" t="str">
        <f>'Cash Flow'!S11</f>
        <v>Month</v>
      </c>
      <c r="C18" s="258">
        <f>'Cash Flow'!S593</f>
        <v>0</v>
      </c>
      <c r="D18" s="235">
        <f t="shared" si="3"/>
        <v>1</v>
      </c>
      <c r="E18" s="258">
        <f>'Cash Flow'!S546</f>
        <v>0</v>
      </c>
      <c r="F18" s="1311">
        <f t="shared" si="0"/>
        <v>1</v>
      </c>
      <c r="G18" s="258"/>
      <c r="H18" s="270">
        <f t="shared" si="1"/>
        <v>0</v>
      </c>
      <c r="K18" s="275"/>
      <c r="L18" s="238"/>
      <c r="M18" s="258">
        <f t="shared" si="2"/>
        <v>0</v>
      </c>
      <c r="N18" s="1311">
        <f t="shared" si="4"/>
        <v>1</v>
      </c>
    </row>
    <row r="19" spans="1:14">
      <c r="A19" s="239">
        <v>10</v>
      </c>
      <c r="B19" s="346" t="str">
        <f>'Cash Flow'!T11</f>
        <v>Month</v>
      </c>
      <c r="C19" s="258">
        <f>'Cash Flow'!T593</f>
        <v>0</v>
      </c>
      <c r="D19" s="235">
        <f t="shared" si="3"/>
        <v>1</v>
      </c>
      <c r="E19" s="258">
        <f>'Cash Flow'!T546</f>
        <v>0</v>
      </c>
      <c r="F19" s="1311">
        <f t="shared" si="0"/>
        <v>1</v>
      </c>
      <c r="G19" s="258"/>
      <c r="H19" s="270">
        <f t="shared" si="1"/>
        <v>0</v>
      </c>
      <c r="K19" s="275"/>
      <c r="L19" s="238"/>
      <c r="M19" s="258">
        <f t="shared" si="2"/>
        <v>0</v>
      </c>
      <c r="N19" s="1311">
        <f t="shared" si="4"/>
        <v>1</v>
      </c>
    </row>
    <row r="20" spans="1:14">
      <c r="A20" s="239">
        <v>11</v>
      </c>
      <c r="B20" s="346" t="str">
        <f>'Cash Flow'!U11</f>
        <v>Month</v>
      </c>
      <c r="C20" s="258">
        <f>'Cash Flow'!U593</f>
        <v>0</v>
      </c>
      <c r="D20" s="235">
        <f t="shared" si="3"/>
        <v>1</v>
      </c>
      <c r="E20" s="258">
        <f>'Cash Flow'!U546</f>
        <v>0</v>
      </c>
      <c r="F20" s="1311">
        <f t="shared" si="0"/>
        <v>1</v>
      </c>
      <c r="G20" s="258"/>
      <c r="H20" s="270">
        <f t="shared" si="1"/>
        <v>0</v>
      </c>
      <c r="K20" s="275"/>
      <c r="L20" s="238"/>
      <c r="M20" s="258">
        <f t="shared" si="2"/>
        <v>0</v>
      </c>
      <c r="N20" s="1311">
        <f t="shared" si="4"/>
        <v>1</v>
      </c>
    </row>
    <row r="21" spans="1:14">
      <c r="A21" s="239">
        <v>12</v>
      </c>
      <c r="B21" s="346" t="str">
        <f>'Cash Flow'!V11</f>
        <v>Month</v>
      </c>
      <c r="C21" s="258">
        <f>'Cash Flow'!V593</f>
        <v>0</v>
      </c>
      <c r="D21" s="235">
        <f t="shared" si="3"/>
        <v>1</v>
      </c>
      <c r="E21" s="258">
        <f>'Cash Flow'!V546</f>
        <v>0</v>
      </c>
      <c r="F21" s="1311">
        <f t="shared" si="0"/>
        <v>1</v>
      </c>
      <c r="G21" s="258"/>
      <c r="H21" s="270">
        <f t="shared" si="1"/>
        <v>0</v>
      </c>
      <c r="K21" s="275"/>
      <c r="L21" s="238"/>
      <c r="M21" s="258">
        <f t="shared" si="2"/>
        <v>0</v>
      </c>
      <c r="N21" s="1311">
        <f t="shared" si="4"/>
        <v>1</v>
      </c>
    </row>
    <row r="22" spans="1:14">
      <c r="A22" s="239">
        <v>13</v>
      </c>
      <c r="B22" s="346" t="str">
        <f>'Cash Flow'!W11</f>
        <v>Month</v>
      </c>
      <c r="C22" s="258">
        <f>'Cash Flow'!W593</f>
        <v>0</v>
      </c>
      <c r="D22" s="235">
        <f>COUNT(C22)</f>
        <v>1</v>
      </c>
      <c r="E22" s="258">
        <f>'Cash Flow'!W546</f>
        <v>0</v>
      </c>
      <c r="F22" s="1311">
        <f t="shared" si="0"/>
        <v>1</v>
      </c>
      <c r="G22" s="258"/>
      <c r="H22" s="270">
        <f t="shared" si="1"/>
        <v>0</v>
      </c>
      <c r="K22" s="275"/>
      <c r="L22" s="238"/>
      <c r="M22" s="258">
        <f t="shared" si="2"/>
        <v>0</v>
      </c>
      <c r="N22" s="1311">
        <f>COUNT(M22)</f>
        <v>1</v>
      </c>
    </row>
    <row r="23" spans="1:14">
      <c r="A23" s="239">
        <v>14</v>
      </c>
      <c r="B23" s="346" t="str">
        <f>'Cash Flow'!X11</f>
        <v>Month</v>
      </c>
      <c r="C23" s="258">
        <f>'Cash Flow'!X593</f>
        <v>0</v>
      </c>
      <c r="D23" s="235">
        <f>COUNT(C23)</f>
        <v>1</v>
      </c>
      <c r="E23" s="258">
        <f>'Cash Flow'!X546</f>
        <v>0</v>
      </c>
      <c r="F23" s="1311">
        <f t="shared" si="0"/>
        <v>1</v>
      </c>
      <c r="G23" s="258"/>
      <c r="H23" s="270">
        <f t="shared" si="1"/>
        <v>0</v>
      </c>
      <c r="K23" s="275"/>
      <c r="L23" s="238"/>
      <c r="M23" s="258">
        <f t="shared" si="2"/>
        <v>0</v>
      </c>
      <c r="N23" s="1311">
        <f>COUNT(M23)</f>
        <v>1</v>
      </c>
    </row>
    <row r="24" spans="1:14">
      <c r="A24" s="239">
        <v>15</v>
      </c>
      <c r="B24" s="346" t="str">
        <f>'Cash Flow'!Y11</f>
        <v>Month</v>
      </c>
      <c r="C24" s="258">
        <f>'Cash Flow'!Y593</f>
        <v>0</v>
      </c>
      <c r="D24" s="235">
        <f>COUNT(C24)</f>
        <v>1</v>
      </c>
      <c r="E24" s="258">
        <f>'Cash Flow'!Y546</f>
        <v>0</v>
      </c>
      <c r="F24" s="1311">
        <f t="shared" si="0"/>
        <v>1</v>
      </c>
      <c r="G24" s="258"/>
      <c r="H24" s="270">
        <f t="shared" si="1"/>
        <v>0</v>
      </c>
      <c r="K24" s="275"/>
      <c r="L24" s="238"/>
      <c r="M24" s="258">
        <f t="shared" si="2"/>
        <v>0</v>
      </c>
      <c r="N24" s="1311">
        <f>COUNT(M24)</f>
        <v>1</v>
      </c>
    </row>
    <row r="25" spans="1:14">
      <c r="A25" s="2056" t="s">
        <v>1570</v>
      </c>
      <c r="B25" s="2057"/>
      <c r="C25" s="258">
        <f>'Cash Flow'!Z593</f>
        <v>0</v>
      </c>
      <c r="D25" s="235">
        <f>COUNT(C25)</f>
        <v>1</v>
      </c>
      <c r="E25" s="258">
        <f>'Cash Flow'!Z546</f>
        <v>0</v>
      </c>
      <c r="F25" s="1311">
        <f t="shared" si="0"/>
        <v>1</v>
      </c>
      <c r="G25" s="258"/>
      <c r="H25" s="270">
        <f t="shared" si="1"/>
        <v>0</v>
      </c>
      <c r="K25" s="274"/>
      <c r="L25" s="238"/>
      <c r="M25" s="258">
        <f t="shared" si="2"/>
        <v>0</v>
      </c>
      <c r="N25" s="1311">
        <f>COUNT(M25)</f>
        <v>1</v>
      </c>
    </row>
    <row r="26" spans="1:14" ht="13.5" thickBot="1">
      <c r="A26" s="2038" t="s">
        <v>1571</v>
      </c>
      <c r="B26" s="2039"/>
      <c r="C26" s="259" t="e">
        <f>'Cash Flow'!AA593</f>
        <v>#DIV/0!</v>
      </c>
      <c r="D26" s="235">
        <f t="shared" si="3"/>
        <v>0</v>
      </c>
      <c r="E26" s="259">
        <f>'Cash Flow'!AA546</f>
        <v>0</v>
      </c>
      <c r="F26" s="1311">
        <f t="shared" si="0"/>
        <v>1</v>
      </c>
      <c r="G26" s="258" t="e">
        <f>SUM(C26-E26)</f>
        <v>#DIV/0!</v>
      </c>
      <c r="H26" s="270" t="e">
        <f t="shared" si="1"/>
        <v>#DIV/0!</v>
      </c>
      <c r="K26" s="276"/>
      <c r="L26" s="238"/>
      <c r="M26" s="258" t="e">
        <f t="shared" si="2"/>
        <v>#DIV/0!</v>
      </c>
      <c r="N26" s="1311">
        <f t="shared" si="4"/>
        <v>0</v>
      </c>
    </row>
    <row r="27" spans="1:14" ht="16.5" thickTop="1" thickBot="1">
      <c r="A27" s="2046" t="s">
        <v>1572</v>
      </c>
      <c r="B27" s="2047"/>
      <c r="C27" s="260" t="e">
        <f t="shared" ref="C27:H27" si="5">SUM(C10:C26)</f>
        <v>#DIV/0!</v>
      </c>
      <c r="D27" s="241">
        <f t="shared" si="5"/>
        <v>15</v>
      </c>
      <c r="E27" s="260">
        <f t="shared" si="5"/>
        <v>0</v>
      </c>
      <c r="F27" s="1324">
        <f t="shared" si="5"/>
        <v>17</v>
      </c>
      <c r="G27" s="260" t="e">
        <f t="shared" si="5"/>
        <v>#DIV/0!</v>
      </c>
      <c r="H27" s="260" t="e">
        <f t="shared" si="5"/>
        <v>#DIV/0!</v>
      </c>
      <c r="K27" s="1184" t="s">
        <v>1573</v>
      </c>
      <c r="L27" s="242">
        <f>SUM(D27-N27)</f>
        <v>0</v>
      </c>
      <c r="M27" s="260" t="e">
        <f>SUM(M10:M26)</f>
        <v>#DIV/0!</v>
      </c>
      <c r="N27" s="1312">
        <f>SUM(N10:N26)</f>
        <v>15</v>
      </c>
    </row>
    <row r="28" spans="1:14" ht="13.5" customHeight="1" thickTop="1">
      <c r="A28" s="2016" t="s">
        <v>1574</v>
      </c>
      <c r="B28" s="2048"/>
      <c r="C28" s="261">
        <f>SUM(Summary!E63:E64)</f>
        <v>0</v>
      </c>
      <c r="D28" s="243"/>
      <c r="E28" s="244" t="s">
        <v>1575</v>
      </c>
      <c r="F28" s="1164"/>
      <c r="G28" s="791" t="s">
        <v>1576</v>
      </c>
      <c r="H28" s="790">
        <f>H47</f>
        <v>0</v>
      </c>
      <c r="K28" s="2072" t="s">
        <v>1577</v>
      </c>
      <c r="M28" s="244" t="s">
        <v>1560</v>
      </c>
    </row>
    <row r="29" spans="1:14" ht="13.5" thickBot="1">
      <c r="A29" s="2016" t="s">
        <v>1578</v>
      </c>
      <c r="B29" s="2048"/>
      <c r="C29" s="262" t="e">
        <f>SUM(C27:C28)</f>
        <v>#DIV/0!</v>
      </c>
      <c r="D29" s="243"/>
      <c r="E29" s="268" t="e">
        <f>SUM(M27-E27)</f>
        <v>#DIV/0!</v>
      </c>
      <c r="F29" s="1319"/>
      <c r="G29" s="240" t="s">
        <v>1579</v>
      </c>
      <c r="H29" s="262" t="e">
        <f>SUM(H27-H28)</f>
        <v>#DIV/0!</v>
      </c>
      <c r="K29" s="2072"/>
      <c r="L29" s="245">
        <f>SUM(N27-F27)</f>
        <v>-2</v>
      </c>
      <c r="M29" s="268" t="e">
        <f>SUM(C27-M27)</f>
        <v>#DIV/0!</v>
      </c>
    </row>
    <row r="30" spans="1:14" ht="14.25" thickTop="1" thickBot="1">
      <c r="A30" s="2016" t="s">
        <v>1580</v>
      </c>
      <c r="B30" s="2016"/>
      <c r="C30" s="263">
        <f>SUM(Summary!F61:F64)</f>
        <v>0</v>
      </c>
      <c r="D30" s="1305"/>
      <c r="E30" s="247" t="s">
        <v>1581</v>
      </c>
      <c r="F30" s="1320"/>
      <c r="H30" s="1314" t="s">
        <v>1582</v>
      </c>
      <c r="K30" s="1305"/>
      <c r="L30" s="1306"/>
      <c r="M30" s="246" t="s">
        <v>1583</v>
      </c>
    </row>
    <row r="31" spans="1:14" ht="13.5" thickBot="1">
      <c r="A31" s="2016" t="s">
        <v>1584</v>
      </c>
      <c r="B31" s="2049"/>
      <c r="C31" s="264" t="e">
        <f>SUM(C29+C30)</f>
        <v>#DIV/0!</v>
      </c>
      <c r="E31" s="269"/>
      <c r="F31" s="263"/>
      <c r="G31" s="791" t="s">
        <v>1585</v>
      </c>
      <c r="H31" s="269"/>
      <c r="M31" s="269"/>
      <c r="N31" s="1309"/>
    </row>
    <row r="32" spans="1:14" ht="13.5" thickBot="1">
      <c r="E32" s="262" t="e">
        <f>SUM(E29-E31)</f>
        <v>#DIV/0!</v>
      </c>
      <c r="F32" s="1319"/>
      <c r="G32" s="240" t="s">
        <v>1586</v>
      </c>
      <c r="H32" s="262" t="e">
        <f>SUM(H29-H31)</f>
        <v>#DIV/0!</v>
      </c>
      <c r="L32" s="240" t="s">
        <v>1587</v>
      </c>
      <c r="M32" s="262" t="e">
        <f>SUM(M29-M31)</f>
        <v>#DIV/0!</v>
      </c>
    </row>
    <row r="33" spans="1:13" ht="7.5" customHeight="1" thickTop="1">
      <c r="B33" s="240"/>
      <c r="K33" s="240"/>
    </row>
    <row r="34" spans="1:13" ht="6" customHeight="1">
      <c r="A34" s="376"/>
      <c r="B34" s="248"/>
      <c r="C34" s="248"/>
      <c r="D34" s="248"/>
      <c r="E34" s="248"/>
      <c r="F34" s="248"/>
      <c r="G34" s="248"/>
      <c r="H34" s="248"/>
      <c r="I34" s="248"/>
      <c r="J34" s="248"/>
      <c r="K34" s="249"/>
      <c r="L34" s="248"/>
      <c r="M34" s="250"/>
    </row>
    <row r="35" spans="1:13" ht="7.5" customHeight="1" thickBot="1">
      <c r="B35" s="240"/>
    </row>
    <row r="36" spans="1:13" ht="13.5" thickBot="1">
      <c r="B36" s="2042" t="s">
        <v>1588</v>
      </c>
      <c r="C36" s="2043"/>
      <c r="D36" s="2043"/>
      <c r="E36" s="2044"/>
      <c r="F36" s="2035" t="s">
        <v>1589</v>
      </c>
      <c r="G36" s="2036"/>
      <c r="H36" s="2037"/>
      <c r="I36" s="2043" t="s">
        <v>1590</v>
      </c>
      <c r="J36" s="2043"/>
      <c r="K36" s="2043"/>
      <c r="L36" s="2043"/>
      <c r="M36" s="2044"/>
    </row>
    <row r="37" spans="1:13">
      <c r="B37" s="265">
        <f>SUM(E27)</f>
        <v>0</v>
      </c>
      <c r="C37" s="251" t="s">
        <v>1591</v>
      </c>
      <c r="E37" s="1321"/>
      <c r="F37" s="2066" t="s">
        <v>1592</v>
      </c>
      <c r="G37" s="2067"/>
      <c r="H37" s="1325">
        <v>0</v>
      </c>
      <c r="I37" s="252"/>
      <c r="J37" s="252"/>
      <c r="K37" s="252"/>
      <c r="L37" s="253" t="s">
        <v>1593</v>
      </c>
      <c r="M37" s="271" t="e">
        <f>SUM(M29)</f>
        <v>#DIV/0!</v>
      </c>
    </row>
    <row r="38" spans="1:13">
      <c r="A38" s="733">
        <v>0</v>
      </c>
      <c r="B38" s="266" t="e">
        <f>H32*A38</f>
        <v>#DIV/0!</v>
      </c>
      <c r="C38" s="228" t="s">
        <v>1594</v>
      </c>
      <c r="E38" s="1322"/>
      <c r="F38" s="2058" t="s">
        <v>1595</v>
      </c>
      <c r="G38" s="2059"/>
      <c r="H38" s="786">
        <v>0</v>
      </c>
      <c r="L38" s="231" t="s">
        <v>1596</v>
      </c>
      <c r="M38" s="272" t="e">
        <f>SUM(B39)</f>
        <v>#DIV/0!</v>
      </c>
    </row>
    <row r="39" spans="1:13">
      <c r="A39" s="733">
        <v>0</v>
      </c>
      <c r="B39" s="266" t="e">
        <f>H32*A39</f>
        <v>#DIV/0!</v>
      </c>
      <c r="C39" s="228" t="s">
        <v>1597</v>
      </c>
      <c r="E39" s="1322"/>
      <c r="F39" s="2058" t="s">
        <v>1598</v>
      </c>
      <c r="G39" s="2059"/>
      <c r="H39" s="786">
        <v>0</v>
      </c>
      <c r="L39" s="231" t="s">
        <v>1599</v>
      </c>
      <c r="M39" s="272">
        <f>SUM(E31/2)</f>
        <v>0</v>
      </c>
    </row>
    <row r="40" spans="1:13" ht="13.5" thickBot="1">
      <c r="B40" s="266">
        <f>H31</f>
        <v>0</v>
      </c>
      <c r="C40" s="228" t="s">
        <v>1130</v>
      </c>
      <c r="E40" s="1322"/>
      <c r="F40" s="2058"/>
      <c r="G40" s="2059"/>
      <c r="H40" s="786">
        <v>0</v>
      </c>
      <c r="L40" s="240" t="s">
        <v>1600</v>
      </c>
      <c r="M40" s="273" t="e">
        <f>SUM(M37-M38+M39)</f>
        <v>#DIV/0!</v>
      </c>
    </row>
    <row r="41" spans="1:13" ht="12.75" customHeight="1" thickTop="1">
      <c r="B41" s="266">
        <f>SUM(H31)</f>
        <v>0</v>
      </c>
      <c r="C41" s="228" t="s">
        <v>1601</v>
      </c>
      <c r="E41" s="1322"/>
      <c r="F41" s="2058"/>
      <c r="G41" s="2059"/>
      <c r="H41" s="786">
        <v>0</v>
      </c>
      <c r="J41" s="254" t="s">
        <v>1602</v>
      </c>
      <c r="L41" s="231" t="s">
        <v>1603</v>
      </c>
      <c r="M41" s="272">
        <f>H31</f>
        <v>0</v>
      </c>
    </row>
    <row r="42" spans="1:13" ht="13.5" thickBot="1">
      <c r="B42" s="267" t="e">
        <f>SUM(B37:B40)+B41</f>
        <v>#DIV/0!</v>
      </c>
      <c r="E42" s="1322"/>
      <c r="F42" s="2058"/>
      <c r="G42" s="2059"/>
      <c r="H42" s="786">
        <v>0</v>
      </c>
      <c r="I42" s="254"/>
      <c r="J42" s="254"/>
      <c r="L42" s="231" t="s">
        <v>1604</v>
      </c>
      <c r="M42" s="272" t="e">
        <f>SUM(B38)</f>
        <v>#DIV/0!</v>
      </c>
    </row>
    <row r="43" spans="1:13" ht="14.25" thickTop="1" thickBot="1">
      <c r="B43" s="266"/>
      <c r="E43" s="1322"/>
      <c r="F43" s="2058"/>
      <c r="G43" s="2059"/>
      <c r="H43" s="786">
        <v>0</v>
      </c>
      <c r="L43" s="231" t="s">
        <v>1605</v>
      </c>
      <c r="M43" s="272">
        <f>SUM(E31/2)</f>
        <v>0</v>
      </c>
    </row>
    <row r="44" spans="1:13" ht="13.5" thickBot="1">
      <c r="B44" s="264" t="e">
        <f>SUM(C27-B42)</f>
        <v>#DIV/0!</v>
      </c>
      <c r="C44" s="230" t="s">
        <v>1606</v>
      </c>
      <c r="E44" s="1322"/>
      <c r="F44" s="2058"/>
      <c r="G44" s="2059"/>
      <c r="H44" s="786">
        <v>0</v>
      </c>
      <c r="M44" s="273" t="e">
        <f>SUM(M41+M42-M43)</f>
        <v>#DIV/0!</v>
      </c>
    </row>
    <row r="45" spans="1:13" ht="13.5" thickBot="1">
      <c r="B45" s="255"/>
      <c r="C45" s="256"/>
      <c r="D45" s="256"/>
      <c r="E45" s="257"/>
      <c r="F45" s="2058"/>
      <c r="G45" s="2059"/>
      <c r="H45" s="786">
        <v>0</v>
      </c>
      <c r="L45" s="231" t="s">
        <v>1607</v>
      </c>
      <c r="M45" s="272" t="e">
        <f>SUM(E32)</f>
        <v>#DIV/0!</v>
      </c>
    </row>
    <row r="46" spans="1:13">
      <c r="F46" s="2058"/>
      <c r="G46" s="2059"/>
      <c r="H46" s="786">
        <v>0</v>
      </c>
      <c r="L46" s="231" t="s">
        <v>1608</v>
      </c>
      <c r="M46" s="272">
        <f>SUM(H31)</f>
        <v>0</v>
      </c>
    </row>
    <row r="47" spans="1:13" ht="13.5" thickBot="1">
      <c r="F47" s="2070" t="s">
        <v>1609</v>
      </c>
      <c r="G47" s="2071"/>
      <c r="H47" s="1304">
        <f>SUM(H37:H46)</f>
        <v>0</v>
      </c>
      <c r="M47" s="273" t="e">
        <f>SUM(M44-M45+M46)</f>
        <v>#DIV/0!</v>
      </c>
    </row>
    <row r="48" spans="1:13" ht="7.5" customHeight="1" thickTop="1" thickBot="1">
      <c r="F48" s="787"/>
      <c r="G48" s="788"/>
      <c r="H48" s="789"/>
      <c r="I48" s="256"/>
      <c r="J48" s="256"/>
      <c r="K48" s="256"/>
      <c r="L48" s="256"/>
      <c r="M48" s="257"/>
    </row>
  </sheetData>
  <sheetProtection algorithmName="SHA-512" hashValue="1LPuBdMTEo9mFZLNZ4OVHjB2sy/Zr/Bh9I6PNMJSs9nEoarNsV4T6gZY+PPfZO/hRaB6JqhcbVbWDfGNFZYk6g==" saltValue="0Nn8Ay7JpGWK+O+L1z89qg==" spinCount="100000" sheet="1"/>
  <mergeCells count="35">
    <mergeCell ref="F47:G47"/>
    <mergeCell ref="K28:K29"/>
    <mergeCell ref="F43:G43"/>
    <mergeCell ref="F44:G44"/>
    <mergeCell ref="F45:G45"/>
    <mergeCell ref="F46:G46"/>
    <mergeCell ref="K7:M8"/>
    <mergeCell ref="A25:B25"/>
    <mergeCell ref="F42:G42"/>
    <mergeCell ref="L3:L5"/>
    <mergeCell ref="C4:D4"/>
    <mergeCell ref="F4:I4"/>
    <mergeCell ref="G7:H7"/>
    <mergeCell ref="C5:D5"/>
    <mergeCell ref="F5:I5"/>
    <mergeCell ref="F37:G37"/>
    <mergeCell ref="F38:G38"/>
    <mergeCell ref="F39:G39"/>
    <mergeCell ref="F40:G40"/>
    <mergeCell ref="F41:G41"/>
    <mergeCell ref="E8:E9"/>
    <mergeCell ref="I36:M36"/>
    <mergeCell ref="A4:B4"/>
    <mergeCell ref="F36:H36"/>
    <mergeCell ref="A26:B26"/>
    <mergeCell ref="G8:H8"/>
    <mergeCell ref="A8:C8"/>
    <mergeCell ref="A9:B9"/>
    <mergeCell ref="B36:E36"/>
    <mergeCell ref="A5:B5"/>
    <mergeCell ref="A27:B27"/>
    <mergeCell ref="A28:B28"/>
    <mergeCell ref="A31:B31"/>
    <mergeCell ref="A30:B30"/>
    <mergeCell ref="A29:B29"/>
  </mergeCells>
  <phoneticPr fontId="0" type="noConversion"/>
  <printOptions horizontalCentered="1"/>
  <pageMargins left="0" right="0" top="0.23622047244094491" bottom="0.31496062992125984" header="0.11811023622047245" footer="0"/>
  <pageSetup paperSize="9" scale="97" orientation="landscape" horizontalDpi="300" verticalDpi="300" r:id="rId1"/>
  <headerFooter alignWithMargins="0">
    <oddHeader>&amp;R&amp;6&amp;Z&amp;F</oddHeader>
    <oddFooter>&amp;L&amp;8Compiled by: SABC Production Control - updated March 2023&amp;C&amp;8Printed: &amp;D&amp;R&amp;8&amp;F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AK108"/>
  <sheetViews>
    <sheetView showGridLines="0" showRuler="0" showWhiteSpace="0" view="pageLayout" topLeftCell="B1" zoomScaleNormal="100" zoomScaleSheetLayoutView="101" workbookViewId="0">
      <selection activeCell="AI3" sqref="AI3"/>
    </sheetView>
  </sheetViews>
  <sheetFormatPr defaultColWidth="3" defaultRowHeight="12"/>
  <cols>
    <col min="1" max="6" width="3" style="568"/>
    <col min="7" max="7" width="3" style="568" customWidth="1"/>
    <col min="8" max="11" width="3" style="568"/>
    <col min="12" max="12" width="3.28515625" style="568" customWidth="1"/>
    <col min="13" max="13" width="3" style="568"/>
    <col min="14" max="14" width="3" style="568" customWidth="1"/>
    <col min="15" max="32" width="3" style="568"/>
    <col min="33" max="33" width="1.140625" style="568" customWidth="1"/>
    <col min="34" max="34" width="23.28515625" style="568" customWidth="1"/>
    <col min="35" max="37" width="20" style="568" customWidth="1"/>
    <col min="38" max="38" width="4.7109375" style="568" customWidth="1"/>
    <col min="39" max="16384" width="3" style="568"/>
  </cols>
  <sheetData>
    <row r="1" spans="1:37">
      <c r="A1" s="2074"/>
      <c r="B1" s="2074"/>
      <c r="C1" s="2074"/>
      <c r="D1" s="2074"/>
      <c r="E1" s="2074"/>
      <c r="F1" s="2074"/>
      <c r="G1" s="2074"/>
      <c r="H1" s="2074"/>
      <c r="I1" s="2074"/>
      <c r="J1" s="2074"/>
      <c r="K1" s="2074"/>
      <c r="L1" s="2074"/>
      <c r="M1" s="2074"/>
      <c r="N1" s="2074"/>
      <c r="O1" s="2074"/>
      <c r="P1" s="2074"/>
      <c r="Q1" s="2074"/>
      <c r="R1" s="2074"/>
      <c r="S1" s="2074"/>
      <c r="T1" s="2074"/>
      <c r="U1" s="2074"/>
      <c r="V1" s="2074"/>
      <c r="W1" s="2074"/>
      <c r="X1" s="2074"/>
      <c r="Y1" s="2074"/>
      <c r="Z1" s="2074"/>
      <c r="AA1" s="2074"/>
      <c r="AB1" s="2074"/>
      <c r="AC1" s="2074"/>
      <c r="AD1" s="2074"/>
      <c r="AE1" s="2074"/>
      <c r="AF1" s="2074"/>
      <c r="AG1" s="1368"/>
    </row>
    <row r="2" spans="1:37">
      <c r="A2" s="2074"/>
      <c r="B2" s="2074"/>
      <c r="C2" s="2074"/>
      <c r="D2" s="2074"/>
      <c r="E2" s="2074"/>
      <c r="F2" s="2074"/>
      <c r="G2" s="2074"/>
      <c r="H2" s="2074"/>
      <c r="I2" s="2074"/>
      <c r="J2" s="2074"/>
      <c r="K2" s="2074"/>
      <c r="L2" s="2074"/>
      <c r="M2" s="2074"/>
      <c r="N2" s="2074"/>
      <c r="O2" s="2074"/>
      <c r="P2" s="2074"/>
      <c r="Q2" s="2074"/>
      <c r="R2" s="2074"/>
      <c r="S2" s="2074"/>
      <c r="T2" s="2074"/>
      <c r="U2" s="2074"/>
      <c r="V2" s="2074"/>
      <c r="W2" s="2074"/>
      <c r="X2" s="2074"/>
      <c r="Y2" s="2074"/>
      <c r="Z2" s="2074"/>
      <c r="AA2" s="2074"/>
      <c r="AB2" s="2074"/>
      <c r="AC2" s="2074"/>
      <c r="AD2" s="2074"/>
      <c r="AE2" s="2074"/>
      <c r="AF2" s="2074"/>
      <c r="AG2" s="1368"/>
    </row>
    <row r="3" spans="1:37">
      <c r="A3" s="2074"/>
      <c r="B3" s="2074"/>
      <c r="C3" s="2074"/>
      <c r="D3" s="2074"/>
      <c r="E3" s="2074"/>
      <c r="F3" s="2074"/>
      <c r="G3" s="2074"/>
      <c r="H3" s="2074"/>
      <c r="I3" s="2074"/>
      <c r="J3" s="2074"/>
      <c r="K3" s="2074"/>
      <c r="L3" s="2074"/>
      <c r="M3" s="2074"/>
      <c r="N3" s="2074"/>
      <c r="O3" s="2074"/>
      <c r="P3" s="2074"/>
      <c r="Q3" s="2074"/>
      <c r="R3" s="2074"/>
      <c r="S3" s="2074"/>
      <c r="T3" s="2074"/>
      <c r="U3" s="2074"/>
      <c r="V3" s="2074"/>
      <c r="W3" s="2074"/>
      <c r="X3" s="2074"/>
      <c r="Y3" s="2074"/>
      <c r="Z3" s="2074"/>
      <c r="AA3" s="2074"/>
      <c r="AB3" s="2074"/>
      <c r="AC3" s="2074"/>
      <c r="AD3" s="2074"/>
      <c r="AE3" s="2074"/>
      <c r="AF3" s="2074"/>
      <c r="AG3" s="1368"/>
    </row>
    <row r="4" spans="1:37" ht="28.5" customHeight="1">
      <c r="A4" s="2075"/>
      <c r="B4" s="2075"/>
      <c r="C4" s="2075"/>
      <c r="D4" s="2075"/>
      <c r="E4" s="2075"/>
      <c r="F4" s="2075"/>
      <c r="G4" s="2075"/>
      <c r="H4" s="2075"/>
      <c r="I4" s="2075"/>
      <c r="J4" s="2075"/>
      <c r="K4" s="2075"/>
      <c r="L4" s="2075"/>
      <c r="M4" s="2075"/>
      <c r="N4" s="2075"/>
      <c r="O4" s="2075"/>
      <c r="P4" s="2075"/>
      <c r="Q4" s="2075"/>
      <c r="R4" s="2075"/>
      <c r="S4" s="2075"/>
      <c r="T4" s="2075"/>
      <c r="U4" s="2075"/>
      <c r="V4" s="2075"/>
      <c r="W4" s="2075"/>
      <c r="X4" s="2075"/>
      <c r="Y4" s="2075"/>
      <c r="Z4" s="2076" t="s">
        <v>1483</v>
      </c>
      <c r="AA4" s="2076"/>
      <c r="AB4" s="2076"/>
      <c r="AC4" s="2076"/>
      <c r="AD4" s="2076"/>
      <c r="AE4" s="2076"/>
      <c r="AF4" s="2076"/>
      <c r="AG4" s="1406"/>
      <c r="AH4" s="929"/>
      <c r="AI4" s="929"/>
      <c r="AJ4" s="929"/>
    </row>
    <row r="5" spans="1:37">
      <c r="A5" s="2075"/>
      <c r="B5" s="2075"/>
      <c r="C5" s="2075"/>
      <c r="D5" s="2075"/>
      <c r="E5" s="2075"/>
      <c r="F5" s="2075"/>
      <c r="G5" s="2075"/>
      <c r="H5" s="2075"/>
      <c r="I5" s="2075"/>
      <c r="J5" s="2075"/>
      <c r="K5" s="2075"/>
      <c r="L5" s="2075"/>
      <c r="M5" s="2075"/>
      <c r="N5" s="2075"/>
      <c r="O5" s="2075"/>
      <c r="P5" s="2075"/>
      <c r="Q5" s="2075"/>
      <c r="R5" s="2075"/>
      <c r="S5" s="2075"/>
      <c r="T5" s="2075"/>
      <c r="U5" s="2075"/>
      <c r="V5" s="2075"/>
      <c r="W5" s="2075"/>
      <c r="X5" s="2075"/>
      <c r="Y5" s="2075"/>
      <c r="Z5" s="2076"/>
      <c r="AA5" s="2076"/>
      <c r="AB5" s="2076"/>
      <c r="AC5" s="2076"/>
      <c r="AD5" s="2076"/>
      <c r="AE5" s="2076"/>
      <c r="AF5" s="2076"/>
      <c r="AG5" s="712"/>
    </row>
    <row r="6" spans="1:37">
      <c r="A6" s="2075"/>
      <c r="B6" s="2075"/>
      <c r="C6" s="2075"/>
      <c r="D6" s="2075"/>
      <c r="E6" s="2075"/>
      <c r="F6" s="2075"/>
      <c r="G6" s="2075"/>
      <c r="H6" s="2075"/>
      <c r="I6" s="2075"/>
      <c r="J6" s="2075"/>
      <c r="K6" s="2075"/>
      <c r="L6" s="2075"/>
      <c r="M6" s="2075"/>
      <c r="N6" s="2075"/>
      <c r="O6" s="2075"/>
      <c r="P6" s="2075"/>
      <c r="Q6" s="2075"/>
      <c r="R6" s="2075"/>
      <c r="S6" s="2075"/>
      <c r="T6" s="2075"/>
      <c r="U6" s="2075"/>
      <c r="V6" s="2075"/>
      <c r="W6" s="2075"/>
      <c r="X6" s="2075"/>
      <c r="Y6" s="2075"/>
      <c r="Z6" s="2075" t="s">
        <v>1484</v>
      </c>
      <c r="AA6" s="2075"/>
      <c r="AB6" s="2075"/>
      <c r="AC6" s="2075"/>
      <c r="AD6" s="2075"/>
      <c r="AE6" s="2075"/>
      <c r="AF6" s="2075"/>
      <c r="AG6" s="712"/>
    </row>
    <row r="7" spans="1:37">
      <c r="A7" s="2075"/>
      <c r="B7" s="2075"/>
      <c r="C7" s="2075"/>
      <c r="D7" s="2075"/>
      <c r="E7" s="2075"/>
      <c r="F7" s="2075"/>
      <c r="G7" s="2075"/>
      <c r="H7" s="2075"/>
      <c r="I7" s="2075"/>
      <c r="J7" s="2075"/>
      <c r="K7" s="2075"/>
      <c r="L7" s="2075"/>
      <c r="M7" s="2075"/>
      <c r="N7" s="2075"/>
      <c r="O7" s="2075"/>
      <c r="P7" s="2075"/>
      <c r="Q7" s="2075"/>
      <c r="R7" s="2075"/>
      <c r="S7" s="2075"/>
      <c r="T7" s="2075"/>
      <c r="U7" s="2075"/>
      <c r="V7" s="2075"/>
      <c r="W7" s="2075"/>
      <c r="X7" s="2075"/>
      <c r="Y7" s="2075"/>
      <c r="Z7" s="2075" t="s">
        <v>1610</v>
      </c>
      <c r="AA7" s="2075"/>
      <c r="AB7" s="2075" t="str">
        <f>'Prod. Info'!C44</f>
        <v>011 714 9111</v>
      </c>
      <c r="AC7" s="2075"/>
      <c r="AD7" s="2075"/>
      <c r="AE7" s="2075"/>
      <c r="AF7" s="2075"/>
      <c r="AG7" s="712"/>
      <c r="AH7" s="930"/>
      <c r="AI7" s="930"/>
      <c r="AJ7" s="930"/>
    </row>
    <row r="8" spans="1:37" ht="6" customHeight="1" thickBot="1">
      <c r="A8" s="2087"/>
      <c r="B8" s="2087"/>
      <c r="C8" s="2087"/>
      <c r="D8" s="2087"/>
      <c r="E8" s="2087"/>
      <c r="F8" s="2087"/>
      <c r="G8" s="2087"/>
      <c r="H8" s="2087"/>
      <c r="I8" s="2087"/>
      <c r="J8" s="2087"/>
      <c r="K8" s="2087"/>
      <c r="L8" s="2087"/>
      <c r="M8" s="2087"/>
      <c r="N8" s="2087"/>
      <c r="O8" s="2087"/>
      <c r="P8" s="2087"/>
      <c r="Q8" s="2087"/>
      <c r="R8" s="2087"/>
      <c r="S8" s="2087"/>
      <c r="T8" s="2087"/>
      <c r="U8" s="2087"/>
      <c r="V8" s="2087"/>
      <c r="W8" s="2087"/>
      <c r="X8" s="2087"/>
      <c r="Y8" s="2087"/>
      <c r="Z8" s="2087"/>
      <c r="AA8" s="2087"/>
      <c r="AB8" s="2087"/>
      <c r="AC8" s="2087"/>
      <c r="AD8" s="2087"/>
      <c r="AE8" s="2087"/>
      <c r="AF8" s="2087"/>
      <c r="AG8" s="1371"/>
    </row>
    <row r="9" spans="1:37" ht="12.75" customHeight="1" thickTop="1">
      <c r="A9" s="2093"/>
      <c r="B9" s="2093"/>
      <c r="C9" s="2093"/>
      <c r="D9" s="2093"/>
      <c r="E9" s="2093"/>
      <c r="F9" s="2093"/>
      <c r="G9" s="2093"/>
      <c r="H9" s="2093"/>
      <c r="I9" s="2093"/>
      <c r="J9" s="2093"/>
      <c r="K9" s="2093"/>
      <c r="L9" s="2093"/>
      <c r="M9" s="2093"/>
      <c r="N9" s="2093"/>
      <c r="O9" s="2093"/>
      <c r="P9" s="2093"/>
      <c r="Q9" s="2093"/>
      <c r="R9" s="2093"/>
      <c r="S9" s="2093"/>
      <c r="T9" s="2093"/>
      <c r="U9" s="2093"/>
      <c r="V9" s="2093"/>
      <c r="W9" s="2093"/>
      <c r="X9" s="2093"/>
      <c r="Y9" s="2093"/>
      <c r="Z9" s="2093"/>
      <c r="AA9" s="2093"/>
      <c r="AB9" s="2093"/>
      <c r="AC9" s="2093"/>
      <c r="AD9" s="2093"/>
      <c r="AE9" s="2093"/>
      <c r="AF9" s="2093"/>
      <c r="AG9" s="1371"/>
    </row>
    <row r="10" spans="1:37">
      <c r="B10" s="1156" t="s">
        <v>1611</v>
      </c>
      <c r="C10" s="1328" t="s">
        <v>1612</v>
      </c>
      <c r="E10" s="1328"/>
      <c r="F10" s="1328"/>
      <c r="G10" s="1328"/>
      <c r="H10" s="1328"/>
      <c r="I10" s="1328"/>
      <c r="J10" s="1328"/>
      <c r="K10" s="1328"/>
      <c r="L10" s="1328"/>
      <c r="M10" s="1328"/>
      <c r="N10" s="1328"/>
      <c r="O10" s="1328"/>
      <c r="P10" s="1328"/>
      <c r="Q10" s="1328"/>
      <c r="R10" s="1328"/>
      <c r="S10" s="1328"/>
      <c r="T10" s="1328"/>
      <c r="U10" s="1328"/>
      <c r="V10" s="1328"/>
      <c r="W10" s="1328"/>
      <c r="X10" s="1328"/>
      <c r="Y10" s="1328"/>
      <c r="Z10" s="1328"/>
      <c r="AA10" s="1328"/>
      <c r="AB10" s="1328"/>
      <c r="AC10" s="1328"/>
      <c r="AD10" s="1328"/>
      <c r="AE10" s="1328"/>
      <c r="AF10" s="1328"/>
      <c r="AG10" s="1407"/>
    </row>
    <row r="11" spans="1:37" ht="6" customHeight="1">
      <c r="A11" s="2075"/>
      <c r="B11" s="2075"/>
      <c r="C11" s="2075"/>
      <c r="D11" s="2075"/>
      <c r="E11" s="2075"/>
      <c r="F11" s="2075"/>
      <c r="G11" s="2075"/>
      <c r="H11" s="2075"/>
      <c r="I11" s="2075"/>
      <c r="J11" s="2075"/>
      <c r="K11" s="2075"/>
      <c r="L11" s="2075"/>
      <c r="M11" s="2075"/>
      <c r="N11" s="2075"/>
      <c r="O11" s="2075"/>
      <c r="P11" s="2075"/>
      <c r="Q11" s="2075"/>
      <c r="R11" s="2075"/>
      <c r="S11" s="2075"/>
      <c r="T11" s="2075"/>
      <c r="U11" s="2075"/>
      <c r="V11" s="2075"/>
      <c r="W11" s="2075"/>
      <c r="X11" s="2075"/>
      <c r="Y11" s="2075"/>
      <c r="Z11" s="2075"/>
      <c r="AA11" s="2075"/>
      <c r="AB11" s="2075"/>
      <c r="AC11" s="2075"/>
      <c r="AD11" s="2075"/>
      <c r="AE11" s="2075"/>
      <c r="AF11" s="2075"/>
      <c r="AG11" s="712"/>
    </row>
    <row r="12" spans="1:37" ht="12.75" customHeight="1">
      <c r="B12" s="1156" t="s">
        <v>1613</v>
      </c>
      <c r="C12" s="2082">
        <f>'Prod. Info'!C40</f>
        <v>0</v>
      </c>
      <c r="D12" s="2082"/>
      <c r="E12" s="2082"/>
      <c r="F12" s="2082"/>
      <c r="G12" s="2082"/>
      <c r="H12" s="2082"/>
      <c r="I12" s="2082"/>
      <c r="J12" s="2082"/>
      <c r="K12" s="2082"/>
      <c r="L12" s="2082"/>
      <c r="M12" s="2083" t="s">
        <v>1614</v>
      </c>
      <c r="N12" s="2083"/>
      <c r="O12" s="2083"/>
      <c r="P12" s="2083"/>
      <c r="Q12" s="2083"/>
      <c r="R12" s="2083"/>
      <c r="S12" s="2083"/>
      <c r="T12" s="2083"/>
      <c r="U12" s="2083"/>
      <c r="V12" s="741" t="s">
        <v>1615</v>
      </c>
      <c r="W12" s="2082">
        <f>'Prod. Info'!C41</f>
        <v>0</v>
      </c>
      <c r="X12" s="2082"/>
      <c r="Y12" s="2082"/>
      <c r="Z12" s="2082"/>
      <c r="AA12" s="2082"/>
      <c r="AB12" s="2082"/>
      <c r="AC12" s="2082"/>
      <c r="AD12" s="2082"/>
      <c r="AE12" s="2082"/>
      <c r="AF12" s="2082"/>
      <c r="AG12" s="1370"/>
      <c r="AI12" s="734" t="s">
        <v>1616</v>
      </c>
      <c r="AJ12" s="734" t="s">
        <v>1617</v>
      </c>
      <c r="AK12" s="734" t="s">
        <v>1618</v>
      </c>
    </row>
    <row r="13" spans="1:37" ht="6" customHeight="1">
      <c r="B13" s="1156"/>
      <c r="C13" s="1157"/>
      <c r="D13" s="1157"/>
      <c r="E13" s="1157"/>
      <c r="F13" s="1157"/>
      <c r="G13" s="1157"/>
      <c r="H13" s="1157"/>
      <c r="I13" s="1157"/>
      <c r="J13" s="1157"/>
      <c r="K13" s="1157"/>
      <c r="L13" s="1157"/>
      <c r="M13" s="1158"/>
      <c r="N13" s="1158"/>
      <c r="O13" s="1158"/>
      <c r="P13" s="1158"/>
      <c r="Q13" s="1158"/>
      <c r="R13" s="1158"/>
      <c r="S13" s="1158"/>
      <c r="T13" s="1158"/>
      <c r="U13" s="1158"/>
      <c r="V13" s="741"/>
      <c r="W13" s="1157"/>
      <c r="X13" s="1157"/>
      <c r="Y13" s="1157"/>
      <c r="Z13" s="1157"/>
      <c r="AA13" s="1157"/>
      <c r="AB13" s="1157"/>
      <c r="AC13" s="1157"/>
      <c r="AD13" s="1157"/>
      <c r="AE13" s="1157"/>
      <c r="AF13" s="1157"/>
      <c r="AG13" s="1370"/>
      <c r="AI13" s="734"/>
      <c r="AJ13" s="734"/>
      <c r="AK13" s="734"/>
    </row>
    <row r="14" spans="1:37" ht="14.25" customHeight="1">
      <c r="A14" s="2078"/>
      <c r="B14" s="2078"/>
      <c r="C14" s="2080" t="s">
        <v>1619</v>
      </c>
      <c r="D14" s="2080"/>
      <c r="E14" s="2080"/>
      <c r="F14" s="2080"/>
      <c r="G14" s="2080"/>
      <c r="H14" s="2080"/>
      <c r="I14" s="2080"/>
      <c r="J14" s="2080"/>
      <c r="K14" s="2080"/>
      <c r="L14" s="2080"/>
      <c r="M14" s="2094" t="s">
        <v>1620</v>
      </c>
      <c r="N14" s="2094"/>
      <c r="O14" s="2094"/>
      <c r="P14" s="2094"/>
      <c r="Q14" s="2094"/>
      <c r="R14" s="2094"/>
      <c r="S14" s="2094"/>
      <c r="T14" s="2094"/>
      <c r="U14" s="2094"/>
      <c r="V14" s="2094"/>
      <c r="W14" s="2091" t="s">
        <v>1483</v>
      </c>
      <c r="X14" s="2091"/>
      <c r="Y14" s="2091"/>
      <c r="Z14" s="2091"/>
      <c r="AA14" s="2091"/>
      <c r="AB14" s="2091"/>
      <c r="AC14" s="2091"/>
      <c r="AD14" s="2091"/>
      <c r="AE14" s="2091"/>
      <c r="AF14" s="2091"/>
      <c r="AG14" s="1370"/>
      <c r="AH14" s="931" t="s">
        <v>1621</v>
      </c>
      <c r="AI14" s="735" t="s">
        <v>1622</v>
      </c>
      <c r="AJ14" s="735" t="s">
        <v>1623</v>
      </c>
      <c r="AK14" s="735" t="s">
        <v>1624</v>
      </c>
    </row>
    <row r="15" spans="1:37" ht="12.75" customHeight="1">
      <c r="A15" s="2078" t="s">
        <v>1625</v>
      </c>
      <c r="B15" s="2078"/>
      <c r="C15" s="2079" t="s">
        <v>1626</v>
      </c>
      <c r="D15" s="2079"/>
      <c r="E15" s="2079"/>
      <c r="F15" s="2079"/>
      <c r="G15" s="2079"/>
      <c r="H15" s="2079"/>
      <c r="I15" s="2079"/>
      <c r="J15" s="2079"/>
      <c r="K15" s="2079"/>
      <c r="L15" s="2079"/>
      <c r="M15" s="2079" t="s">
        <v>1627</v>
      </c>
      <c r="N15" s="2079"/>
      <c r="O15" s="2079"/>
      <c r="P15" s="2079"/>
      <c r="Q15" s="2079"/>
      <c r="R15" s="2079"/>
      <c r="S15" s="2079"/>
      <c r="T15" s="2079"/>
      <c r="U15" s="2079"/>
      <c r="V15" s="2079"/>
      <c r="W15" s="2079" t="s">
        <v>1628</v>
      </c>
      <c r="X15" s="2079"/>
      <c r="Y15" s="2079"/>
      <c r="Z15" s="2079"/>
      <c r="AA15" s="2079"/>
      <c r="AB15" s="2079"/>
      <c r="AC15" s="2079"/>
      <c r="AD15" s="2079"/>
      <c r="AE15" s="2079"/>
      <c r="AF15" s="2079"/>
      <c r="AG15" s="1370"/>
      <c r="AH15" s="931" t="s">
        <v>1629</v>
      </c>
      <c r="AI15" s="735" t="s">
        <v>1630</v>
      </c>
      <c r="AJ15" s="735" t="s">
        <v>1631</v>
      </c>
      <c r="AK15" s="735" t="s">
        <v>1632</v>
      </c>
    </row>
    <row r="16" spans="1:37" ht="12.75" customHeight="1">
      <c r="A16" s="2078" t="s">
        <v>1625</v>
      </c>
      <c r="B16" s="2078"/>
      <c r="C16" s="2079" t="s">
        <v>1633</v>
      </c>
      <c r="D16" s="2079"/>
      <c r="E16" s="2079"/>
      <c r="F16" s="2079"/>
      <c r="G16" s="2079"/>
      <c r="H16" s="2079"/>
      <c r="I16" s="2079"/>
      <c r="J16" s="2079"/>
      <c r="K16" s="2079"/>
      <c r="L16" s="2079"/>
      <c r="M16" s="2079" t="s">
        <v>1634</v>
      </c>
      <c r="N16" s="2079"/>
      <c r="O16" s="2079"/>
      <c r="P16" s="2079"/>
      <c r="Q16" s="2079"/>
      <c r="R16" s="2079"/>
      <c r="S16" s="2079"/>
      <c r="T16" s="2079"/>
      <c r="U16" s="2079"/>
      <c r="V16" s="2079"/>
      <c r="W16" s="2079" t="s">
        <v>1635</v>
      </c>
      <c r="X16" s="2079"/>
      <c r="Y16" s="2079"/>
      <c r="Z16" s="2079"/>
      <c r="AA16" s="2079"/>
      <c r="AB16" s="2079"/>
      <c r="AC16" s="2079"/>
      <c r="AD16" s="2079"/>
      <c r="AE16" s="2079"/>
      <c r="AF16" s="2079"/>
      <c r="AG16" s="1370"/>
      <c r="AH16" s="931" t="s">
        <v>1636</v>
      </c>
      <c r="AI16" s="735" t="s">
        <v>1637</v>
      </c>
      <c r="AJ16" s="735" t="s">
        <v>1638</v>
      </c>
      <c r="AK16" s="813" t="s">
        <v>1639</v>
      </c>
    </row>
    <row r="17" spans="1:37" ht="12.75" customHeight="1">
      <c r="A17" s="2078" t="s">
        <v>1625</v>
      </c>
      <c r="B17" s="2078"/>
      <c r="C17" s="2079" t="s">
        <v>1640</v>
      </c>
      <c r="D17" s="2079"/>
      <c r="E17" s="2079"/>
      <c r="F17" s="2079"/>
      <c r="G17" s="2079"/>
      <c r="H17" s="2079"/>
      <c r="I17" s="2079"/>
      <c r="J17" s="2079"/>
      <c r="K17" s="2079"/>
      <c r="L17" s="2079"/>
      <c r="M17" s="2079" t="s">
        <v>1641</v>
      </c>
      <c r="N17" s="2079"/>
      <c r="O17" s="2079"/>
      <c r="P17" s="2079"/>
      <c r="Q17" s="2079"/>
      <c r="R17" s="2079"/>
      <c r="S17" s="2079"/>
      <c r="T17" s="2079"/>
      <c r="U17" s="2079"/>
      <c r="V17" s="2079"/>
      <c r="W17" s="2081" t="s">
        <v>1642</v>
      </c>
      <c r="X17" s="2081"/>
      <c r="Y17" s="2081"/>
      <c r="Z17" s="2081"/>
      <c r="AA17" s="2081"/>
      <c r="AB17" s="2081"/>
      <c r="AC17" s="2081"/>
      <c r="AD17" s="2081"/>
      <c r="AE17" s="2081"/>
      <c r="AF17" s="2081"/>
      <c r="AG17" s="1370"/>
      <c r="AH17" s="931" t="s">
        <v>1643</v>
      </c>
      <c r="AI17" s="813" t="s">
        <v>1644</v>
      </c>
      <c r="AJ17" s="813" t="s">
        <v>1645</v>
      </c>
      <c r="AK17" s="813" t="s">
        <v>1646</v>
      </c>
    </row>
    <row r="18" spans="1:37" ht="12.75" customHeight="1">
      <c r="A18" s="2078" t="s">
        <v>1625</v>
      </c>
      <c r="B18" s="2078"/>
      <c r="C18" s="2079" t="s">
        <v>1647</v>
      </c>
      <c r="D18" s="2079"/>
      <c r="E18" s="2079"/>
      <c r="F18" s="2079"/>
      <c r="G18" s="2079"/>
      <c r="H18" s="2079"/>
      <c r="I18" s="2079"/>
      <c r="J18" s="2079"/>
      <c r="K18" s="2079"/>
      <c r="L18" s="2079"/>
      <c r="M18" s="2081" t="s">
        <v>1648</v>
      </c>
      <c r="N18" s="2079"/>
      <c r="O18" s="2079"/>
      <c r="P18" s="2079"/>
      <c r="Q18" s="2079"/>
      <c r="R18" s="2079"/>
      <c r="S18" s="2079"/>
      <c r="T18" s="2079"/>
      <c r="U18" s="2079"/>
      <c r="V18" s="2079"/>
      <c r="W18" s="2084"/>
      <c r="X18" s="2084"/>
      <c r="Y18" s="2084"/>
      <c r="Z18" s="2084"/>
      <c r="AA18" s="2084"/>
      <c r="AB18" s="2084"/>
      <c r="AC18" s="2084"/>
      <c r="AD18" s="2084"/>
      <c r="AE18" s="2084"/>
      <c r="AF18" s="2084"/>
      <c r="AG18" s="1370"/>
      <c r="AH18" s="932" t="s">
        <v>1649</v>
      </c>
      <c r="AI18" s="813" t="s">
        <v>1650</v>
      </c>
      <c r="AJ18" s="813" t="s">
        <v>1651</v>
      </c>
      <c r="AK18" s="813" t="s">
        <v>1651</v>
      </c>
    </row>
    <row r="19" spans="1:37" ht="12.75" customHeight="1">
      <c r="A19" s="2078" t="s">
        <v>1625</v>
      </c>
      <c r="B19" s="2078"/>
      <c r="C19" s="2079" t="s">
        <v>1652</v>
      </c>
      <c r="D19" s="2079"/>
      <c r="E19" s="2079"/>
      <c r="F19" s="2079"/>
      <c r="G19" s="2079"/>
      <c r="H19" s="2079"/>
      <c r="I19" s="2079"/>
      <c r="J19" s="2079"/>
      <c r="K19" s="2079"/>
      <c r="L19" s="2079"/>
      <c r="M19" s="2095"/>
      <c r="N19" s="2096"/>
      <c r="O19" s="2096"/>
      <c r="P19" s="2096"/>
      <c r="Q19" s="2096"/>
      <c r="R19" s="2096"/>
      <c r="S19" s="2096"/>
      <c r="T19" s="2096"/>
      <c r="U19" s="2096"/>
      <c r="V19" s="2097"/>
      <c r="W19" s="2092"/>
      <c r="X19" s="2092"/>
      <c r="Y19" s="2092"/>
      <c r="Z19" s="2092"/>
      <c r="AA19" s="2092"/>
      <c r="AB19" s="2092"/>
      <c r="AC19" s="2092"/>
      <c r="AD19" s="2092"/>
      <c r="AE19" s="2092"/>
      <c r="AF19" s="2092"/>
      <c r="AG19" s="1369"/>
    </row>
    <row r="20" spans="1:37">
      <c r="A20" s="2089"/>
      <c r="B20" s="2089"/>
      <c r="C20" s="2089"/>
      <c r="D20" s="2089"/>
      <c r="E20" s="2089"/>
      <c r="F20" s="2089"/>
      <c r="G20" s="2089"/>
      <c r="H20" s="2089"/>
      <c r="I20" s="2089"/>
      <c r="J20" s="2089"/>
      <c r="K20" s="2089"/>
      <c r="L20" s="2089"/>
      <c r="M20" s="2089"/>
      <c r="N20" s="2089"/>
      <c r="O20" s="2089"/>
      <c r="P20" s="2089"/>
      <c r="Q20" s="2089"/>
      <c r="R20" s="2089"/>
      <c r="S20" s="2089"/>
      <c r="T20" s="2089"/>
      <c r="U20" s="2089"/>
      <c r="V20" s="2089"/>
      <c r="W20" s="2089"/>
      <c r="X20" s="2089"/>
      <c r="Y20" s="2089"/>
      <c r="Z20" s="2089"/>
      <c r="AA20" s="2089"/>
      <c r="AB20" s="2089"/>
      <c r="AC20" s="2089"/>
      <c r="AD20" s="2089"/>
      <c r="AE20" s="2089"/>
      <c r="AF20" s="2090"/>
      <c r="AG20" s="1369"/>
      <c r="AH20" s="817" t="s">
        <v>1653</v>
      </c>
      <c r="AI20" s="818"/>
      <c r="AJ20" s="819"/>
    </row>
    <row r="21" spans="1:37" ht="12.75" customHeight="1">
      <c r="B21" s="1156" t="s">
        <v>1654</v>
      </c>
      <c r="C21" s="2082">
        <f>'Prod. Info'!C43</f>
        <v>0</v>
      </c>
      <c r="D21" s="2082"/>
      <c r="E21" s="2082"/>
      <c r="F21" s="2082"/>
      <c r="G21" s="2082"/>
      <c r="H21" s="2082"/>
      <c r="I21" s="2082"/>
      <c r="J21" s="2082"/>
      <c r="K21" s="2082"/>
      <c r="L21" s="2082"/>
      <c r="M21" s="2082"/>
      <c r="N21" s="2075" t="s">
        <v>1655</v>
      </c>
      <c r="O21" s="2075"/>
      <c r="P21" s="2075"/>
      <c r="Q21" s="2075"/>
      <c r="R21" s="2075"/>
      <c r="S21" s="2075"/>
      <c r="T21" s="2075"/>
      <c r="U21" s="2075"/>
      <c r="V21" s="2075"/>
      <c r="W21" s="2075"/>
      <c r="X21" s="2075"/>
      <c r="Y21" s="2075"/>
      <c r="Z21" s="2075"/>
      <c r="AA21" s="2075"/>
      <c r="AB21" s="2075"/>
      <c r="AC21" s="2075"/>
      <c r="AD21" s="2075"/>
      <c r="AE21" s="2075"/>
      <c r="AF21" s="2077"/>
      <c r="AG21" s="1369"/>
      <c r="AH21" s="815" t="s">
        <v>1656</v>
      </c>
      <c r="AI21" s="816" t="s">
        <v>1657</v>
      </c>
      <c r="AJ21" s="814"/>
    </row>
    <row r="22" spans="1:37">
      <c r="B22" s="586" t="s">
        <v>1658</v>
      </c>
      <c r="C22" s="2073" t="s">
        <v>1659</v>
      </c>
      <c r="D22" s="2073"/>
      <c r="E22" s="2073"/>
      <c r="F22" s="2073"/>
      <c r="G22" s="2073"/>
      <c r="H22" s="2073"/>
      <c r="I22" s="2073"/>
      <c r="J22" s="2073"/>
      <c r="K22" s="2073"/>
      <c r="L22" s="2073"/>
      <c r="M22" s="2073"/>
      <c r="N22" s="2085">
        <f>'Prod. Info'!C2</f>
        <v>0</v>
      </c>
      <c r="O22" s="2085"/>
      <c r="P22" s="2085"/>
      <c r="Q22" s="2085"/>
      <c r="R22" s="2085"/>
      <c r="S22" s="2085"/>
      <c r="T22" s="2085"/>
      <c r="U22" s="2085"/>
      <c r="V22" s="2085"/>
      <c r="W22" s="2085"/>
      <c r="X22" s="2085"/>
      <c r="Y22" s="2085"/>
      <c r="Z22" s="2085"/>
      <c r="AA22" s="2085"/>
      <c r="AB22" s="2085"/>
      <c r="AC22" s="2085"/>
      <c r="AD22" s="2085"/>
      <c r="AE22" s="2085"/>
      <c r="AF22" s="2085"/>
      <c r="AG22" s="1370"/>
      <c r="AH22" s="815" t="s">
        <v>1660</v>
      </c>
      <c r="AI22" s="816" t="s">
        <v>1657</v>
      </c>
      <c r="AJ22" s="814"/>
    </row>
    <row r="23" spans="1:37">
      <c r="A23" s="2086" t="str">
        <f>'Prod. Info'!A37</f>
        <v>SAP Project No./s:</v>
      </c>
      <c r="B23" s="2086"/>
      <c r="C23" s="2086"/>
      <c r="D23" s="2086"/>
      <c r="E23" s="2086"/>
      <c r="F23" s="2086"/>
      <c r="G23" s="2086"/>
      <c r="H23" s="2086"/>
      <c r="I23" s="2086"/>
      <c r="J23" s="2086"/>
      <c r="K23" s="2086"/>
      <c r="L23" s="2086"/>
      <c r="M23" s="2086"/>
      <c r="N23" s="2088" t="str">
        <f>'Prod. Info'!B37</f>
        <v>LP-000</v>
      </c>
      <c r="O23" s="2088"/>
      <c r="P23" s="2088"/>
      <c r="Q23" s="2088"/>
      <c r="R23" s="2088">
        <f>'Prod. Info'!C37</f>
        <v>0</v>
      </c>
      <c r="S23" s="2088"/>
      <c r="T23" s="2088"/>
      <c r="U23" s="2088"/>
      <c r="V23" s="2088">
        <f>'Prod. Info'!D37</f>
        <v>0</v>
      </c>
      <c r="W23" s="2088"/>
      <c r="X23" s="2088"/>
      <c r="Y23" s="2088"/>
      <c r="Z23" s="571"/>
      <c r="AA23" s="571"/>
      <c r="AB23" s="571"/>
      <c r="AC23" s="571"/>
      <c r="AD23" s="571"/>
      <c r="AE23" s="571"/>
      <c r="AF23" s="571"/>
      <c r="AG23" s="571"/>
      <c r="AH23" s="815" t="s">
        <v>1661</v>
      </c>
      <c r="AI23" s="816" t="s">
        <v>1649</v>
      </c>
      <c r="AJ23" s="814"/>
    </row>
    <row r="24" spans="1:37">
      <c r="A24" s="2101" t="s">
        <v>1662</v>
      </c>
      <c r="B24" s="2101"/>
      <c r="C24" s="2101"/>
      <c r="D24" s="2101"/>
      <c r="E24" s="2101"/>
      <c r="F24" s="2101"/>
      <c r="G24" s="2101"/>
      <c r="H24" s="2101"/>
      <c r="I24" s="2101"/>
      <c r="J24" s="2101"/>
      <c r="K24" s="2101"/>
      <c r="L24" s="2101"/>
      <c r="M24" s="2101"/>
      <c r="N24" s="2088">
        <f>'Prod. Info'!E37</f>
        <v>0</v>
      </c>
      <c r="O24" s="2088"/>
      <c r="P24" s="2088"/>
      <c r="Q24" s="2088"/>
      <c r="R24" s="571"/>
      <c r="S24" s="571"/>
      <c r="T24" s="571"/>
      <c r="U24" s="571"/>
      <c r="V24" s="571"/>
      <c r="W24" s="571"/>
      <c r="X24" s="571"/>
      <c r="Y24" s="571"/>
      <c r="Z24" s="571"/>
      <c r="AA24" s="571"/>
      <c r="AB24" s="571"/>
      <c r="AC24" s="571"/>
      <c r="AD24" s="571"/>
      <c r="AE24" s="571"/>
      <c r="AF24" s="571"/>
      <c r="AG24" s="571"/>
      <c r="AH24" s="815" t="s">
        <v>1663</v>
      </c>
      <c r="AI24" s="816" t="s">
        <v>1664</v>
      </c>
      <c r="AJ24" s="814"/>
    </row>
    <row r="25" spans="1:37">
      <c r="A25" s="2101" t="str">
        <f>'Prod. Info'!A20</f>
        <v>Production Company:</v>
      </c>
      <c r="B25" s="2101"/>
      <c r="C25" s="2101"/>
      <c r="D25" s="2101"/>
      <c r="E25" s="2101"/>
      <c r="F25" s="2101"/>
      <c r="G25" s="2101"/>
      <c r="H25" s="2101"/>
      <c r="I25" s="2101"/>
      <c r="J25" s="2101"/>
      <c r="K25" s="2101"/>
      <c r="L25" s="2101"/>
      <c r="M25" s="2101"/>
      <c r="N25" s="2085">
        <f>'Prod. Info'!C20</f>
        <v>0</v>
      </c>
      <c r="O25" s="2085"/>
      <c r="P25" s="2085"/>
      <c r="Q25" s="2085"/>
      <c r="R25" s="2085"/>
      <c r="S25" s="2085"/>
      <c r="T25" s="2085"/>
      <c r="U25" s="2085"/>
      <c r="V25" s="2085"/>
      <c r="W25" s="2085"/>
      <c r="X25" s="2085"/>
      <c r="Y25" s="2085"/>
      <c r="Z25" s="2085"/>
      <c r="AA25" s="2085"/>
      <c r="AB25" s="2085"/>
      <c r="AC25" s="2085"/>
      <c r="AD25" s="2085"/>
      <c r="AE25" s="2085"/>
      <c r="AF25" s="2085"/>
      <c r="AG25" s="1370"/>
      <c r="AH25" s="815" t="s">
        <v>1665</v>
      </c>
      <c r="AI25" s="816" t="s">
        <v>1664</v>
      </c>
      <c r="AJ25" s="814"/>
    </row>
    <row r="26" spans="1:37" ht="6" customHeight="1">
      <c r="A26" s="2102"/>
      <c r="B26" s="2102"/>
      <c r="C26" s="2102"/>
      <c r="D26" s="2102"/>
      <c r="E26" s="2102"/>
      <c r="F26" s="2102"/>
      <c r="G26" s="2102"/>
      <c r="H26" s="2102"/>
      <c r="I26" s="2102"/>
      <c r="J26" s="2102"/>
      <c r="K26" s="2102"/>
      <c r="L26" s="2102"/>
      <c r="M26" s="2102"/>
      <c r="N26" s="2102"/>
      <c r="O26" s="2102"/>
      <c r="P26" s="2102"/>
      <c r="Q26" s="2102"/>
      <c r="R26" s="2102"/>
      <c r="S26" s="2102"/>
      <c r="T26" s="2102"/>
      <c r="U26" s="2102"/>
      <c r="V26" s="2102"/>
      <c r="W26" s="2102"/>
      <c r="X26" s="2102"/>
      <c r="Y26" s="2102"/>
      <c r="Z26" s="2102"/>
      <c r="AA26" s="2102"/>
      <c r="AB26" s="2102"/>
      <c r="AC26" s="2102"/>
      <c r="AD26" s="2102"/>
      <c r="AE26" s="2102"/>
      <c r="AF26" s="2103"/>
      <c r="AG26" s="1369"/>
    </row>
    <row r="27" spans="1:37" ht="6" customHeight="1">
      <c r="A27" s="2075"/>
      <c r="B27" s="2075"/>
      <c r="C27" s="2075"/>
      <c r="D27" s="2075"/>
      <c r="E27" s="2075"/>
      <c r="F27" s="2075"/>
      <c r="G27" s="2075"/>
      <c r="H27" s="2075"/>
      <c r="I27" s="2075"/>
      <c r="J27" s="2075"/>
      <c r="K27" s="2075"/>
      <c r="L27" s="2075"/>
      <c r="M27" s="2075"/>
      <c r="N27" s="2075"/>
      <c r="O27" s="2075"/>
      <c r="P27" s="2075"/>
      <c r="Q27" s="2075"/>
      <c r="R27" s="2075"/>
      <c r="S27" s="2075"/>
      <c r="T27" s="2075"/>
      <c r="U27" s="2075"/>
      <c r="V27" s="2075"/>
      <c r="W27" s="2075"/>
      <c r="X27" s="2075"/>
      <c r="Y27" s="2075"/>
      <c r="Z27" s="2075"/>
      <c r="AA27" s="2075"/>
      <c r="AB27" s="2075"/>
      <c r="AC27" s="2075"/>
      <c r="AD27" s="2075"/>
      <c r="AE27" s="2075"/>
      <c r="AF27" s="2077"/>
      <c r="AG27" s="1369"/>
    </row>
    <row r="28" spans="1:37" ht="14.25" customHeight="1">
      <c r="A28" s="2098" t="s">
        <v>1666</v>
      </c>
      <c r="B28" s="2098"/>
      <c r="C28" s="2098"/>
      <c r="D28" s="2098"/>
      <c r="E28" s="2098"/>
      <c r="F28" s="2098"/>
      <c r="G28" s="2098"/>
      <c r="H28" s="2098"/>
      <c r="I28" s="2098"/>
      <c r="J28" s="2098"/>
      <c r="K28" s="2098"/>
      <c r="L28" s="2098"/>
      <c r="M28" s="2098"/>
      <c r="N28" s="2098"/>
      <c r="O28" s="2098"/>
      <c r="P28" s="2098"/>
      <c r="Q28" s="2098"/>
      <c r="R28" s="2098"/>
      <c r="S28" s="2098"/>
      <c r="T28" s="2098"/>
      <c r="U28" s="2098"/>
      <c r="V28" s="2098"/>
      <c r="W28" s="2098"/>
      <c r="X28" s="2098"/>
      <c r="Y28" s="2098"/>
      <c r="Z28" s="2098"/>
      <c r="AA28" s="2098"/>
      <c r="AB28" s="2098"/>
      <c r="AC28" s="2098"/>
      <c r="AD28" s="2098"/>
      <c r="AE28" s="2098"/>
      <c r="AF28" s="2098"/>
      <c r="AG28" s="705"/>
    </row>
    <row r="29" spans="1:37">
      <c r="A29" s="2098"/>
      <c r="B29" s="2098"/>
      <c r="C29" s="2098"/>
      <c r="D29" s="2098"/>
      <c r="E29" s="2098"/>
      <c r="F29" s="2098"/>
      <c r="G29" s="2098"/>
      <c r="H29" s="2098"/>
      <c r="I29" s="2098"/>
      <c r="J29" s="2098"/>
      <c r="K29" s="2098"/>
      <c r="L29" s="2098"/>
      <c r="M29" s="2098"/>
      <c r="N29" s="2098"/>
      <c r="O29" s="2098"/>
      <c r="P29" s="2098"/>
      <c r="Q29" s="2098"/>
      <c r="R29" s="2098"/>
      <c r="S29" s="2098"/>
      <c r="T29" s="2098"/>
      <c r="U29" s="2098"/>
      <c r="V29" s="2098"/>
      <c r="W29" s="2098"/>
      <c r="X29" s="2098"/>
      <c r="Y29" s="2098"/>
      <c r="Z29" s="2098"/>
      <c r="AA29" s="2098"/>
      <c r="AB29" s="2098"/>
      <c r="AC29" s="2098"/>
      <c r="AD29" s="2098"/>
      <c r="AE29" s="2098"/>
      <c r="AF29" s="2098"/>
      <c r="AG29" s="705"/>
    </row>
    <row r="30" spans="1:37">
      <c r="A30" s="2099" t="e">
        <f>R51</f>
        <v>#DIV/0!</v>
      </c>
      <c r="B30" s="2099"/>
      <c r="C30" s="2099"/>
      <c r="D30" s="2099"/>
      <c r="E30" s="2098" t="s">
        <v>1667</v>
      </c>
      <c r="F30" s="2098"/>
      <c r="G30" s="2098"/>
      <c r="H30" s="2098"/>
      <c r="I30" s="2098"/>
      <c r="J30" s="2098"/>
      <c r="K30" s="2098"/>
      <c r="L30" s="2098"/>
      <c r="M30" s="2098"/>
      <c r="N30" s="2098"/>
      <c r="O30" s="2098"/>
      <c r="P30" s="2098"/>
      <c r="Q30" s="2098"/>
      <c r="R30" s="2098"/>
      <c r="S30" s="2098"/>
      <c r="T30" s="2098"/>
      <c r="U30" s="2098"/>
      <c r="V30" s="2098"/>
      <c r="W30" s="2098"/>
      <c r="X30" s="2098"/>
      <c r="Y30" s="2098"/>
      <c r="Z30" s="2098"/>
      <c r="AA30" s="2098"/>
      <c r="AB30" s="2098"/>
      <c r="AC30" s="2098"/>
      <c r="AD30" s="2098"/>
      <c r="AE30" s="2098"/>
      <c r="AF30" s="2100"/>
      <c r="AG30" s="572"/>
    </row>
    <row r="31" spans="1:37">
      <c r="A31" s="2098"/>
      <c r="B31" s="2098"/>
      <c r="C31" s="2098"/>
      <c r="D31" s="2098"/>
      <c r="E31" s="2098"/>
      <c r="F31" s="2098"/>
      <c r="G31" s="2098"/>
      <c r="H31" s="2098"/>
      <c r="I31" s="2098"/>
      <c r="J31" s="2098"/>
      <c r="K31" s="2098"/>
      <c r="L31" s="2098"/>
      <c r="M31" s="2098"/>
      <c r="N31" s="2098"/>
      <c r="O31" s="2098"/>
      <c r="P31" s="2098"/>
      <c r="Q31" s="2098"/>
      <c r="R31" s="2098"/>
      <c r="S31" s="2098"/>
      <c r="T31" s="2098"/>
      <c r="U31" s="2098"/>
      <c r="V31" s="2098"/>
      <c r="W31" s="2098"/>
      <c r="X31" s="2098"/>
      <c r="Y31" s="2098"/>
      <c r="Z31" s="2098"/>
      <c r="AA31" s="2098"/>
      <c r="AB31" s="2098"/>
      <c r="AC31" s="2098"/>
      <c r="AD31" s="2098"/>
      <c r="AE31" s="2098"/>
      <c r="AF31" s="2100"/>
      <c r="AG31" s="572"/>
    </row>
    <row r="32" spans="1:37">
      <c r="A32" s="2098" t="s">
        <v>1668</v>
      </c>
      <c r="B32" s="2098"/>
      <c r="C32" s="2098"/>
      <c r="D32" s="2098"/>
      <c r="E32" s="2098"/>
      <c r="F32" s="2098"/>
      <c r="G32" s="2098"/>
      <c r="H32" s="2098"/>
      <c r="I32" s="2098"/>
      <c r="J32" s="2098"/>
      <c r="K32" s="2098"/>
      <c r="L32" s="2098"/>
      <c r="M32" s="2098"/>
      <c r="N32" s="2098"/>
      <c r="O32" s="2098"/>
      <c r="P32" s="2098"/>
      <c r="Q32" s="2098"/>
      <c r="R32" s="2098"/>
      <c r="S32" s="2098"/>
      <c r="T32" s="2098"/>
      <c r="U32" s="2098"/>
      <c r="V32" s="2098"/>
      <c r="W32" s="2098"/>
      <c r="X32" s="2098"/>
      <c r="Y32" s="2098"/>
      <c r="Z32" s="2098"/>
      <c r="AA32" s="2098"/>
      <c r="AB32" s="2098"/>
      <c r="AC32" s="2098"/>
      <c r="AD32" s="2098"/>
      <c r="AE32" s="2098"/>
      <c r="AF32" s="2100"/>
      <c r="AG32" s="572"/>
    </row>
    <row r="33" spans="1:33" ht="12" customHeight="1">
      <c r="A33" s="573"/>
      <c r="R33" s="2104" t="s">
        <v>1669</v>
      </c>
      <c r="S33" s="2104"/>
      <c r="T33" s="2104"/>
      <c r="U33" s="2104"/>
      <c r="X33" s="2105" t="s">
        <v>1670</v>
      </c>
      <c r="Y33" s="2105"/>
      <c r="Z33" s="2105"/>
      <c r="AA33" s="2105"/>
      <c r="AC33" s="2106" t="s">
        <v>1671</v>
      </c>
      <c r="AD33" s="2106"/>
      <c r="AE33" s="2106"/>
      <c r="AF33" s="2106"/>
      <c r="AG33" s="1408"/>
    </row>
    <row r="34" spans="1:33">
      <c r="R34" s="2104"/>
      <c r="S34" s="2104"/>
      <c r="T34" s="2104"/>
      <c r="U34" s="2104"/>
      <c r="X34" s="2105"/>
      <c r="Y34" s="2105"/>
      <c r="Z34" s="2105"/>
      <c r="AA34" s="2105"/>
      <c r="AC34" s="2106"/>
      <c r="AD34" s="2106"/>
      <c r="AE34" s="2106"/>
      <c r="AF34" s="2106"/>
      <c r="AG34" s="1408"/>
    </row>
    <row r="35" spans="1:33">
      <c r="K35" s="574" t="s">
        <v>1672</v>
      </c>
      <c r="L35" s="2107">
        <f>SUM('Cash Flow Control'!E10:E24)</f>
        <v>0</v>
      </c>
      <c r="M35" s="2107"/>
      <c r="N35" s="2107"/>
      <c r="O35" s="2107"/>
      <c r="P35" s="577"/>
      <c r="Q35" s="577"/>
      <c r="R35" s="2107"/>
      <c r="S35" s="2107"/>
      <c r="T35" s="2107"/>
      <c r="U35" s="2107"/>
      <c r="V35" s="575"/>
      <c r="W35" s="575"/>
      <c r="X35" s="2107"/>
      <c r="Y35" s="2107"/>
      <c r="Z35" s="2107"/>
      <c r="AA35" s="2107"/>
      <c r="AB35" s="575"/>
      <c r="AC35" s="2107"/>
      <c r="AD35" s="2107"/>
      <c r="AE35" s="2107"/>
      <c r="AF35" s="2107"/>
      <c r="AG35" s="575"/>
    </row>
    <row r="36" spans="1:33">
      <c r="K36" s="574" t="s">
        <v>1571</v>
      </c>
      <c r="L36" s="2107">
        <f>'Cash Flow Control'!E26</f>
        <v>0</v>
      </c>
      <c r="M36" s="2107"/>
      <c r="N36" s="2107"/>
      <c r="O36" s="2107"/>
      <c r="P36" s="577"/>
      <c r="Q36" s="577"/>
      <c r="R36" s="2107">
        <f>L36</f>
        <v>0</v>
      </c>
      <c r="S36" s="2107"/>
      <c r="T36" s="2107"/>
      <c r="U36" s="2107"/>
      <c r="V36" s="575"/>
      <c r="W36" s="575"/>
      <c r="X36" s="2107"/>
      <c r="Y36" s="2107"/>
      <c r="Z36" s="2107"/>
      <c r="AA36" s="2107"/>
      <c r="AB36" s="575"/>
      <c r="AC36" s="2107"/>
      <c r="AD36" s="2107"/>
      <c r="AE36" s="2107"/>
      <c r="AF36" s="2107"/>
      <c r="AG36" s="575"/>
    </row>
    <row r="37" spans="1:33" ht="13.5" customHeight="1">
      <c r="K37" s="576" t="s">
        <v>1673</v>
      </c>
      <c r="L37" s="2107">
        <f>SUM(L35:N36)</f>
        <v>0</v>
      </c>
      <c r="M37" s="2107"/>
      <c r="N37" s="2107"/>
      <c r="O37" s="2107"/>
      <c r="P37" s="577"/>
      <c r="Q37" s="577"/>
      <c r="R37" s="2107"/>
      <c r="S37" s="2107"/>
      <c r="T37" s="2107"/>
      <c r="U37" s="2107"/>
      <c r="V37" s="575"/>
      <c r="W37" s="575"/>
      <c r="X37" s="2107"/>
      <c r="Y37" s="2107"/>
      <c r="Z37" s="2107"/>
      <c r="AA37" s="2107"/>
      <c r="AB37" s="575"/>
      <c r="AC37" s="2107">
        <f>L37</f>
        <v>0</v>
      </c>
      <c r="AD37" s="2107"/>
      <c r="AE37" s="2107"/>
      <c r="AF37" s="2107"/>
      <c r="AG37" s="575"/>
    </row>
    <row r="38" spans="1:33">
      <c r="K38" s="577"/>
      <c r="L38" s="577"/>
      <c r="M38" s="577"/>
      <c r="N38" s="577"/>
      <c r="O38" s="577"/>
      <c r="P38" s="577"/>
      <c r="Q38" s="577"/>
      <c r="R38" s="2107"/>
      <c r="S38" s="2107"/>
      <c r="T38" s="2107"/>
      <c r="U38" s="2107"/>
      <c r="V38" s="575"/>
      <c r="W38" s="575"/>
      <c r="X38" s="2107"/>
      <c r="Y38" s="2107"/>
      <c r="Z38" s="2107"/>
      <c r="AA38" s="2107"/>
      <c r="AB38" s="575"/>
      <c r="AC38" s="2107"/>
      <c r="AD38" s="2107"/>
      <c r="AE38" s="2107"/>
      <c r="AF38" s="2107"/>
      <c r="AG38" s="575"/>
    </row>
    <row r="39" spans="1:33">
      <c r="K39" s="574" t="s">
        <v>1674</v>
      </c>
      <c r="L39" s="2108" t="e">
        <f>'Cash Flow Control'!C27</f>
        <v>#DIV/0!</v>
      </c>
      <c r="M39" s="2108"/>
      <c r="N39" s="2108"/>
      <c r="O39" s="2108"/>
      <c r="P39" s="577"/>
      <c r="Q39" s="577"/>
      <c r="R39" s="2107"/>
      <c r="S39" s="2107"/>
      <c r="T39" s="2107"/>
      <c r="U39" s="2107"/>
      <c r="V39" s="575"/>
      <c r="W39" s="575"/>
      <c r="X39" s="2107"/>
      <c r="Y39" s="2107"/>
      <c r="Z39" s="2107"/>
      <c r="AA39" s="2107"/>
      <c r="AB39" s="575"/>
      <c r="AC39" s="2107"/>
      <c r="AD39" s="2107"/>
      <c r="AE39" s="2107"/>
      <c r="AF39" s="2107"/>
      <c r="AG39" s="575"/>
    </row>
    <row r="40" spans="1:33">
      <c r="K40" s="574" t="s">
        <v>1675</v>
      </c>
      <c r="L40" s="2107" t="e">
        <f>'Cash Flow Control'!M27</f>
        <v>#DIV/0!</v>
      </c>
      <c r="M40" s="2107"/>
      <c r="N40" s="2107"/>
      <c r="O40" s="2107"/>
      <c r="P40" s="577"/>
      <c r="Q40" s="577"/>
      <c r="R40" s="2107" t="e">
        <f>SUM(L41-L36)</f>
        <v>#DIV/0!</v>
      </c>
      <c r="S40" s="2107"/>
      <c r="T40" s="2107"/>
      <c r="U40" s="2107"/>
      <c r="V40" s="575"/>
      <c r="W40" s="575"/>
      <c r="X40" s="2107"/>
      <c r="Y40" s="2107"/>
      <c r="Z40" s="2107"/>
      <c r="AA40" s="2107"/>
      <c r="AB40" s="575"/>
      <c r="AC40" s="2107"/>
      <c r="AD40" s="2107"/>
      <c r="AE40" s="2107"/>
      <c r="AF40" s="2107"/>
      <c r="AG40" s="575"/>
    </row>
    <row r="41" spans="1:33" ht="13.5" customHeight="1">
      <c r="K41" s="578" t="s">
        <v>1676</v>
      </c>
      <c r="L41" s="2107" t="e">
        <f>SUM(L39-L40)</f>
        <v>#DIV/0!</v>
      </c>
      <c r="M41" s="2107"/>
      <c r="N41" s="2107"/>
      <c r="O41" s="2107"/>
      <c r="P41" s="577"/>
      <c r="Q41" s="577"/>
      <c r="R41" s="2107"/>
      <c r="S41" s="2107"/>
      <c r="T41" s="2107"/>
      <c r="U41" s="2107"/>
      <c r="V41" s="575"/>
      <c r="W41" s="575"/>
      <c r="X41" s="2107"/>
      <c r="Y41" s="2107"/>
      <c r="Z41" s="2107"/>
      <c r="AA41" s="2107"/>
      <c r="AB41" s="575"/>
      <c r="AC41" s="2107"/>
      <c r="AD41" s="2107"/>
      <c r="AE41" s="2107"/>
      <c r="AF41" s="2107"/>
      <c r="AG41" s="575"/>
    </row>
    <row r="42" spans="1:33">
      <c r="K42" s="577"/>
      <c r="L42" s="577"/>
      <c r="M42" s="577"/>
      <c r="N42" s="575"/>
      <c r="O42" s="577"/>
      <c r="P42" s="577"/>
      <c r="Q42" s="577"/>
      <c r="R42" s="2107"/>
      <c r="S42" s="2107"/>
      <c r="T42" s="2107"/>
      <c r="U42" s="2107"/>
      <c r="V42" s="575"/>
      <c r="W42" s="575"/>
      <c r="X42" s="2107"/>
      <c r="Y42" s="2107"/>
      <c r="Z42" s="2107"/>
      <c r="AA42" s="2107"/>
      <c r="AB42" s="575"/>
      <c r="AC42" s="2107"/>
      <c r="AD42" s="2107"/>
      <c r="AE42" s="2107"/>
      <c r="AF42" s="2107"/>
      <c r="AG42" s="575"/>
    </row>
    <row r="43" spans="1:33">
      <c r="A43" s="579"/>
      <c r="B43" s="579"/>
      <c r="C43" s="579"/>
      <c r="D43" s="579"/>
      <c r="E43" s="579"/>
      <c r="F43" s="580" t="s">
        <v>1677</v>
      </c>
      <c r="K43" s="578" t="s">
        <v>1678</v>
      </c>
      <c r="L43" s="2109">
        <f>'Cash Flow Control'!H31</f>
        <v>0</v>
      </c>
      <c r="M43" s="2109"/>
      <c r="N43" s="2109"/>
      <c r="O43" s="2109"/>
      <c r="P43" s="577"/>
      <c r="Q43" s="577"/>
      <c r="R43" s="2107"/>
      <c r="S43" s="2107"/>
      <c r="T43" s="2107"/>
      <c r="U43" s="2107"/>
      <c r="V43" s="575"/>
      <c r="W43" s="575"/>
      <c r="X43" s="2107"/>
      <c r="Y43" s="2107"/>
      <c r="Z43" s="2107"/>
      <c r="AA43" s="2107"/>
      <c r="AB43" s="575"/>
      <c r="AC43" s="2107">
        <f>-L43</f>
        <v>0</v>
      </c>
      <c r="AD43" s="2107"/>
      <c r="AE43" s="2107"/>
      <c r="AF43" s="2107"/>
      <c r="AG43" s="575"/>
    </row>
    <row r="44" spans="1:33">
      <c r="L44" s="575"/>
      <c r="M44" s="575"/>
      <c r="N44" s="575"/>
      <c r="O44" s="577"/>
      <c r="P44" s="577"/>
      <c r="Q44" s="577"/>
      <c r="R44" s="2107"/>
      <c r="S44" s="2107"/>
      <c r="T44" s="2107"/>
      <c r="U44" s="2107"/>
      <c r="V44" s="575"/>
      <c r="W44" s="575"/>
      <c r="X44" s="2107"/>
      <c r="Y44" s="2107"/>
      <c r="Z44" s="2107"/>
      <c r="AA44" s="2107"/>
      <c r="AB44" s="575"/>
      <c r="AC44" s="2107"/>
      <c r="AD44" s="2107"/>
      <c r="AE44" s="2107"/>
      <c r="AF44" s="2107"/>
      <c r="AG44" s="575"/>
    </row>
    <row r="45" spans="1:33">
      <c r="H45" s="577"/>
      <c r="I45" s="577"/>
      <c r="J45" s="577"/>
      <c r="K45" s="576" t="s">
        <v>1679</v>
      </c>
      <c r="L45" s="2109" t="e">
        <f>'Cash Flow Control'!H32</f>
        <v>#DIV/0!</v>
      </c>
      <c r="M45" s="2109"/>
      <c r="N45" s="2109"/>
      <c r="O45" s="2109"/>
      <c r="P45" s="577"/>
      <c r="Q45" s="577"/>
      <c r="R45" s="2107"/>
      <c r="S45" s="2107"/>
      <c r="T45" s="2107"/>
      <c r="U45" s="2107"/>
      <c r="V45" s="575"/>
      <c r="W45" s="575"/>
      <c r="X45" s="2107"/>
      <c r="Y45" s="2107"/>
      <c r="Z45" s="2107"/>
      <c r="AA45" s="2107"/>
      <c r="AB45" s="575"/>
      <c r="AC45" s="2107"/>
      <c r="AD45" s="2107"/>
      <c r="AE45" s="2107"/>
      <c r="AF45" s="2107"/>
      <c r="AG45" s="575"/>
    </row>
    <row r="46" spans="1:33">
      <c r="A46" s="581"/>
      <c r="B46" s="581"/>
      <c r="C46" s="581"/>
      <c r="D46" s="581"/>
      <c r="E46" s="581"/>
      <c r="F46" s="582" t="s">
        <v>1680</v>
      </c>
      <c r="K46" s="575" t="s">
        <v>1130</v>
      </c>
      <c r="L46" s="2109">
        <f>'Cash Flow Control'!H28</f>
        <v>0</v>
      </c>
      <c r="M46" s="2109"/>
      <c r="N46" s="2109"/>
      <c r="O46" s="2109"/>
      <c r="P46" s="577"/>
      <c r="Q46" s="577"/>
      <c r="R46" s="2110">
        <f>L46</f>
        <v>0</v>
      </c>
      <c r="S46" s="2110"/>
      <c r="T46" s="2110"/>
      <c r="U46" s="2110"/>
      <c r="V46" s="575"/>
      <c r="W46" s="575"/>
      <c r="X46" s="2107">
        <f>L46</f>
        <v>0</v>
      </c>
      <c r="Y46" s="2107"/>
      <c r="Z46" s="2107"/>
      <c r="AA46" s="2107"/>
      <c r="AB46" s="575"/>
      <c r="AC46" s="2107"/>
      <c r="AD46" s="2107"/>
      <c r="AE46" s="2107"/>
      <c r="AF46" s="2107"/>
      <c r="AG46" s="575"/>
    </row>
    <row r="47" spans="1:33">
      <c r="K47" s="575"/>
      <c r="L47" s="575"/>
      <c r="M47" s="575"/>
      <c r="N47" s="575"/>
      <c r="O47" s="577"/>
      <c r="P47" s="577"/>
      <c r="Q47" s="577"/>
      <c r="R47" s="2107"/>
      <c r="S47" s="2107"/>
      <c r="T47" s="2107"/>
      <c r="U47" s="2107"/>
      <c r="V47" s="575"/>
      <c r="W47" s="575"/>
      <c r="X47" s="2107"/>
      <c r="Y47" s="2107"/>
      <c r="Z47" s="2107"/>
      <c r="AA47" s="2107"/>
      <c r="AB47" s="575"/>
      <c r="AC47" s="2107"/>
      <c r="AD47" s="2107"/>
      <c r="AE47" s="2107"/>
      <c r="AF47" s="2107"/>
      <c r="AG47" s="575"/>
    </row>
    <row r="48" spans="1:33">
      <c r="K48" s="575" t="s">
        <v>1131</v>
      </c>
      <c r="L48" s="2107" t="e">
        <f>SUM(L45-L46)</f>
        <v>#DIV/0!</v>
      </c>
      <c r="M48" s="2107"/>
      <c r="N48" s="2107"/>
      <c r="O48" s="2107"/>
      <c r="P48" s="577"/>
      <c r="Q48" s="577"/>
      <c r="R48" s="2107"/>
      <c r="S48" s="2107"/>
      <c r="T48" s="2107"/>
      <c r="U48" s="2107"/>
      <c r="V48" s="575"/>
      <c r="W48" s="575"/>
      <c r="X48" s="2107"/>
      <c r="Y48" s="2107"/>
      <c r="Z48" s="2107"/>
      <c r="AA48" s="2107"/>
      <c r="AB48" s="575"/>
      <c r="AC48" s="2107"/>
      <c r="AD48" s="2107"/>
      <c r="AE48" s="2107"/>
      <c r="AF48" s="2107"/>
      <c r="AG48" s="575"/>
    </row>
    <row r="49" spans="1:33">
      <c r="I49" s="574" t="s">
        <v>1681</v>
      </c>
      <c r="J49" s="2120">
        <f>'Cash Flow Control'!A38</f>
        <v>0</v>
      </c>
      <c r="K49" s="2121"/>
      <c r="L49" s="2107" t="e">
        <f>SUM(L48*J49)</f>
        <v>#DIV/0!</v>
      </c>
      <c r="M49" s="2107"/>
      <c r="N49" s="2107"/>
      <c r="O49" s="2107"/>
      <c r="P49" s="577"/>
      <c r="Q49" s="577"/>
      <c r="R49" s="2107"/>
      <c r="S49" s="2107"/>
      <c r="T49" s="2107"/>
      <c r="U49" s="2107"/>
      <c r="V49" s="575"/>
      <c r="W49" s="575"/>
      <c r="X49" s="2107"/>
      <c r="Y49" s="2107"/>
      <c r="Z49" s="2107"/>
      <c r="AA49" s="2107"/>
      <c r="AB49" s="575"/>
      <c r="AC49" s="2107" t="e">
        <f>L49</f>
        <v>#DIV/0!</v>
      </c>
      <c r="AD49" s="2107"/>
      <c r="AE49" s="2107"/>
      <c r="AF49" s="2107"/>
      <c r="AG49" s="575"/>
    </row>
    <row r="50" spans="1:33">
      <c r="A50" s="581"/>
      <c r="B50" s="581"/>
      <c r="C50" s="581"/>
      <c r="D50" s="581"/>
      <c r="E50" s="581"/>
      <c r="F50" s="582" t="s">
        <v>1680</v>
      </c>
      <c r="I50" s="574" t="s">
        <v>1682</v>
      </c>
      <c r="J50" s="2120">
        <f>'Cash Flow Control'!A39</f>
        <v>0</v>
      </c>
      <c r="K50" s="2121"/>
      <c r="L50" s="2107" t="e">
        <f>SUM(L48*J50)</f>
        <v>#DIV/0!</v>
      </c>
      <c r="M50" s="2107"/>
      <c r="N50" s="2107"/>
      <c r="O50" s="2107"/>
      <c r="P50" s="577"/>
      <c r="Q50" s="577"/>
      <c r="R50" s="2110" t="e">
        <f>L50</f>
        <v>#DIV/0!</v>
      </c>
      <c r="S50" s="2110"/>
      <c r="T50" s="2110"/>
      <c r="U50" s="2110"/>
      <c r="V50" s="575"/>
      <c r="W50" s="575"/>
      <c r="X50" s="2107" t="e">
        <f>L50</f>
        <v>#DIV/0!</v>
      </c>
      <c r="Y50" s="2107"/>
      <c r="Z50" s="2107"/>
      <c r="AA50" s="2107"/>
      <c r="AB50" s="575"/>
      <c r="AC50" s="2107"/>
      <c r="AD50" s="2107"/>
      <c r="AE50" s="2107"/>
      <c r="AF50" s="2107"/>
      <c r="AG50" s="575"/>
    </row>
    <row r="51" spans="1:33" ht="13.5" customHeight="1" thickBot="1">
      <c r="K51" s="577"/>
      <c r="L51" s="2118" t="e">
        <f>SUM(L48-L49-L50)</f>
        <v>#DIV/0!</v>
      </c>
      <c r="M51" s="2118"/>
      <c r="N51" s="2118"/>
      <c r="O51" s="2118"/>
      <c r="P51" s="577"/>
      <c r="Q51" s="577"/>
      <c r="R51" s="2122" t="e">
        <f>SUM(R36+R40-R46-R50)</f>
        <v>#DIV/0!</v>
      </c>
      <c r="S51" s="2123"/>
      <c r="T51" s="2123"/>
      <c r="U51" s="2124"/>
      <c r="V51" s="575"/>
      <c r="W51" s="575"/>
      <c r="X51" s="2125" t="e">
        <f>SUM(X35:Z50)</f>
        <v>#DIV/0!</v>
      </c>
      <c r="Y51" s="2125"/>
      <c r="Z51" s="2125"/>
      <c r="AA51" s="2125"/>
      <c r="AB51" s="575"/>
      <c r="AC51" s="2117" t="e">
        <f>SUM(AC35:AE50)</f>
        <v>#DIV/0!</v>
      </c>
      <c r="AD51" s="2117"/>
      <c r="AE51" s="2117"/>
      <c r="AF51" s="2117"/>
      <c r="AG51" s="575"/>
    </row>
    <row r="52" spans="1:33" ht="14.25" customHeight="1" thickTop="1" thickBot="1">
      <c r="L52" s="577"/>
      <c r="M52" s="577"/>
      <c r="N52" s="575"/>
      <c r="O52" s="577"/>
      <c r="P52" s="577"/>
      <c r="Q52" s="577"/>
      <c r="R52" s="577"/>
      <c r="S52" s="588"/>
      <c r="T52" s="588"/>
      <c r="U52" s="588"/>
      <c r="V52" s="577"/>
      <c r="W52" s="577"/>
      <c r="X52" s="577"/>
      <c r="Y52" s="577"/>
      <c r="Z52" s="2119" t="e">
        <f>SUM(X51+AC51)</f>
        <v>#DIV/0!</v>
      </c>
      <c r="AA52" s="2119"/>
      <c r="AB52" s="2119"/>
      <c r="AC52" s="2119"/>
      <c r="AD52" s="2119"/>
      <c r="AE52" s="577"/>
      <c r="AF52" s="577"/>
      <c r="AG52" s="577"/>
    </row>
    <row r="53" spans="1:33" ht="12.75" thickTop="1">
      <c r="A53" s="2098"/>
      <c r="B53" s="2098"/>
      <c r="C53" s="2098"/>
      <c r="D53" s="2098"/>
      <c r="E53" s="2098"/>
      <c r="F53" s="2098"/>
      <c r="G53" s="2098"/>
      <c r="H53" s="2098"/>
      <c r="I53" s="2098"/>
      <c r="J53" s="2098"/>
      <c r="K53" s="2098"/>
      <c r="L53" s="2098"/>
      <c r="M53" s="2098"/>
      <c r="N53" s="2098"/>
      <c r="O53" s="2098"/>
      <c r="P53" s="2098"/>
      <c r="Q53" s="2098"/>
      <c r="R53" s="2098"/>
      <c r="S53" s="2098"/>
      <c r="T53" s="2098"/>
      <c r="U53" s="2098"/>
      <c r="V53" s="2098"/>
      <c r="W53" s="2098"/>
      <c r="X53" s="2098"/>
      <c r="Y53" s="2098"/>
      <c r="Z53" s="2098"/>
      <c r="AA53" s="2098"/>
      <c r="AB53" s="2098"/>
      <c r="AC53" s="2098"/>
      <c r="AD53" s="2098"/>
      <c r="AE53" s="2098"/>
      <c r="AF53" s="2100"/>
      <c r="AG53" s="572"/>
    </row>
    <row r="54" spans="1:33">
      <c r="A54" s="584" t="s">
        <v>50</v>
      </c>
      <c r="B54" s="2113" t="s">
        <v>1683</v>
      </c>
      <c r="C54" s="2100"/>
      <c r="D54" s="2100"/>
      <c r="E54" s="2100"/>
      <c r="F54" s="2100"/>
      <c r="G54" s="2100"/>
      <c r="H54" s="2100"/>
      <c r="I54" s="2100"/>
      <c r="J54" s="2100"/>
      <c r="K54" s="2100"/>
      <c r="L54" s="2100"/>
      <c r="M54" s="2100"/>
      <c r="N54" s="2100"/>
      <c r="O54" s="2100"/>
      <c r="P54" s="2100"/>
      <c r="Q54" s="2100"/>
      <c r="R54" s="2100"/>
      <c r="S54" s="2100"/>
      <c r="T54" s="2100"/>
      <c r="U54" s="2100"/>
      <c r="V54" s="2100"/>
      <c r="W54" s="2100"/>
      <c r="X54" s="2100"/>
      <c r="Y54" s="2100"/>
      <c r="Z54" s="2100"/>
      <c r="AA54" s="2100"/>
      <c r="AB54" s="2100"/>
      <c r="AC54" s="2100"/>
      <c r="AD54" s="2100"/>
      <c r="AE54" s="2100"/>
      <c r="AF54" s="2100"/>
      <c r="AG54" s="572"/>
    </row>
    <row r="55" spans="1:33">
      <c r="B55" s="2098" t="s">
        <v>1684</v>
      </c>
      <c r="C55" s="2098"/>
      <c r="D55" s="2098"/>
      <c r="E55" s="2098"/>
      <c r="F55" s="2098"/>
      <c r="G55" s="2098"/>
      <c r="H55" s="2098"/>
      <c r="I55" s="2098"/>
      <c r="J55" s="2098"/>
      <c r="K55" s="2098"/>
      <c r="L55" s="2098"/>
      <c r="M55" s="2098"/>
      <c r="N55" s="2098"/>
      <c r="O55" s="2098"/>
      <c r="P55" s="2098"/>
      <c r="Q55" s="2098"/>
      <c r="R55" s="2098"/>
      <c r="S55" s="2098"/>
      <c r="T55" s="2098"/>
      <c r="U55" s="2098"/>
      <c r="V55" s="2098"/>
      <c r="W55" s="2098"/>
      <c r="X55" s="2098"/>
      <c r="Y55" s="2098"/>
      <c r="Z55" s="2098"/>
      <c r="AA55" s="2098"/>
      <c r="AB55" s="2098"/>
      <c r="AC55" s="2098"/>
      <c r="AD55" s="2098"/>
      <c r="AE55" s="2098"/>
      <c r="AF55" s="2100"/>
      <c r="AG55" s="572"/>
    </row>
    <row r="56" spans="1:33">
      <c r="B56" s="2098"/>
      <c r="C56" s="2098"/>
      <c r="D56" s="2098"/>
      <c r="E56" s="2098"/>
      <c r="F56" s="2098"/>
      <c r="G56" s="2098"/>
      <c r="H56" s="2098"/>
      <c r="I56" s="2098"/>
      <c r="J56" s="2098"/>
      <c r="K56" s="2098"/>
      <c r="L56" s="2098"/>
      <c r="M56" s="2098"/>
      <c r="N56" s="2098"/>
      <c r="O56" s="2098"/>
      <c r="P56" s="2098"/>
      <c r="Q56" s="2098"/>
      <c r="R56" s="2098"/>
      <c r="S56" s="2098"/>
      <c r="T56" s="2098"/>
      <c r="U56" s="2098"/>
      <c r="V56" s="2098"/>
      <c r="W56" s="2098"/>
      <c r="X56" s="2098"/>
      <c r="Y56" s="2098"/>
      <c r="Z56" s="2098"/>
      <c r="AA56" s="2098"/>
      <c r="AB56" s="2098"/>
      <c r="AC56" s="2098"/>
      <c r="AD56" s="2098"/>
      <c r="AE56" s="2098"/>
      <c r="AF56" s="2100"/>
      <c r="AG56" s="572"/>
    </row>
    <row r="57" spans="1:33">
      <c r="A57" s="2098"/>
      <c r="B57" s="2098"/>
      <c r="C57" s="2098"/>
      <c r="D57" s="2098"/>
      <c r="E57" s="2098"/>
      <c r="F57" s="2098"/>
      <c r="G57" s="2098"/>
      <c r="H57" s="2098"/>
      <c r="I57" s="2098"/>
      <c r="J57" s="2098"/>
      <c r="K57" s="2098"/>
      <c r="L57" s="2098"/>
      <c r="M57" s="2098"/>
      <c r="N57" s="2098"/>
      <c r="O57" s="2098"/>
      <c r="P57" s="2098"/>
      <c r="Q57" s="2098"/>
      <c r="R57" s="2098"/>
      <c r="S57" s="2098"/>
      <c r="T57" s="2098"/>
      <c r="U57" s="2098"/>
      <c r="V57" s="2098"/>
      <c r="W57" s="2098"/>
      <c r="X57" s="2098"/>
      <c r="Y57" s="2098"/>
      <c r="Z57" s="2098"/>
      <c r="AA57" s="2098"/>
      <c r="AB57" s="2098"/>
      <c r="AC57" s="2098"/>
      <c r="AD57" s="2098"/>
      <c r="AE57" s="2098"/>
      <c r="AF57" s="2100"/>
      <c r="AG57" s="572"/>
    </row>
    <row r="58" spans="1:33">
      <c r="A58" s="584" t="s">
        <v>53</v>
      </c>
      <c r="B58" s="2113" t="s">
        <v>1685</v>
      </c>
      <c r="C58" s="2100"/>
      <c r="D58" s="2100"/>
      <c r="E58" s="2100"/>
      <c r="F58" s="2100"/>
      <c r="G58" s="2100"/>
      <c r="H58" s="2100"/>
      <c r="I58" s="2100"/>
      <c r="J58" s="2100"/>
      <c r="K58" s="2100"/>
      <c r="L58" s="2100"/>
      <c r="M58" s="2100"/>
      <c r="N58" s="2100"/>
      <c r="O58" s="2100"/>
      <c r="P58" s="2100"/>
      <c r="Q58" s="2100"/>
      <c r="R58" s="2100"/>
      <c r="S58" s="2100"/>
      <c r="T58" s="2100"/>
      <c r="U58" s="2100"/>
      <c r="V58" s="2100"/>
      <c r="W58" s="2100"/>
      <c r="X58" s="2100"/>
      <c r="Y58" s="2100"/>
      <c r="Z58" s="2100"/>
      <c r="AA58" s="2100"/>
      <c r="AB58" s="2100"/>
      <c r="AC58" s="2100"/>
      <c r="AD58" s="2100"/>
      <c r="AE58" s="2100"/>
      <c r="AF58" s="2100"/>
      <c r="AG58" s="572"/>
    </row>
    <row r="59" spans="1:33">
      <c r="B59" s="2098" t="s">
        <v>1686</v>
      </c>
      <c r="C59" s="2098"/>
      <c r="D59" s="2098"/>
      <c r="E59" s="2098"/>
      <c r="F59" s="2098"/>
      <c r="G59" s="2098"/>
      <c r="H59" s="2098"/>
      <c r="I59" s="2098"/>
      <c r="J59" s="2098"/>
      <c r="K59" s="2098"/>
      <c r="L59" s="2098"/>
      <c r="M59" s="2098"/>
      <c r="N59" s="2098"/>
      <c r="O59" s="2098"/>
      <c r="P59" s="2098"/>
      <c r="Q59" s="2098"/>
      <c r="R59" s="2098"/>
      <c r="S59" s="2098"/>
      <c r="T59" s="2098"/>
      <c r="U59" s="2098"/>
      <c r="V59" s="2098"/>
      <c r="W59" s="2098"/>
      <c r="X59" s="2098"/>
      <c r="Y59" s="2098"/>
      <c r="Z59" s="2098"/>
      <c r="AA59" s="2098"/>
      <c r="AB59" s="2098"/>
      <c r="AC59" s="2098"/>
      <c r="AD59" s="2098"/>
      <c r="AE59" s="2098"/>
      <c r="AF59" s="2098"/>
      <c r="AG59" s="705"/>
    </row>
    <row r="60" spans="1:33">
      <c r="B60" s="2098"/>
      <c r="C60" s="2098"/>
      <c r="D60" s="2098"/>
      <c r="E60" s="2098"/>
      <c r="F60" s="2098"/>
      <c r="G60" s="2098"/>
      <c r="H60" s="2098"/>
      <c r="I60" s="2098"/>
      <c r="J60" s="2098"/>
      <c r="K60" s="2098"/>
      <c r="L60" s="2098"/>
      <c r="M60" s="2098"/>
      <c r="N60" s="2098"/>
      <c r="O60" s="2098"/>
      <c r="P60" s="2098"/>
      <c r="Q60" s="2098"/>
      <c r="R60" s="2098"/>
      <c r="S60" s="2098"/>
      <c r="T60" s="2098"/>
      <c r="U60" s="2098"/>
      <c r="V60" s="2098"/>
      <c r="W60" s="2098"/>
      <c r="X60" s="2098"/>
      <c r="Y60" s="2098"/>
      <c r="Z60" s="2098"/>
      <c r="AA60" s="2098"/>
      <c r="AB60" s="2098"/>
      <c r="AC60" s="2098"/>
      <c r="AD60" s="2098"/>
      <c r="AE60" s="2098"/>
      <c r="AF60" s="2098"/>
      <c r="AG60" s="705"/>
    </row>
    <row r="61" spans="1:33">
      <c r="A61" s="2098"/>
      <c r="B61" s="2098"/>
      <c r="C61" s="2098"/>
      <c r="D61" s="2098"/>
      <c r="E61" s="2098"/>
      <c r="F61" s="2098"/>
      <c r="G61" s="2098"/>
      <c r="H61" s="2098"/>
      <c r="I61" s="2098"/>
      <c r="J61" s="2098"/>
      <c r="K61" s="2098"/>
      <c r="L61" s="2098"/>
      <c r="M61" s="2098"/>
      <c r="N61" s="2098"/>
      <c r="O61" s="2098"/>
      <c r="P61" s="2098"/>
      <c r="Q61" s="2098"/>
      <c r="R61" s="2098"/>
      <c r="S61" s="2098"/>
      <c r="T61" s="2098"/>
      <c r="U61" s="2098"/>
      <c r="V61" s="2098"/>
      <c r="W61" s="2098"/>
      <c r="X61" s="2098"/>
      <c r="Y61" s="2098"/>
      <c r="Z61" s="2098"/>
      <c r="AA61" s="2098"/>
      <c r="AB61" s="2098"/>
      <c r="AC61" s="2098"/>
      <c r="AD61" s="2098"/>
      <c r="AE61" s="2098"/>
      <c r="AF61" s="2100"/>
      <c r="AG61" s="572"/>
    </row>
    <row r="62" spans="1:33">
      <c r="A62" s="2098" t="s">
        <v>1687</v>
      </c>
      <c r="B62" s="2098"/>
      <c r="C62" s="2098"/>
      <c r="D62" s="2098"/>
      <c r="E62" s="2098"/>
      <c r="F62" s="2098"/>
      <c r="G62" s="2098"/>
      <c r="H62" s="2098"/>
      <c r="I62" s="2098"/>
      <c r="J62" s="2098"/>
      <c r="K62" s="2098"/>
      <c r="L62" s="2098"/>
      <c r="M62" s="2098"/>
      <c r="N62" s="2098"/>
      <c r="O62" s="2098"/>
      <c r="P62" s="2098"/>
      <c r="Q62" s="2098"/>
      <c r="R62" s="2098"/>
      <c r="S62" s="2098"/>
      <c r="T62" s="2098"/>
      <c r="U62" s="2098"/>
      <c r="V62" s="2098"/>
      <c r="W62" s="2098"/>
      <c r="X62" s="2098"/>
      <c r="Y62" s="2098"/>
      <c r="Z62" s="2098"/>
      <c r="AA62" s="2098"/>
      <c r="AB62" s="2098"/>
      <c r="AC62" s="2098"/>
      <c r="AD62" s="2098"/>
      <c r="AE62" s="2098"/>
      <c r="AF62" s="2100"/>
      <c r="AG62" s="572"/>
    </row>
    <row r="63" spans="1:33">
      <c r="A63" s="2099" t="e">
        <f>R51</f>
        <v>#DIV/0!</v>
      </c>
      <c r="B63" s="2099"/>
      <c r="C63" s="2099"/>
      <c r="D63" s="2099"/>
      <c r="E63" s="2098" t="s">
        <v>1688</v>
      </c>
      <c r="F63" s="2098"/>
      <c r="G63" s="2098"/>
      <c r="H63" s="2098"/>
      <c r="I63" s="2098"/>
      <c r="J63" s="2098"/>
      <c r="K63" s="2098"/>
      <c r="L63" s="2098"/>
      <c r="M63" s="2098"/>
      <c r="N63" s="2098"/>
      <c r="O63" s="2098"/>
      <c r="P63" s="2098"/>
      <c r="Q63" s="2098"/>
      <c r="R63" s="2098"/>
      <c r="S63" s="2098"/>
      <c r="T63" s="2098"/>
      <c r="U63" s="2098"/>
      <c r="V63" s="2098"/>
      <c r="W63" s="2098"/>
      <c r="X63" s="2098"/>
      <c r="Y63" s="2098"/>
      <c r="Z63" s="2098"/>
      <c r="AA63" s="2098"/>
      <c r="AB63" s="2098"/>
      <c r="AC63" s="2098"/>
      <c r="AD63" s="2098"/>
      <c r="AE63" s="2098"/>
      <c r="AF63" s="2100"/>
      <c r="AG63" s="572"/>
    </row>
    <row r="64" spans="1:33">
      <c r="A64" s="2098"/>
      <c r="B64" s="2098"/>
      <c r="C64" s="2098"/>
      <c r="D64" s="2098"/>
      <c r="E64" s="2098"/>
      <c r="F64" s="2098"/>
      <c r="G64" s="2098"/>
      <c r="H64" s="2098"/>
      <c r="I64" s="2098"/>
      <c r="J64" s="2098"/>
      <c r="K64" s="2098"/>
      <c r="L64" s="2098"/>
      <c r="M64" s="2098"/>
      <c r="N64" s="2098"/>
      <c r="O64" s="2098"/>
      <c r="P64" s="2098"/>
      <c r="Q64" s="2098"/>
      <c r="R64" s="2098"/>
      <c r="S64" s="2098"/>
      <c r="T64" s="2098"/>
      <c r="U64" s="2098"/>
      <c r="V64" s="2098"/>
      <c r="W64" s="2098"/>
      <c r="X64" s="2098"/>
      <c r="Y64" s="2098"/>
      <c r="Z64" s="2098"/>
      <c r="AA64" s="2098"/>
      <c r="AB64" s="2098"/>
      <c r="AC64" s="2098"/>
      <c r="AD64" s="2098"/>
      <c r="AE64" s="2098"/>
      <c r="AF64" s="2100"/>
      <c r="AG64" s="572"/>
    </row>
    <row r="65" spans="1:33">
      <c r="A65" s="2098" t="s">
        <v>1689</v>
      </c>
      <c r="B65" s="2098"/>
      <c r="C65" s="2098"/>
      <c r="D65" s="2098"/>
      <c r="E65" s="2098"/>
      <c r="F65" s="2098"/>
      <c r="G65" s="2098"/>
      <c r="H65" s="2098"/>
      <c r="I65" s="2098"/>
      <c r="J65" s="2098"/>
      <c r="K65" s="2098"/>
      <c r="L65" s="2098"/>
      <c r="M65" s="2098"/>
      <c r="N65" s="2098"/>
      <c r="O65" s="2098"/>
      <c r="P65" s="2098"/>
      <c r="Q65" s="2098"/>
      <c r="R65" s="2098"/>
      <c r="S65" s="2098"/>
      <c r="T65" s="2098"/>
      <c r="U65" s="2098"/>
      <c r="V65" s="2098"/>
      <c r="W65" s="2098"/>
      <c r="X65" s="2098"/>
      <c r="Y65" s="2098"/>
      <c r="Z65" s="2098"/>
      <c r="AA65" s="2098"/>
      <c r="AB65" s="2098"/>
      <c r="AC65" s="2098"/>
      <c r="AD65" s="2098"/>
      <c r="AE65" s="2098"/>
      <c r="AF65" s="2100"/>
      <c r="AG65" s="572"/>
    </row>
    <row r="66" spans="1:33">
      <c r="A66" s="2098"/>
      <c r="B66" s="2098"/>
      <c r="C66" s="2098"/>
      <c r="D66" s="2098"/>
      <c r="E66" s="2098"/>
      <c r="F66" s="2098"/>
      <c r="G66" s="2098"/>
      <c r="H66" s="2098"/>
      <c r="I66" s="2098"/>
      <c r="J66" s="2098"/>
      <c r="K66" s="2098"/>
      <c r="L66" s="2098"/>
      <c r="M66" s="2098"/>
      <c r="N66" s="2098"/>
      <c r="O66" s="2098"/>
      <c r="P66" s="2098"/>
      <c r="Q66" s="2098"/>
      <c r="R66" s="2098"/>
      <c r="S66" s="2098"/>
      <c r="T66" s="2098"/>
      <c r="U66" s="2098"/>
      <c r="V66" s="2098"/>
      <c r="W66" s="2098"/>
      <c r="X66" s="2098"/>
      <c r="Y66" s="2098"/>
      <c r="Z66" s="2098"/>
      <c r="AA66" s="2098"/>
      <c r="AB66" s="2098"/>
      <c r="AC66" s="2098"/>
      <c r="AD66" s="2098"/>
      <c r="AE66" s="2098"/>
      <c r="AF66" s="2100"/>
      <c r="AG66" s="572"/>
    </row>
    <row r="67" spans="1:33">
      <c r="A67" s="2098"/>
      <c r="B67" s="2098"/>
      <c r="C67" s="2098"/>
      <c r="D67" s="2098"/>
      <c r="E67" s="2098"/>
      <c r="F67" s="2098"/>
      <c r="G67" s="2098"/>
      <c r="H67" s="2098"/>
      <c r="I67" s="2098"/>
      <c r="J67" s="2098"/>
      <c r="K67" s="2098"/>
      <c r="L67" s="2098"/>
      <c r="M67" s="2098"/>
      <c r="N67" s="2098"/>
      <c r="O67" s="2098"/>
      <c r="P67" s="2098"/>
      <c r="Q67" s="2098"/>
      <c r="R67" s="2098"/>
      <c r="S67" s="2098"/>
      <c r="T67" s="2098"/>
      <c r="U67" s="2098"/>
      <c r="V67" s="2098"/>
      <c r="W67" s="2098"/>
      <c r="X67" s="2098"/>
      <c r="Y67" s="2098"/>
      <c r="Z67" s="2098"/>
      <c r="AA67" s="2098"/>
      <c r="AB67" s="2098"/>
      <c r="AC67" s="2098"/>
      <c r="AD67" s="2098"/>
      <c r="AE67" s="2098"/>
      <c r="AF67" s="2100"/>
      <c r="AG67" s="572"/>
    </row>
    <row r="68" spans="1:33">
      <c r="A68" s="2098"/>
      <c r="B68" s="2098"/>
      <c r="C68" s="2098"/>
      <c r="D68" s="2098"/>
      <c r="E68" s="2098"/>
      <c r="F68" s="2098"/>
      <c r="G68" s="2098"/>
      <c r="H68" s="2098"/>
      <c r="I68" s="2098"/>
      <c r="J68" s="2098"/>
      <c r="K68" s="2098"/>
      <c r="L68" s="2098"/>
      <c r="M68" s="2098"/>
      <c r="N68" s="2098"/>
      <c r="O68" s="2098"/>
      <c r="P68" s="2098"/>
      <c r="Q68" s="2098"/>
      <c r="R68" s="2098"/>
      <c r="S68" s="2098"/>
      <c r="T68" s="2098"/>
      <c r="U68" s="2098"/>
      <c r="V68" s="2098"/>
      <c r="W68" s="2098"/>
      <c r="X68" s="2098"/>
      <c r="Y68" s="2098"/>
      <c r="Z68" s="2098"/>
      <c r="AA68" s="2098"/>
      <c r="AB68" s="2098"/>
      <c r="AC68" s="2098"/>
      <c r="AD68" s="2098"/>
      <c r="AE68" s="2098"/>
      <c r="AF68" s="2100"/>
      <c r="AG68" s="572"/>
    </row>
    <row r="69" spans="1:33">
      <c r="A69" s="2098"/>
      <c r="B69" s="2098"/>
      <c r="C69" s="2098"/>
      <c r="D69" s="2098"/>
      <c r="E69" s="2098"/>
      <c r="F69" s="2098"/>
      <c r="G69" s="2098"/>
      <c r="H69" s="2098"/>
      <c r="I69" s="2098"/>
      <c r="J69" s="2098"/>
      <c r="K69" s="2098"/>
      <c r="L69" s="2098"/>
      <c r="M69" s="2098"/>
      <c r="N69" s="2098"/>
      <c r="O69" s="2098"/>
      <c r="P69" s="2098"/>
      <c r="Q69" s="2098"/>
      <c r="R69" s="2098"/>
      <c r="S69" s="2098"/>
      <c r="T69" s="2098"/>
      <c r="U69" s="2098"/>
      <c r="V69" s="2098"/>
      <c r="W69" s="2098"/>
      <c r="X69" s="2098"/>
      <c r="Y69" s="2098"/>
      <c r="Z69" s="2098"/>
      <c r="AA69" s="2098"/>
      <c r="AB69" s="2098"/>
      <c r="AC69" s="2098"/>
      <c r="AD69" s="2098"/>
      <c r="AE69" s="2098"/>
      <c r="AF69" s="2100"/>
      <c r="AG69" s="572"/>
    </row>
    <row r="70" spans="1:33">
      <c r="A70" s="2098"/>
      <c r="B70" s="2098"/>
      <c r="C70" s="2098"/>
      <c r="D70" s="2098"/>
      <c r="E70" s="2098"/>
      <c r="F70" s="2098"/>
      <c r="G70" s="2098"/>
      <c r="H70" s="2098"/>
      <c r="I70" s="2098"/>
      <c r="J70" s="2098"/>
      <c r="K70" s="2098"/>
      <c r="L70" s="2098"/>
      <c r="M70" s="2098"/>
      <c r="N70" s="2098"/>
      <c r="O70" s="2098"/>
      <c r="P70" s="2098"/>
      <c r="Q70" s="2098"/>
      <c r="R70" s="2098"/>
      <c r="S70" s="2098"/>
      <c r="T70" s="2098"/>
      <c r="U70" s="2098"/>
      <c r="V70" s="2098"/>
      <c r="W70" s="2098"/>
      <c r="X70" s="2098"/>
      <c r="Y70" s="2098"/>
      <c r="Z70" s="2098"/>
      <c r="AA70" s="2098"/>
      <c r="AB70" s="2098"/>
      <c r="AC70" s="2098"/>
      <c r="AD70" s="2098"/>
      <c r="AE70" s="2098"/>
      <c r="AF70" s="2100"/>
      <c r="AG70" s="572"/>
    </row>
    <row r="71" spans="1:33">
      <c r="A71" s="2114"/>
      <c r="B71" s="2114"/>
      <c r="C71" s="2114"/>
      <c r="D71" s="2114"/>
      <c r="E71" s="2114"/>
      <c r="F71" s="2114"/>
      <c r="G71" s="2114"/>
      <c r="H71" s="2114"/>
      <c r="I71" s="2114"/>
      <c r="J71" s="2114"/>
      <c r="K71" s="2114"/>
      <c r="L71" s="2114"/>
      <c r="M71" s="2114"/>
      <c r="N71" s="2114"/>
      <c r="O71" s="2075"/>
      <c r="P71" s="2075"/>
      <c r="Q71" s="2075"/>
      <c r="R71" s="2115"/>
      <c r="S71" s="2115"/>
      <c r="T71" s="2115"/>
      <c r="U71" s="2115"/>
      <c r="V71" s="2115"/>
      <c r="W71" s="2115"/>
      <c r="X71" s="2115"/>
      <c r="Y71" s="2115"/>
      <c r="Z71" s="2115"/>
      <c r="AA71" s="2115"/>
      <c r="AB71" s="2115"/>
      <c r="AC71" s="2115"/>
      <c r="AD71" s="2115"/>
      <c r="AE71" s="2115"/>
      <c r="AF71" s="2116"/>
      <c r="AG71" s="572"/>
    </row>
    <row r="72" spans="1:33" s="586" customFormat="1">
      <c r="A72" s="2111" t="s">
        <v>1249</v>
      </c>
      <c r="B72" s="2111"/>
      <c r="C72" s="2111"/>
      <c r="D72" s="2111"/>
      <c r="E72" s="2111"/>
      <c r="F72" s="2111"/>
      <c r="G72" s="2111"/>
      <c r="H72" s="2111"/>
      <c r="I72" s="2111"/>
      <c r="J72" s="2111"/>
      <c r="K72" s="2111"/>
      <c r="L72" s="2111"/>
      <c r="M72" s="2111"/>
      <c r="N72" s="2111"/>
      <c r="O72" s="2112"/>
      <c r="P72" s="2112"/>
      <c r="Q72" s="2112"/>
      <c r="R72" s="2113" t="s">
        <v>1690</v>
      </c>
      <c r="S72" s="2113"/>
      <c r="T72" s="2113"/>
      <c r="U72" s="2113"/>
      <c r="V72" s="2113"/>
      <c r="W72" s="2113"/>
      <c r="X72" s="2113"/>
      <c r="Y72" s="2113"/>
      <c r="Z72" s="2113"/>
      <c r="AA72" s="2113"/>
      <c r="AB72" s="2113"/>
      <c r="AC72" s="2113"/>
      <c r="AD72" s="2113"/>
      <c r="AE72" s="2113"/>
      <c r="AF72" s="2100"/>
      <c r="AG72" s="572"/>
    </row>
    <row r="73" spans="1:33" s="586" customFormat="1">
      <c r="A73" s="587"/>
      <c r="B73" s="587"/>
      <c r="C73" s="587"/>
      <c r="D73" s="587"/>
      <c r="E73" s="587"/>
      <c r="F73" s="587"/>
      <c r="G73" s="587"/>
      <c r="H73" s="587"/>
      <c r="I73" s="587"/>
      <c r="J73" s="587"/>
      <c r="K73" s="587"/>
      <c r="L73" s="587"/>
      <c r="M73" s="587"/>
      <c r="N73" s="587"/>
      <c r="O73" s="569"/>
      <c r="P73" s="569"/>
      <c r="Q73" s="569"/>
      <c r="R73" s="585"/>
      <c r="S73" s="585"/>
      <c r="T73" s="585"/>
      <c r="U73" s="585"/>
      <c r="V73" s="585"/>
      <c r="W73" s="585"/>
      <c r="X73" s="585"/>
      <c r="Y73" s="585"/>
      <c r="Z73" s="585"/>
      <c r="AA73" s="585"/>
      <c r="AB73" s="585"/>
      <c r="AC73" s="585"/>
      <c r="AD73" s="585"/>
      <c r="AE73" s="585"/>
      <c r="AF73" s="572"/>
      <c r="AG73" s="572"/>
    </row>
    <row r="74" spans="1:33" s="586" customFormat="1">
      <c r="A74" s="587"/>
      <c r="B74" s="587"/>
      <c r="C74" s="587"/>
      <c r="D74" s="587"/>
      <c r="E74" s="587"/>
      <c r="F74" s="587"/>
      <c r="G74" s="587"/>
      <c r="H74" s="587"/>
      <c r="I74" s="587"/>
      <c r="J74" s="587"/>
      <c r="K74" s="587"/>
      <c r="L74" s="587"/>
      <c r="M74" s="587"/>
      <c r="N74" s="587"/>
      <c r="O74" s="569"/>
      <c r="P74" s="569"/>
      <c r="Q74" s="569"/>
      <c r="R74" s="585"/>
      <c r="S74" s="585"/>
      <c r="T74" s="585"/>
      <c r="U74" s="585"/>
      <c r="V74" s="585"/>
      <c r="W74" s="585"/>
      <c r="X74" s="585"/>
      <c r="Y74" s="585"/>
      <c r="Z74" s="585"/>
      <c r="AA74" s="585"/>
      <c r="AB74" s="585"/>
      <c r="AC74" s="585"/>
      <c r="AD74" s="585"/>
      <c r="AE74" s="585"/>
      <c r="AF74" s="572"/>
      <c r="AG74" s="572"/>
    </row>
    <row r="75" spans="1:33" s="586" customFormat="1">
      <c r="A75" s="587"/>
      <c r="B75" s="587"/>
      <c r="C75" s="587"/>
      <c r="D75" s="587"/>
      <c r="E75" s="587"/>
      <c r="F75" s="587"/>
      <c r="G75" s="587"/>
      <c r="H75" s="587"/>
      <c r="I75" s="587"/>
      <c r="J75" s="587"/>
      <c r="K75" s="587"/>
      <c r="L75" s="587"/>
      <c r="M75" s="587"/>
      <c r="N75" s="587"/>
      <c r="O75" s="569"/>
      <c r="P75" s="569"/>
      <c r="Q75" s="569"/>
      <c r="R75" s="585"/>
      <c r="S75" s="585"/>
      <c r="T75" s="585"/>
      <c r="U75" s="585"/>
      <c r="V75" s="585"/>
      <c r="W75" s="585"/>
      <c r="X75" s="585"/>
      <c r="Y75" s="585"/>
      <c r="Z75" s="585"/>
      <c r="AA75" s="585"/>
      <c r="AB75" s="585"/>
      <c r="AC75" s="585"/>
      <c r="AD75" s="585"/>
      <c r="AE75" s="585"/>
      <c r="AF75" s="572"/>
      <c r="AG75" s="572"/>
    </row>
    <row r="76" spans="1:33" s="586" customFormat="1">
      <c r="A76" s="587"/>
      <c r="B76" s="587"/>
      <c r="C76" s="587"/>
      <c r="D76" s="587"/>
      <c r="E76" s="587"/>
      <c r="F76" s="587"/>
      <c r="G76" s="587"/>
      <c r="H76" s="587"/>
      <c r="I76" s="587"/>
      <c r="J76" s="587"/>
      <c r="K76" s="587"/>
      <c r="L76" s="587"/>
      <c r="M76" s="587"/>
      <c r="N76" s="587"/>
      <c r="O76" s="569"/>
      <c r="P76" s="569"/>
      <c r="Q76" s="569"/>
      <c r="R76" s="585"/>
      <c r="S76" s="585"/>
      <c r="T76" s="585"/>
      <c r="U76" s="585"/>
      <c r="V76" s="585"/>
      <c r="W76" s="585"/>
      <c r="X76" s="585"/>
      <c r="Y76" s="585"/>
      <c r="Z76" s="585"/>
      <c r="AA76" s="585"/>
      <c r="AB76" s="585"/>
      <c r="AC76" s="585"/>
      <c r="AD76" s="585"/>
      <c r="AE76" s="585"/>
      <c r="AF76" s="572"/>
      <c r="AG76" s="572"/>
    </row>
    <row r="77" spans="1:33" s="586" customFormat="1">
      <c r="A77" s="587"/>
      <c r="B77" s="587"/>
      <c r="C77" s="587"/>
      <c r="D77" s="587"/>
      <c r="E77" s="587"/>
      <c r="F77" s="587"/>
      <c r="G77" s="587"/>
      <c r="H77" s="587"/>
      <c r="I77" s="587"/>
      <c r="J77" s="587"/>
      <c r="K77" s="587"/>
      <c r="L77" s="587"/>
      <c r="M77" s="587"/>
      <c r="N77" s="587"/>
      <c r="O77" s="569"/>
      <c r="P77" s="569"/>
      <c r="Q77" s="569"/>
      <c r="R77" s="585"/>
      <c r="S77" s="585"/>
      <c r="T77" s="585"/>
      <c r="U77" s="585"/>
      <c r="V77" s="585"/>
      <c r="W77" s="585"/>
      <c r="X77" s="585"/>
      <c r="Y77" s="585"/>
      <c r="Z77" s="585"/>
      <c r="AA77" s="585"/>
      <c r="AB77" s="585"/>
      <c r="AC77" s="585"/>
      <c r="AD77" s="585"/>
      <c r="AE77" s="585"/>
      <c r="AF77" s="572"/>
      <c r="AG77" s="572"/>
    </row>
    <row r="78" spans="1:33" s="586" customFormat="1">
      <c r="A78" s="587"/>
      <c r="B78" s="587"/>
      <c r="C78" s="587"/>
      <c r="D78" s="587"/>
      <c r="E78" s="587"/>
      <c r="F78" s="587"/>
      <c r="G78" s="587"/>
      <c r="H78" s="587"/>
      <c r="I78" s="587"/>
      <c r="J78" s="587"/>
      <c r="K78" s="587"/>
      <c r="L78" s="587"/>
      <c r="M78" s="587"/>
      <c r="N78" s="587"/>
      <c r="O78" s="569"/>
      <c r="P78" s="569"/>
      <c r="Q78" s="569"/>
      <c r="R78" s="585"/>
      <c r="S78" s="585"/>
      <c r="T78" s="585"/>
      <c r="U78" s="585"/>
      <c r="V78" s="585"/>
      <c r="W78" s="585"/>
      <c r="X78" s="585"/>
      <c r="Y78" s="585"/>
      <c r="Z78" s="585"/>
      <c r="AA78" s="585"/>
      <c r="AB78" s="585"/>
      <c r="AC78" s="585"/>
      <c r="AD78" s="585"/>
      <c r="AE78" s="585"/>
      <c r="AF78" s="572"/>
      <c r="AG78" s="572"/>
    </row>
    <row r="79" spans="1:33" s="586" customFormat="1">
      <c r="A79" s="587"/>
      <c r="B79" s="587"/>
      <c r="C79" s="587"/>
      <c r="D79" s="587"/>
      <c r="E79" s="587"/>
      <c r="F79" s="587"/>
      <c r="G79" s="587"/>
      <c r="H79" s="587"/>
      <c r="I79" s="587"/>
      <c r="J79" s="587"/>
      <c r="K79" s="587"/>
      <c r="L79" s="587"/>
      <c r="M79" s="587"/>
      <c r="N79" s="587"/>
      <c r="O79" s="569"/>
      <c r="P79" s="569"/>
      <c r="Q79" s="569"/>
      <c r="R79" s="585"/>
      <c r="S79" s="585"/>
      <c r="T79" s="585"/>
      <c r="U79" s="585"/>
      <c r="V79" s="585"/>
      <c r="W79" s="585"/>
      <c r="X79" s="585"/>
      <c r="Y79" s="585"/>
      <c r="Z79" s="585"/>
      <c r="AA79" s="585"/>
      <c r="AB79" s="585"/>
      <c r="AC79" s="585"/>
      <c r="AD79" s="585"/>
      <c r="AE79" s="585"/>
      <c r="AF79" s="572"/>
      <c r="AG79" s="572"/>
    </row>
    <row r="80" spans="1:33" s="586" customFormat="1">
      <c r="A80" s="587"/>
      <c r="B80" s="587"/>
      <c r="C80" s="587"/>
      <c r="D80" s="587"/>
      <c r="E80" s="587"/>
      <c r="F80" s="587"/>
      <c r="G80" s="587"/>
      <c r="H80" s="587"/>
      <c r="I80" s="587"/>
      <c r="J80" s="587"/>
      <c r="K80" s="587"/>
      <c r="L80" s="587"/>
      <c r="M80" s="587"/>
      <c r="N80" s="587"/>
      <c r="O80" s="569"/>
      <c r="P80" s="569"/>
      <c r="Q80" s="569"/>
      <c r="R80" s="585"/>
      <c r="S80" s="585"/>
      <c r="T80" s="585"/>
      <c r="U80" s="585"/>
      <c r="V80" s="585"/>
      <c r="W80" s="585"/>
      <c r="X80" s="585"/>
      <c r="Y80" s="585"/>
      <c r="Z80" s="585"/>
      <c r="AA80" s="585"/>
      <c r="AB80" s="585"/>
      <c r="AC80" s="585"/>
      <c r="AD80" s="585"/>
      <c r="AE80" s="585"/>
      <c r="AF80" s="572"/>
      <c r="AG80" s="572"/>
    </row>
    <row r="81" spans="1:33" s="586" customFormat="1">
      <c r="A81" s="587"/>
      <c r="B81" s="587"/>
      <c r="C81" s="587"/>
      <c r="D81" s="587"/>
      <c r="E81" s="587"/>
      <c r="F81" s="587"/>
      <c r="G81" s="587"/>
      <c r="H81" s="587"/>
      <c r="I81" s="587"/>
      <c r="J81" s="587"/>
      <c r="K81" s="587"/>
      <c r="L81" s="587"/>
      <c r="M81" s="587"/>
      <c r="N81" s="587"/>
      <c r="O81" s="569"/>
      <c r="P81" s="569"/>
      <c r="Q81" s="569"/>
      <c r="R81" s="585"/>
      <c r="S81" s="585"/>
      <c r="T81" s="585"/>
      <c r="U81" s="585"/>
      <c r="V81" s="585"/>
      <c r="W81" s="585"/>
      <c r="X81" s="585"/>
      <c r="Y81" s="585"/>
      <c r="Z81" s="585"/>
      <c r="AA81" s="585"/>
      <c r="AB81" s="585"/>
      <c r="AC81" s="585"/>
      <c r="AD81" s="585"/>
      <c r="AE81" s="585"/>
      <c r="AF81" s="572"/>
      <c r="AG81" s="572"/>
    </row>
    <row r="82" spans="1:33" s="586" customFormat="1">
      <c r="A82" s="587"/>
      <c r="B82" s="587"/>
      <c r="C82" s="587"/>
      <c r="D82" s="587"/>
      <c r="E82" s="587"/>
      <c r="F82" s="587"/>
      <c r="G82" s="587"/>
      <c r="H82" s="587"/>
      <c r="I82" s="587"/>
      <c r="J82" s="587"/>
      <c r="K82" s="587"/>
      <c r="L82" s="587"/>
      <c r="M82" s="587"/>
      <c r="N82" s="587"/>
      <c r="O82" s="569"/>
      <c r="P82" s="569"/>
      <c r="Q82" s="569"/>
      <c r="R82" s="585"/>
      <c r="S82" s="585"/>
      <c r="T82" s="585"/>
      <c r="U82" s="585"/>
      <c r="V82" s="585"/>
      <c r="W82" s="585"/>
      <c r="X82" s="585"/>
      <c r="Y82" s="585"/>
      <c r="Z82" s="585"/>
      <c r="AA82" s="585"/>
      <c r="AB82" s="585"/>
      <c r="AC82" s="585"/>
      <c r="AD82" s="585"/>
      <c r="AE82" s="585"/>
      <c r="AF82" s="572"/>
      <c r="AG82" s="572"/>
    </row>
    <row r="83" spans="1:33" s="586" customFormat="1">
      <c r="A83" s="587"/>
      <c r="B83" s="587"/>
      <c r="C83" s="587"/>
      <c r="D83" s="587"/>
      <c r="E83" s="587"/>
      <c r="F83" s="587"/>
      <c r="G83" s="587"/>
      <c r="H83" s="587"/>
      <c r="I83" s="587"/>
      <c r="J83" s="587"/>
      <c r="K83" s="587"/>
      <c r="L83" s="587"/>
      <c r="M83" s="587"/>
      <c r="N83" s="587"/>
      <c r="O83" s="569"/>
      <c r="P83" s="569"/>
      <c r="Q83" s="569"/>
      <c r="R83" s="585"/>
      <c r="S83" s="585"/>
      <c r="T83" s="585"/>
      <c r="U83" s="585"/>
      <c r="V83" s="585"/>
      <c r="W83" s="585"/>
      <c r="X83" s="585"/>
      <c r="Y83" s="585"/>
      <c r="Z83" s="585"/>
      <c r="AA83" s="585"/>
      <c r="AB83" s="585"/>
      <c r="AC83" s="585"/>
      <c r="AD83" s="585"/>
      <c r="AE83" s="585"/>
      <c r="AF83" s="572"/>
      <c r="AG83" s="572"/>
    </row>
    <row r="84" spans="1:33" s="586" customFormat="1">
      <c r="A84" s="587"/>
      <c r="B84" s="587"/>
      <c r="C84" s="587"/>
      <c r="D84" s="587"/>
      <c r="E84" s="587"/>
      <c r="F84" s="587"/>
      <c r="G84" s="587"/>
      <c r="H84" s="587"/>
      <c r="I84" s="587"/>
      <c r="J84" s="587"/>
      <c r="K84" s="587"/>
      <c r="L84" s="587"/>
      <c r="M84" s="587"/>
      <c r="N84" s="587"/>
      <c r="O84" s="569"/>
      <c r="P84" s="569"/>
      <c r="Q84" s="569"/>
      <c r="R84" s="585"/>
      <c r="S84" s="585"/>
      <c r="T84" s="585"/>
      <c r="U84" s="585"/>
      <c r="V84" s="585"/>
      <c r="W84" s="585"/>
      <c r="X84" s="585"/>
      <c r="Y84" s="585"/>
      <c r="Z84" s="585"/>
      <c r="AA84" s="585"/>
      <c r="AB84" s="585"/>
      <c r="AC84" s="585"/>
      <c r="AD84" s="585"/>
      <c r="AE84" s="585"/>
      <c r="AF84" s="572"/>
      <c r="AG84" s="572"/>
    </row>
    <row r="86" spans="1:33">
      <c r="N86" s="575"/>
    </row>
    <row r="87" spans="1:33">
      <c r="N87" s="575"/>
    </row>
    <row r="108" spans="14:19" ht="12.75" customHeight="1">
      <c r="N108" s="575"/>
      <c r="Q108" s="583"/>
      <c r="R108" s="583"/>
      <c r="S108" s="583"/>
    </row>
  </sheetData>
  <sheetProtection algorithmName="SHA-512" hashValue="zCRCfpgGC1HAxAxTGCu+DBQt+BzqZpjCFb7EXVgvS6KGNzv6Xzr7MoAYPwfRGQZVaoyuNaLMPkAtlcNggHMVmw==" saltValue="fGAihzzBl03mMHBPqQN9Tw==" spinCount="100000" sheet="1" objects="1" scenarios="1"/>
  <mergeCells count="145">
    <mergeCell ref="AC51:AF51"/>
    <mergeCell ref="L48:O48"/>
    <mergeCell ref="AC50:AF50"/>
    <mergeCell ref="L51:O51"/>
    <mergeCell ref="Z52:AD52"/>
    <mergeCell ref="J50:K50"/>
    <mergeCell ref="L50:O50"/>
    <mergeCell ref="R50:U50"/>
    <mergeCell ref="X50:AA50"/>
    <mergeCell ref="R51:U51"/>
    <mergeCell ref="X51:AA51"/>
    <mergeCell ref="J49:K49"/>
    <mergeCell ref="L49:O49"/>
    <mergeCell ref="R49:U49"/>
    <mergeCell ref="X49:AA49"/>
    <mergeCell ref="AC49:AF49"/>
    <mergeCell ref="X48:AA48"/>
    <mergeCell ref="AC48:AF48"/>
    <mergeCell ref="R48:U48"/>
    <mergeCell ref="A53:AF53"/>
    <mergeCell ref="A72:N72"/>
    <mergeCell ref="O72:Q72"/>
    <mergeCell ref="R72:AF72"/>
    <mergeCell ref="A62:AF62"/>
    <mergeCell ref="A63:D63"/>
    <mergeCell ref="E63:AF63"/>
    <mergeCell ref="A64:AF64"/>
    <mergeCell ref="A65:AF65"/>
    <mergeCell ref="A66:AF70"/>
    <mergeCell ref="A71:N71"/>
    <mergeCell ref="O71:Q71"/>
    <mergeCell ref="R71:AF71"/>
    <mergeCell ref="B54:AF54"/>
    <mergeCell ref="B55:AF56"/>
    <mergeCell ref="A57:AF57"/>
    <mergeCell ref="B58:AF58"/>
    <mergeCell ref="B59:AF60"/>
    <mergeCell ref="A61:AF61"/>
    <mergeCell ref="L43:O43"/>
    <mergeCell ref="R43:U43"/>
    <mergeCell ref="X43:AA43"/>
    <mergeCell ref="AC43:AF43"/>
    <mergeCell ref="X47:AA47"/>
    <mergeCell ref="AC47:AF47"/>
    <mergeCell ref="R44:U44"/>
    <mergeCell ref="X44:AA44"/>
    <mergeCell ref="AC44:AF44"/>
    <mergeCell ref="L45:O45"/>
    <mergeCell ref="R45:U45"/>
    <mergeCell ref="X45:AA45"/>
    <mergeCell ref="AC45:AF45"/>
    <mergeCell ref="L46:O46"/>
    <mergeCell ref="R46:U46"/>
    <mergeCell ref="X46:AA46"/>
    <mergeCell ref="AC46:AF46"/>
    <mergeCell ref="R47:U47"/>
    <mergeCell ref="L40:O40"/>
    <mergeCell ref="R40:U40"/>
    <mergeCell ref="X40:AA40"/>
    <mergeCell ref="AC40:AF40"/>
    <mergeCell ref="L41:O41"/>
    <mergeCell ref="R41:U41"/>
    <mergeCell ref="X41:AA41"/>
    <mergeCell ref="AC41:AF41"/>
    <mergeCell ref="R42:U42"/>
    <mergeCell ref="X42:AA42"/>
    <mergeCell ref="AC42:AF42"/>
    <mergeCell ref="L37:O37"/>
    <mergeCell ref="R37:U37"/>
    <mergeCell ref="X37:AA37"/>
    <mergeCell ref="AC37:AF37"/>
    <mergeCell ref="R38:U38"/>
    <mergeCell ref="X38:AA38"/>
    <mergeCell ref="AC38:AF38"/>
    <mergeCell ref="L39:O39"/>
    <mergeCell ref="R39:U39"/>
    <mergeCell ref="X39:AA39"/>
    <mergeCell ref="AC39:AF39"/>
    <mergeCell ref="R33:U34"/>
    <mergeCell ref="X33:AA34"/>
    <mergeCell ref="AC33:AF34"/>
    <mergeCell ref="L35:O35"/>
    <mergeCell ref="R35:U35"/>
    <mergeCell ref="X35:AA35"/>
    <mergeCell ref="AC35:AF35"/>
    <mergeCell ref="L36:O36"/>
    <mergeCell ref="R36:U36"/>
    <mergeCell ref="X36:AA36"/>
    <mergeCell ref="AC36:AF36"/>
    <mergeCell ref="A28:AF29"/>
    <mergeCell ref="N24:Q24"/>
    <mergeCell ref="A30:D30"/>
    <mergeCell ref="E30:AF30"/>
    <mergeCell ref="A31:AF31"/>
    <mergeCell ref="A32:AF32"/>
    <mergeCell ref="A24:M24"/>
    <mergeCell ref="A25:M25"/>
    <mergeCell ref="N25:AF25"/>
    <mergeCell ref="A26:AF26"/>
    <mergeCell ref="A27:AF27"/>
    <mergeCell ref="A23:M23"/>
    <mergeCell ref="A8:AF8"/>
    <mergeCell ref="N23:Q23"/>
    <mergeCell ref="R23:U23"/>
    <mergeCell ref="V23:Y23"/>
    <mergeCell ref="A20:AF20"/>
    <mergeCell ref="W14:AF14"/>
    <mergeCell ref="C15:L15"/>
    <mergeCell ref="M15:V15"/>
    <mergeCell ref="C19:L19"/>
    <mergeCell ref="W19:AF19"/>
    <mergeCell ref="A14:B14"/>
    <mergeCell ref="A15:B15"/>
    <mergeCell ref="A17:B17"/>
    <mergeCell ref="A16:B16"/>
    <mergeCell ref="A18:B18"/>
    <mergeCell ref="A9:AF9"/>
    <mergeCell ref="W12:AF12"/>
    <mergeCell ref="W16:AF16"/>
    <mergeCell ref="C17:L17"/>
    <mergeCell ref="M18:V18"/>
    <mergeCell ref="M14:V14"/>
    <mergeCell ref="M19:V19"/>
    <mergeCell ref="C21:M21"/>
    <mergeCell ref="C22:M22"/>
    <mergeCell ref="A1:AF3"/>
    <mergeCell ref="A4:Y7"/>
    <mergeCell ref="AB7:AF7"/>
    <mergeCell ref="Z7:AA7"/>
    <mergeCell ref="Z6:AF6"/>
    <mergeCell ref="Z4:AF5"/>
    <mergeCell ref="N21:AF21"/>
    <mergeCell ref="A11:AF11"/>
    <mergeCell ref="A19:B19"/>
    <mergeCell ref="M17:V17"/>
    <mergeCell ref="C14:L14"/>
    <mergeCell ref="W17:AF17"/>
    <mergeCell ref="C12:L12"/>
    <mergeCell ref="M12:U12"/>
    <mergeCell ref="C18:L18"/>
    <mergeCell ref="W18:AF18"/>
    <mergeCell ref="W15:AF15"/>
    <mergeCell ref="C16:L16"/>
    <mergeCell ref="M16:V16"/>
    <mergeCell ref="N22:AF22"/>
  </mergeCells>
  <phoneticPr fontId="4" type="noConversion"/>
  <printOptions horizontalCentered="1"/>
  <pageMargins left="0.39370078740157483" right="0.39370078740157483" top="0.59055118110236227" bottom="0.74803149606299213" header="0.31496062992125984" footer="0.31496062992125984"/>
  <pageSetup paperSize="9" orientation="portrait" r:id="rId1"/>
  <headerFooter>
    <oddHeader>&amp;R&amp;6&amp;Z&amp;F</oddHeader>
    <oddFooter>&amp;L&amp;8Compiled by: S.A.B.C. Ltd - Updated March 2023&amp;R&amp;8Printed: &amp;D - Page &amp;P of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fitToPage="1"/>
  </sheetPr>
  <dimension ref="A1:AF105"/>
  <sheetViews>
    <sheetView showGridLines="0" view="pageLayout" topLeftCell="A7" zoomScaleNormal="100" workbookViewId="0">
      <selection activeCell="D10" sqref="D10:AF10"/>
    </sheetView>
  </sheetViews>
  <sheetFormatPr defaultColWidth="3" defaultRowHeight="12"/>
  <cols>
    <col min="1" max="6" width="3" style="568"/>
    <col min="7" max="7" width="3" style="568" customWidth="1"/>
    <col min="8" max="13" width="3" style="568"/>
    <col min="14" max="14" width="3" style="568" customWidth="1"/>
    <col min="15" max="16384" width="3" style="568"/>
  </cols>
  <sheetData>
    <row r="1" spans="1:32">
      <c r="A1" s="2074"/>
      <c r="B1" s="2074"/>
      <c r="C1" s="2074"/>
      <c r="D1" s="2074"/>
      <c r="E1" s="2074"/>
      <c r="F1" s="2074"/>
      <c r="G1" s="2074"/>
      <c r="H1" s="2074"/>
      <c r="I1" s="2074"/>
      <c r="J1" s="2074"/>
      <c r="K1" s="2074"/>
      <c r="L1" s="2074"/>
      <c r="M1" s="2074"/>
      <c r="N1" s="2074"/>
      <c r="O1" s="2074"/>
      <c r="P1" s="2074"/>
      <c r="Q1" s="2074"/>
      <c r="R1" s="2074"/>
      <c r="S1" s="2074"/>
      <c r="T1" s="2074"/>
      <c r="U1" s="2074"/>
      <c r="V1" s="2074"/>
      <c r="W1" s="2074"/>
      <c r="X1" s="2074"/>
      <c r="Y1" s="2074"/>
      <c r="Z1" s="2074"/>
      <c r="AA1" s="2074"/>
      <c r="AB1" s="2074"/>
      <c r="AC1" s="2074"/>
      <c r="AD1" s="2074"/>
      <c r="AE1" s="2074"/>
      <c r="AF1" s="2074"/>
    </row>
    <row r="2" spans="1:32">
      <c r="A2" s="2074"/>
      <c r="B2" s="2074"/>
      <c r="C2" s="2074"/>
      <c r="D2" s="2074"/>
      <c r="E2" s="2074"/>
      <c r="F2" s="2074"/>
      <c r="G2" s="2074"/>
      <c r="H2" s="2074"/>
      <c r="I2" s="2074"/>
      <c r="J2" s="2074"/>
      <c r="K2" s="2074"/>
      <c r="L2" s="2074"/>
      <c r="M2" s="2074"/>
      <c r="N2" s="2074"/>
      <c r="O2" s="2074"/>
      <c r="P2" s="2074"/>
      <c r="Q2" s="2074"/>
      <c r="R2" s="2074"/>
      <c r="S2" s="2074"/>
      <c r="T2" s="2074"/>
      <c r="U2" s="2074"/>
      <c r="V2" s="2074"/>
      <c r="W2" s="2074"/>
      <c r="X2" s="2074"/>
      <c r="Y2" s="2074"/>
      <c r="Z2" s="2074"/>
      <c r="AA2" s="2074"/>
      <c r="AB2" s="2074"/>
      <c r="AC2" s="2074"/>
      <c r="AD2" s="2074"/>
      <c r="AE2" s="2074"/>
      <c r="AF2" s="2074"/>
    </row>
    <row r="3" spans="1:32">
      <c r="A3" s="2074"/>
      <c r="B3" s="2074"/>
      <c r="C3" s="2074"/>
      <c r="D3" s="2074"/>
      <c r="E3" s="2074"/>
      <c r="F3" s="2074"/>
      <c r="G3" s="2074"/>
      <c r="H3" s="2074"/>
      <c r="I3" s="2074"/>
      <c r="J3" s="2074"/>
      <c r="K3" s="2074"/>
      <c r="L3" s="2074"/>
      <c r="M3" s="2074"/>
      <c r="N3" s="2074"/>
      <c r="O3" s="2074"/>
      <c r="P3" s="2074"/>
      <c r="Q3" s="2074"/>
      <c r="R3" s="2074"/>
      <c r="S3" s="2074"/>
      <c r="T3" s="2074"/>
      <c r="U3" s="2074"/>
      <c r="V3" s="2074"/>
      <c r="W3" s="2074"/>
      <c r="X3" s="2074"/>
      <c r="Y3" s="2074"/>
      <c r="Z3" s="2074"/>
      <c r="AA3" s="2074"/>
      <c r="AB3" s="2074"/>
      <c r="AC3" s="2074"/>
      <c r="AD3" s="2074"/>
      <c r="AE3" s="2074"/>
      <c r="AF3" s="2074"/>
    </row>
    <row r="4" spans="1:32" ht="28.5" customHeight="1">
      <c r="A4" s="2075"/>
      <c r="B4" s="2075"/>
      <c r="C4" s="2075"/>
      <c r="D4" s="2075"/>
      <c r="E4" s="2075"/>
      <c r="F4" s="2075"/>
      <c r="G4" s="2075"/>
      <c r="H4" s="2075"/>
      <c r="I4" s="2075"/>
      <c r="J4" s="2075"/>
      <c r="K4" s="2075"/>
      <c r="L4" s="2075"/>
      <c r="M4" s="2075"/>
      <c r="N4" s="2075"/>
      <c r="O4" s="2075"/>
      <c r="P4" s="2075"/>
      <c r="Q4" s="2075"/>
      <c r="R4" s="2075"/>
      <c r="S4" s="2075"/>
      <c r="T4" s="2075"/>
      <c r="U4" s="2075"/>
      <c r="V4" s="2075"/>
      <c r="W4" s="2075"/>
      <c r="X4" s="2075"/>
      <c r="Y4" s="2075"/>
      <c r="Z4" s="2171" t="s">
        <v>1483</v>
      </c>
      <c r="AA4" s="2171"/>
      <c r="AB4" s="2171"/>
      <c r="AC4" s="2171"/>
      <c r="AD4" s="2171"/>
      <c r="AE4" s="2171"/>
      <c r="AF4" s="2171"/>
    </row>
    <row r="5" spans="1:32">
      <c r="A5" s="2075"/>
      <c r="B5" s="2075"/>
      <c r="C5" s="2075"/>
      <c r="D5" s="2075"/>
      <c r="E5" s="2075"/>
      <c r="F5" s="2075"/>
      <c r="G5" s="2075"/>
      <c r="H5" s="2075"/>
      <c r="I5" s="2075"/>
      <c r="J5" s="2075"/>
      <c r="K5" s="2075"/>
      <c r="L5" s="2075"/>
      <c r="M5" s="2075"/>
      <c r="N5" s="2075"/>
      <c r="O5" s="2075"/>
      <c r="P5" s="2075"/>
      <c r="Q5" s="2075"/>
      <c r="R5" s="2075"/>
      <c r="S5" s="2075"/>
      <c r="T5" s="2075"/>
      <c r="U5" s="2075"/>
      <c r="V5" s="2075"/>
      <c r="W5" s="2075"/>
      <c r="X5" s="2075"/>
      <c r="Y5" s="2075"/>
      <c r="Z5" s="2171"/>
      <c r="AA5" s="2171"/>
      <c r="AB5" s="2171"/>
      <c r="AC5" s="2171"/>
      <c r="AD5" s="2171"/>
      <c r="AE5" s="2171"/>
      <c r="AF5" s="2171"/>
    </row>
    <row r="6" spans="1:32">
      <c r="A6" s="2075"/>
      <c r="B6" s="2075"/>
      <c r="C6" s="2075"/>
      <c r="D6" s="2075"/>
      <c r="E6" s="2075"/>
      <c r="F6" s="2075"/>
      <c r="G6" s="2075"/>
      <c r="H6" s="2075"/>
      <c r="I6" s="2075"/>
      <c r="J6" s="2075"/>
      <c r="K6" s="2075"/>
      <c r="L6" s="2075"/>
      <c r="M6" s="2075"/>
      <c r="N6" s="2075"/>
      <c r="O6" s="2075"/>
      <c r="P6" s="2075"/>
      <c r="Q6" s="2075"/>
      <c r="R6" s="2075"/>
      <c r="S6" s="2075"/>
      <c r="T6" s="2075"/>
      <c r="U6" s="2075"/>
      <c r="V6" s="2075"/>
      <c r="W6" s="2075"/>
      <c r="X6" s="2075"/>
      <c r="Y6" s="2075"/>
      <c r="Z6" s="2075" t="s">
        <v>1484</v>
      </c>
      <c r="AA6" s="2075"/>
      <c r="AB6" s="2075"/>
      <c r="AC6" s="2075"/>
      <c r="AD6" s="2075"/>
      <c r="AE6" s="2075"/>
      <c r="AF6" s="2075"/>
    </row>
    <row r="7" spans="1:32">
      <c r="A7" s="2075"/>
      <c r="B7" s="2075"/>
      <c r="C7" s="2075"/>
      <c r="D7" s="2075"/>
      <c r="E7" s="2075"/>
      <c r="F7" s="2075"/>
      <c r="G7" s="2075"/>
      <c r="H7" s="2075"/>
      <c r="I7" s="2075"/>
      <c r="J7" s="2075"/>
      <c r="K7" s="2075"/>
      <c r="L7" s="2075"/>
      <c r="M7" s="2075"/>
      <c r="N7" s="2075"/>
      <c r="O7" s="2075"/>
      <c r="P7" s="2075"/>
      <c r="Q7" s="2075"/>
      <c r="R7" s="2075"/>
      <c r="S7" s="2075"/>
      <c r="T7" s="2075"/>
      <c r="U7" s="2075"/>
      <c r="V7" s="2075"/>
      <c r="W7" s="2075"/>
      <c r="X7" s="2075"/>
      <c r="Y7" s="2075"/>
      <c r="Z7" s="2075" t="s">
        <v>1610</v>
      </c>
      <c r="AA7" s="2075"/>
      <c r="AB7" s="2073" t="str">
        <f>'Prod. Info'!C44</f>
        <v>011 714 9111</v>
      </c>
      <c r="AC7" s="2073"/>
      <c r="AD7" s="2073"/>
      <c r="AE7" s="2073"/>
      <c r="AF7" s="2073"/>
    </row>
    <row r="8" spans="1:32" ht="6" customHeight="1" thickBot="1">
      <c r="A8" s="2087"/>
      <c r="B8" s="2087"/>
      <c r="C8" s="2087"/>
      <c r="D8" s="2087"/>
      <c r="E8" s="2087"/>
      <c r="F8" s="2087"/>
      <c r="G8" s="2087"/>
      <c r="H8" s="2087"/>
      <c r="I8" s="2087"/>
      <c r="J8" s="2087"/>
      <c r="K8" s="2087"/>
      <c r="L8" s="2087"/>
      <c r="M8" s="2087"/>
      <c r="N8" s="2087"/>
      <c r="O8" s="2087"/>
      <c r="P8" s="2087"/>
      <c r="Q8" s="2087"/>
      <c r="R8" s="2087"/>
      <c r="S8" s="2087"/>
      <c r="T8" s="2087"/>
      <c r="U8" s="2087"/>
      <c r="V8" s="2087"/>
      <c r="W8" s="2087"/>
      <c r="X8" s="2087"/>
      <c r="Y8" s="2087"/>
      <c r="Z8" s="2087"/>
      <c r="AA8" s="2087"/>
      <c r="AB8" s="2087"/>
      <c r="AC8" s="2087"/>
      <c r="AD8" s="2087"/>
      <c r="AE8" s="2087"/>
      <c r="AF8" s="2087"/>
    </row>
    <row r="9" spans="1:32" ht="6" customHeight="1" thickTop="1">
      <c r="A9" s="2093"/>
      <c r="B9" s="2093"/>
      <c r="C9" s="2093"/>
      <c r="D9" s="2093"/>
      <c r="E9" s="2093"/>
      <c r="F9" s="2093"/>
      <c r="G9" s="2093"/>
      <c r="H9" s="2093"/>
      <c r="I9" s="2093"/>
      <c r="J9" s="2093"/>
      <c r="K9" s="2093"/>
      <c r="L9" s="2093"/>
      <c r="M9" s="2093"/>
      <c r="N9" s="2093"/>
      <c r="O9" s="2093"/>
      <c r="P9" s="2093"/>
      <c r="Q9" s="2093"/>
      <c r="R9" s="2093"/>
      <c r="S9" s="2093"/>
      <c r="T9" s="2093"/>
      <c r="U9" s="2093"/>
      <c r="V9" s="2093"/>
      <c r="W9" s="2093"/>
      <c r="X9" s="2093"/>
      <c r="Y9" s="2093"/>
      <c r="Z9" s="2093"/>
      <c r="AA9" s="2093"/>
      <c r="AB9" s="2093"/>
      <c r="AC9" s="2093"/>
      <c r="AD9" s="2093"/>
      <c r="AE9" s="2093"/>
      <c r="AF9" s="2093"/>
    </row>
    <row r="10" spans="1:32">
      <c r="A10" s="2112" t="s">
        <v>1506</v>
      </c>
      <c r="B10" s="2112"/>
      <c r="C10" s="2112"/>
      <c r="D10" s="2172" t="s">
        <v>1612</v>
      </c>
      <c r="E10" s="2172"/>
      <c r="F10" s="2172"/>
      <c r="G10" s="2172"/>
      <c r="H10" s="2172"/>
      <c r="I10" s="2172"/>
      <c r="J10" s="2172"/>
      <c r="K10" s="2172"/>
      <c r="L10" s="2172"/>
      <c r="M10" s="2172"/>
      <c r="N10" s="2172"/>
      <c r="O10" s="2172"/>
      <c r="P10" s="2172"/>
      <c r="Q10" s="2172"/>
      <c r="R10" s="2172"/>
      <c r="S10" s="2172"/>
      <c r="T10" s="2172"/>
      <c r="U10" s="2172"/>
      <c r="V10" s="2172"/>
      <c r="W10" s="2172"/>
      <c r="X10" s="2172"/>
      <c r="Y10" s="2172"/>
      <c r="Z10" s="2172"/>
      <c r="AA10" s="2172"/>
      <c r="AB10" s="2172"/>
      <c r="AC10" s="2172"/>
      <c r="AD10" s="2172"/>
      <c r="AE10" s="2172"/>
      <c r="AF10" s="2172"/>
    </row>
    <row r="11" spans="1:32">
      <c r="A11" s="2075"/>
      <c r="B11" s="2075"/>
      <c r="C11" s="2075"/>
      <c r="D11" s="2075"/>
      <c r="E11" s="2075"/>
      <c r="F11" s="2075"/>
      <c r="G11" s="2075"/>
      <c r="H11" s="2075"/>
      <c r="I11" s="2075"/>
      <c r="J11" s="2075"/>
      <c r="K11" s="2075"/>
      <c r="L11" s="2075"/>
      <c r="M11" s="2075"/>
      <c r="N11" s="2075"/>
      <c r="O11" s="2075"/>
      <c r="P11" s="2075"/>
      <c r="Q11" s="2075"/>
      <c r="R11" s="2075"/>
      <c r="S11" s="2075"/>
      <c r="T11" s="2075"/>
      <c r="U11" s="2075"/>
      <c r="V11" s="2075"/>
      <c r="W11" s="2075"/>
      <c r="X11" s="2075"/>
      <c r="Y11" s="2075"/>
      <c r="Z11" s="2075"/>
      <c r="AA11" s="2075"/>
      <c r="AB11" s="2075"/>
      <c r="AC11" s="2075"/>
      <c r="AD11" s="2075"/>
      <c r="AE11" s="2075"/>
      <c r="AF11" s="2075"/>
    </row>
    <row r="12" spans="1:32" ht="12.75" customHeight="1">
      <c r="A12" s="2112" t="s">
        <v>1051</v>
      </c>
      <c r="B12" s="2112"/>
      <c r="C12" s="2112"/>
      <c r="D12" s="2082">
        <f>'Prod. Info'!C43</f>
        <v>0</v>
      </c>
      <c r="E12" s="2082"/>
      <c r="F12" s="2082"/>
      <c r="G12" s="2082"/>
      <c r="H12" s="2082"/>
      <c r="I12" s="2082"/>
      <c r="J12" s="2082"/>
      <c r="K12" s="2082"/>
      <c r="L12" s="2082"/>
      <c r="M12" s="2170" t="s">
        <v>1655</v>
      </c>
      <c r="N12" s="2075"/>
      <c r="O12" s="2075"/>
      <c r="P12" s="2075"/>
      <c r="Q12" s="2075"/>
      <c r="R12" s="2075"/>
      <c r="S12" s="2075"/>
      <c r="T12" s="2075"/>
      <c r="U12" s="2075"/>
      <c r="V12" s="2075"/>
      <c r="W12" s="570"/>
      <c r="X12" s="2085"/>
      <c r="Y12" s="2085"/>
      <c r="Z12" s="2085"/>
      <c r="AA12" s="2085"/>
      <c r="AB12" s="2085"/>
      <c r="AC12" s="2085"/>
      <c r="AD12" s="2085"/>
      <c r="AE12" s="2085"/>
      <c r="AF12" s="2085"/>
    </row>
    <row r="13" spans="1:32" ht="12.75" hidden="1" customHeight="1">
      <c r="A13" s="2078"/>
      <c r="B13" s="2078"/>
      <c r="C13" s="2078"/>
      <c r="D13" s="2085"/>
      <c r="E13" s="2085"/>
      <c r="F13" s="2085"/>
      <c r="G13" s="2085"/>
      <c r="H13" s="2085"/>
      <c r="I13" s="2085"/>
      <c r="J13" s="2085"/>
      <c r="K13" s="2085"/>
      <c r="L13" s="2085"/>
      <c r="M13" s="2075"/>
      <c r="N13" s="2075"/>
      <c r="O13" s="2075"/>
      <c r="P13" s="2075"/>
      <c r="Q13" s="2075"/>
      <c r="R13" s="2075"/>
      <c r="S13" s="2075"/>
      <c r="T13" s="2075"/>
      <c r="U13" s="2075"/>
      <c r="V13" s="2075"/>
      <c r="W13" s="570"/>
      <c r="X13" s="2085"/>
      <c r="Y13" s="2085"/>
      <c r="Z13" s="2085"/>
      <c r="AA13" s="2085"/>
      <c r="AB13" s="2085"/>
      <c r="AC13" s="2085"/>
      <c r="AD13" s="2085"/>
      <c r="AE13" s="2085"/>
      <c r="AF13" s="2085"/>
    </row>
    <row r="14" spans="1:32" ht="12.75" hidden="1" customHeight="1">
      <c r="A14" s="2078"/>
      <c r="B14" s="2078"/>
      <c r="C14" s="2078"/>
      <c r="D14" s="2085"/>
      <c r="E14" s="2085"/>
      <c r="F14" s="2085"/>
      <c r="G14" s="2085"/>
      <c r="H14" s="2085"/>
      <c r="I14" s="2085"/>
      <c r="J14" s="2085"/>
      <c r="K14" s="2085"/>
      <c r="L14" s="2085"/>
      <c r="M14" s="2075"/>
      <c r="N14" s="2075"/>
      <c r="O14" s="2075"/>
      <c r="P14" s="2075"/>
      <c r="Q14" s="2075"/>
      <c r="R14" s="2075"/>
      <c r="S14" s="2075"/>
      <c r="T14" s="2075"/>
      <c r="U14" s="2075"/>
      <c r="V14" s="2075"/>
      <c r="W14" s="570"/>
      <c r="X14" s="2085"/>
      <c r="Y14" s="2085"/>
      <c r="Z14" s="2085"/>
      <c r="AA14" s="2085"/>
      <c r="AB14" s="2085"/>
      <c r="AC14" s="2085"/>
      <c r="AD14" s="2085"/>
      <c r="AE14" s="2085"/>
      <c r="AF14" s="2085"/>
    </row>
    <row r="15" spans="1:32" ht="12.75" hidden="1" customHeight="1">
      <c r="A15" s="2078"/>
      <c r="B15" s="2078"/>
      <c r="C15" s="2078"/>
      <c r="D15" s="2169"/>
      <c r="E15" s="2169"/>
      <c r="F15" s="2169"/>
      <c r="G15" s="2169"/>
      <c r="H15" s="2169"/>
      <c r="I15" s="2169"/>
      <c r="J15" s="2169"/>
      <c r="K15" s="2169"/>
      <c r="L15" s="2169"/>
      <c r="M15" s="2075"/>
      <c r="N15" s="2075"/>
      <c r="O15" s="2075"/>
      <c r="P15" s="2075"/>
      <c r="Q15" s="2075"/>
      <c r="R15" s="2075"/>
      <c r="S15" s="2075"/>
      <c r="T15" s="2075"/>
      <c r="U15" s="2075"/>
      <c r="V15" s="2075"/>
      <c r="W15" s="570"/>
      <c r="X15" s="2085"/>
      <c r="Y15" s="2085"/>
      <c r="Z15" s="2085"/>
      <c r="AA15" s="2085"/>
      <c r="AB15" s="2085"/>
      <c r="AC15" s="2085"/>
      <c r="AD15" s="2085"/>
      <c r="AE15" s="2085"/>
      <c r="AF15" s="2085"/>
    </row>
    <row r="16" spans="1:32" ht="12.75" hidden="1" customHeight="1">
      <c r="A16" s="2078"/>
      <c r="B16" s="2078"/>
      <c r="C16" s="2078"/>
      <c r="D16" s="2169"/>
      <c r="E16" s="2169"/>
      <c r="F16" s="2169"/>
      <c r="G16" s="2169"/>
      <c r="H16" s="2169"/>
      <c r="I16" s="2169"/>
      <c r="J16" s="2169"/>
      <c r="K16" s="2169"/>
      <c r="L16" s="2169"/>
      <c r="M16" s="2075"/>
      <c r="N16" s="2075"/>
      <c r="O16" s="2075"/>
      <c r="P16" s="2075"/>
      <c r="Q16" s="2075"/>
      <c r="R16" s="2075"/>
      <c r="S16" s="2075"/>
      <c r="T16" s="2075"/>
      <c r="U16" s="2075"/>
      <c r="V16" s="2075"/>
      <c r="W16" s="570"/>
      <c r="X16" s="2077"/>
      <c r="Y16" s="2077"/>
      <c r="Z16" s="2077"/>
      <c r="AA16" s="2077"/>
      <c r="AB16" s="2077"/>
      <c r="AC16" s="2077"/>
      <c r="AD16" s="2077"/>
      <c r="AE16" s="2077"/>
      <c r="AF16" s="2077"/>
    </row>
    <row r="17" spans="1:32" ht="12.75" hidden="1" customHeight="1">
      <c r="A17" s="2078"/>
      <c r="B17" s="2078"/>
      <c r="C17" s="2078"/>
      <c r="D17" s="2077"/>
      <c r="E17" s="2077"/>
      <c r="F17" s="2077"/>
      <c r="G17" s="2077"/>
      <c r="H17" s="2077"/>
      <c r="I17" s="2077"/>
      <c r="J17" s="2077"/>
      <c r="K17" s="2077"/>
      <c r="L17" s="2077"/>
      <c r="M17" s="2075"/>
      <c r="N17" s="2075"/>
      <c r="O17" s="2075"/>
      <c r="P17" s="2075"/>
      <c r="Q17" s="2075"/>
      <c r="R17" s="2075"/>
      <c r="S17" s="2075"/>
      <c r="T17" s="2075"/>
      <c r="U17" s="2075"/>
      <c r="V17" s="2075"/>
      <c r="W17" s="570"/>
      <c r="X17" s="2077"/>
      <c r="Y17" s="2077"/>
      <c r="Z17" s="2077"/>
      <c r="AA17" s="2077"/>
      <c r="AB17" s="2077"/>
      <c r="AC17" s="2077"/>
      <c r="AD17" s="2077"/>
      <c r="AE17" s="2077"/>
      <c r="AF17" s="2077"/>
    </row>
    <row r="18" spans="1:32" ht="12.75" hidden="1" customHeight="1">
      <c r="A18" s="2078"/>
      <c r="B18" s="2078"/>
      <c r="C18" s="2078"/>
      <c r="D18" s="2077"/>
      <c r="E18" s="2077"/>
      <c r="F18" s="2077"/>
      <c r="G18" s="2077"/>
      <c r="H18" s="2077"/>
      <c r="I18" s="2077"/>
      <c r="J18" s="2077"/>
      <c r="K18" s="2077"/>
      <c r="L18" s="2077"/>
      <c r="M18" s="2075"/>
      <c r="N18" s="2075"/>
      <c r="O18" s="2075"/>
      <c r="P18" s="2075"/>
      <c r="Q18" s="2075"/>
      <c r="R18" s="2075"/>
      <c r="S18" s="2075"/>
      <c r="T18" s="2075"/>
      <c r="U18" s="2075"/>
      <c r="V18" s="2075"/>
      <c r="W18" s="570"/>
      <c r="X18" s="2077"/>
      <c r="Y18" s="2077"/>
      <c r="Z18" s="2077"/>
      <c r="AA18" s="2077"/>
      <c r="AB18" s="2077"/>
      <c r="AC18" s="2077"/>
      <c r="AD18" s="2077"/>
      <c r="AE18" s="2077"/>
      <c r="AF18" s="2075"/>
    </row>
    <row r="19" spans="1:32">
      <c r="A19" s="2075"/>
      <c r="B19" s="2075"/>
      <c r="C19" s="2075"/>
      <c r="D19" s="2075"/>
      <c r="E19" s="2075"/>
      <c r="F19" s="2075"/>
      <c r="G19" s="2075"/>
      <c r="H19" s="2075"/>
      <c r="I19" s="2075"/>
      <c r="J19" s="2075"/>
      <c r="K19" s="2075"/>
      <c r="L19" s="2075"/>
      <c r="M19" s="2075"/>
      <c r="N19" s="2075"/>
      <c r="O19" s="2075"/>
      <c r="P19" s="2075"/>
      <c r="Q19" s="2075"/>
      <c r="R19" s="2075"/>
      <c r="S19" s="2075"/>
      <c r="T19" s="2075"/>
      <c r="U19" s="2075"/>
      <c r="V19" s="2075"/>
      <c r="W19" s="2075"/>
      <c r="X19" s="2075"/>
      <c r="Y19" s="2075"/>
      <c r="Z19" s="2075"/>
      <c r="AA19" s="2075"/>
      <c r="AB19" s="2075"/>
      <c r="AC19" s="2075"/>
      <c r="AD19" s="2075"/>
      <c r="AE19" s="2075"/>
      <c r="AF19" s="2077"/>
    </row>
    <row r="20" spans="1:32">
      <c r="A20" s="2112" t="s">
        <v>1508</v>
      </c>
      <c r="B20" s="2112"/>
      <c r="C20" s="2112"/>
      <c r="D20" s="2082">
        <f>'Prod. Info'!C43</f>
        <v>0</v>
      </c>
      <c r="E20" s="2082"/>
      <c r="F20" s="2082"/>
      <c r="G20" s="2082"/>
      <c r="H20" s="2082"/>
      <c r="I20" s="2082"/>
      <c r="J20" s="2082"/>
      <c r="K20" s="2082"/>
      <c r="L20" s="2082"/>
      <c r="M20" s="2082"/>
      <c r="N20" s="2073" t="s">
        <v>1691</v>
      </c>
      <c r="O20" s="2073"/>
      <c r="P20" s="2073"/>
      <c r="Q20" s="2073"/>
      <c r="R20" s="2073"/>
      <c r="S20" s="2073"/>
      <c r="T20" s="2073"/>
      <c r="U20" s="2073"/>
      <c r="V20" s="2073"/>
      <c r="W20" s="2073"/>
      <c r="X20" s="2073"/>
      <c r="Y20" s="2073"/>
      <c r="Z20" s="2073"/>
      <c r="AA20" s="2073"/>
      <c r="AB20" s="2073"/>
      <c r="AC20" s="2073"/>
      <c r="AD20" s="2073"/>
      <c r="AE20" s="2073"/>
      <c r="AF20" s="2092"/>
    </row>
    <row r="21" spans="1:32">
      <c r="A21" s="2112" t="s">
        <v>1510</v>
      </c>
      <c r="B21" s="2112"/>
      <c r="C21" s="2112"/>
      <c r="D21" s="2075" t="s">
        <v>1692</v>
      </c>
      <c r="E21" s="2075"/>
      <c r="F21" s="2075"/>
      <c r="G21" s="2075"/>
      <c r="H21" s="2075"/>
      <c r="I21" s="2075"/>
      <c r="J21" s="2075"/>
      <c r="K21" s="2075"/>
      <c r="L21" s="2075"/>
      <c r="M21" s="2075"/>
      <c r="N21" s="2082">
        <f>'Prod. Info'!C2</f>
        <v>0</v>
      </c>
      <c r="O21" s="2082"/>
      <c r="P21" s="2082"/>
      <c r="Q21" s="2082"/>
      <c r="R21" s="2082"/>
      <c r="S21" s="2082"/>
      <c r="T21" s="2082"/>
      <c r="U21" s="2082"/>
      <c r="V21" s="2082"/>
      <c r="W21" s="2082"/>
      <c r="X21" s="2082"/>
      <c r="Y21" s="2082"/>
      <c r="Z21" s="2082"/>
      <c r="AA21" s="2082"/>
      <c r="AB21" s="2082"/>
      <c r="AC21" s="2082"/>
      <c r="AD21" s="2082"/>
      <c r="AE21" s="2082"/>
      <c r="AF21" s="2082"/>
    </row>
    <row r="22" spans="1:32">
      <c r="A22" s="2086" t="str">
        <f>'Prod. Info'!A37</f>
        <v>SAP Project No./s:</v>
      </c>
      <c r="B22" s="2086"/>
      <c r="C22" s="2086"/>
      <c r="D22" s="2086"/>
      <c r="E22" s="2086"/>
      <c r="F22" s="2086"/>
      <c r="G22" s="2086"/>
      <c r="H22" s="2086"/>
      <c r="I22" s="2086"/>
      <c r="J22" s="2086"/>
      <c r="K22" s="2086"/>
      <c r="L22" s="2086"/>
      <c r="M22" s="2086"/>
      <c r="N22" s="2168" t="str">
        <f>'Prod. Info'!B37</f>
        <v>LP-000</v>
      </c>
      <c r="O22" s="2168"/>
      <c r="P22" s="2168"/>
      <c r="Q22" s="2168"/>
      <c r="R22" s="2168">
        <f>'Prod. Info'!C37</f>
        <v>0</v>
      </c>
      <c r="S22" s="2168"/>
      <c r="T22" s="2168"/>
      <c r="U22" s="2168"/>
      <c r="V22" s="2168">
        <f>'Prod. Info'!D37</f>
        <v>0</v>
      </c>
      <c r="W22" s="2168"/>
      <c r="X22" s="2168"/>
      <c r="Y22" s="2168"/>
      <c r="Z22" s="571"/>
      <c r="AA22" s="571"/>
      <c r="AB22" s="571"/>
      <c r="AC22" s="571"/>
      <c r="AD22" s="571"/>
      <c r="AE22" s="571"/>
      <c r="AF22" s="571"/>
    </row>
    <row r="23" spans="1:32" hidden="1">
      <c r="A23" s="2101" t="s">
        <v>1662</v>
      </c>
      <c r="B23" s="2101"/>
      <c r="C23" s="2101"/>
      <c r="D23" s="2101"/>
      <c r="E23" s="2101"/>
      <c r="F23" s="2101"/>
      <c r="G23" s="2101"/>
      <c r="H23" s="2101"/>
      <c r="I23" s="2101"/>
      <c r="J23" s="2101"/>
      <c r="K23" s="2101"/>
      <c r="L23" s="2101"/>
      <c r="M23" s="2101"/>
      <c r="N23" s="2088">
        <f>'Prod. Info'!E37</f>
        <v>0</v>
      </c>
      <c r="O23" s="2088"/>
      <c r="P23" s="2088"/>
      <c r="Q23" s="2088"/>
      <c r="R23" s="571"/>
      <c r="S23" s="571"/>
      <c r="T23" s="571"/>
      <c r="U23" s="571"/>
      <c r="V23" s="571"/>
      <c r="W23" s="571"/>
      <c r="X23" s="571"/>
      <c r="Y23" s="571"/>
      <c r="Z23" s="571"/>
      <c r="AA23" s="571"/>
      <c r="AB23" s="571"/>
      <c r="AC23" s="571"/>
      <c r="AD23" s="571"/>
      <c r="AE23" s="571"/>
      <c r="AF23" s="571"/>
    </row>
    <row r="24" spans="1:32">
      <c r="A24" s="2101" t="str">
        <f>'Prod. Info'!A20</f>
        <v>Production Company:</v>
      </c>
      <c r="B24" s="2101"/>
      <c r="C24" s="2101"/>
      <c r="D24" s="2101"/>
      <c r="E24" s="2101"/>
      <c r="F24" s="2101"/>
      <c r="G24" s="2101"/>
      <c r="H24" s="2101"/>
      <c r="I24" s="2101"/>
      <c r="J24" s="2101"/>
      <c r="K24" s="2101"/>
      <c r="L24" s="2101"/>
      <c r="M24" s="2101"/>
      <c r="N24" s="2082">
        <f>'Prod. Info'!C20</f>
        <v>0</v>
      </c>
      <c r="O24" s="2082"/>
      <c r="P24" s="2082"/>
      <c r="Q24" s="2082"/>
      <c r="R24" s="2082"/>
      <c r="S24" s="2082"/>
      <c r="T24" s="2082"/>
      <c r="U24" s="2082"/>
      <c r="V24" s="2082"/>
      <c r="W24" s="2082"/>
      <c r="X24" s="2082"/>
      <c r="Y24" s="2082"/>
      <c r="Z24" s="2082"/>
      <c r="AA24" s="2082"/>
      <c r="AB24" s="2082"/>
      <c r="AC24" s="2082"/>
      <c r="AD24" s="2082"/>
      <c r="AE24" s="2082"/>
      <c r="AF24" s="2082"/>
    </row>
    <row r="25" spans="1:32" ht="6" customHeight="1">
      <c r="A25" s="2102"/>
      <c r="B25" s="2102"/>
      <c r="C25" s="2102"/>
      <c r="D25" s="2102"/>
      <c r="E25" s="2102"/>
      <c r="F25" s="2102"/>
      <c r="G25" s="2102"/>
      <c r="H25" s="2102"/>
      <c r="I25" s="2102"/>
      <c r="J25" s="2102"/>
      <c r="K25" s="2102"/>
      <c r="L25" s="2102"/>
      <c r="M25" s="2102"/>
      <c r="N25" s="2102"/>
      <c r="O25" s="2102"/>
      <c r="P25" s="2102"/>
      <c r="Q25" s="2102"/>
      <c r="R25" s="2102"/>
      <c r="S25" s="2102"/>
      <c r="T25" s="2102"/>
      <c r="U25" s="2102"/>
      <c r="V25" s="2102"/>
      <c r="W25" s="2102"/>
      <c r="X25" s="2102"/>
      <c r="Y25" s="2102"/>
      <c r="Z25" s="2102"/>
      <c r="AA25" s="2102"/>
      <c r="AB25" s="2102"/>
      <c r="AC25" s="2102"/>
      <c r="AD25" s="2102"/>
      <c r="AE25" s="2102"/>
      <c r="AF25" s="2103"/>
    </row>
    <row r="26" spans="1:32" ht="6" customHeight="1">
      <c r="A26" s="2075"/>
      <c r="B26" s="2075"/>
      <c r="C26" s="2075"/>
      <c r="D26" s="2075"/>
      <c r="E26" s="2075"/>
      <c r="F26" s="2075"/>
      <c r="G26" s="2075"/>
      <c r="H26" s="2075"/>
      <c r="I26" s="2075"/>
      <c r="J26" s="2075"/>
      <c r="K26" s="2075"/>
      <c r="L26" s="2075"/>
      <c r="M26" s="2075"/>
      <c r="N26" s="2075"/>
      <c r="O26" s="2075"/>
      <c r="P26" s="2075"/>
      <c r="Q26" s="2075"/>
      <c r="R26" s="2075"/>
      <c r="S26" s="2075"/>
      <c r="T26" s="2075"/>
      <c r="U26" s="2075"/>
      <c r="V26" s="2075"/>
      <c r="W26" s="2075"/>
      <c r="X26" s="2075"/>
      <c r="Y26" s="2075"/>
      <c r="Z26" s="2075"/>
      <c r="AA26" s="2075"/>
      <c r="AB26" s="2075"/>
      <c r="AC26" s="2075"/>
      <c r="AD26" s="2075"/>
      <c r="AE26" s="2075"/>
      <c r="AF26" s="2077"/>
    </row>
    <row r="27" spans="1:32">
      <c r="A27" s="2098" t="s">
        <v>1693</v>
      </c>
      <c r="B27" s="2098"/>
      <c r="C27" s="2098"/>
      <c r="D27" s="2098"/>
      <c r="E27" s="2098"/>
      <c r="F27" s="2098"/>
      <c r="G27" s="2098"/>
      <c r="H27" s="2098"/>
      <c r="I27" s="2098"/>
      <c r="J27" s="2098"/>
      <c r="K27" s="2098"/>
      <c r="L27" s="2098"/>
      <c r="M27" s="2098"/>
      <c r="N27" s="2098"/>
      <c r="O27" s="2098"/>
      <c r="P27" s="2098"/>
      <c r="Q27" s="2098"/>
      <c r="R27" s="2098"/>
      <c r="S27" s="2098"/>
      <c r="T27" s="2098"/>
      <c r="U27" s="2098"/>
      <c r="V27" s="2098"/>
      <c r="W27" s="2098"/>
      <c r="X27" s="2098"/>
      <c r="Y27" s="2098"/>
      <c r="Z27" s="2098"/>
      <c r="AA27" s="2098"/>
      <c r="AB27" s="2098"/>
      <c r="AC27" s="2098"/>
      <c r="AD27" s="2098"/>
      <c r="AE27" s="2098"/>
      <c r="AF27" s="2098"/>
    </row>
    <row r="28" spans="1:32">
      <c r="A28" s="705"/>
      <c r="B28" s="705"/>
      <c r="C28" s="705"/>
      <c r="D28" s="705"/>
      <c r="E28" s="705"/>
      <c r="F28" s="705"/>
      <c r="G28" s="705"/>
      <c r="H28" s="705"/>
      <c r="I28" s="705"/>
      <c r="J28" s="705"/>
      <c r="K28" s="705"/>
      <c r="L28" s="705"/>
      <c r="M28" s="705"/>
      <c r="N28" s="705"/>
      <c r="O28" s="705"/>
      <c r="P28" s="705"/>
      <c r="Q28" s="705"/>
      <c r="R28" s="705"/>
      <c r="S28" s="705"/>
      <c r="T28" s="705"/>
      <c r="U28" s="705"/>
      <c r="V28" s="705"/>
      <c r="W28" s="705"/>
      <c r="X28" s="705"/>
      <c r="Y28" s="705"/>
      <c r="Z28" s="705"/>
      <c r="AA28" s="705"/>
      <c r="AB28" s="705"/>
      <c r="AC28" s="705"/>
      <c r="AD28" s="705"/>
      <c r="AE28" s="705"/>
      <c r="AF28" s="705"/>
    </row>
    <row r="29" spans="1:32" ht="12" customHeight="1">
      <c r="A29" s="571"/>
      <c r="B29" s="571"/>
      <c r="C29" s="571"/>
      <c r="D29" s="571"/>
      <c r="E29" s="2132" t="s">
        <v>1694</v>
      </c>
      <c r="F29" s="2133"/>
      <c r="G29" s="2133"/>
      <c r="H29" s="2133"/>
      <c r="I29" s="2134"/>
      <c r="J29" s="707"/>
      <c r="K29" s="2132" t="s">
        <v>1695</v>
      </c>
      <c r="L29" s="2133"/>
      <c r="M29" s="2133"/>
      <c r="N29" s="2133"/>
      <c r="O29" s="2134"/>
      <c r="P29" s="707"/>
      <c r="Q29" s="2132" t="s">
        <v>1696</v>
      </c>
      <c r="R29" s="2133"/>
      <c r="S29" s="2133"/>
      <c r="T29" s="2133"/>
      <c r="U29" s="2134"/>
      <c r="V29" s="707"/>
      <c r="W29" s="707"/>
      <c r="X29" s="707"/>
      <c r="Y29" s="707"/>
      <c r="Z29" s="707"/>
      <c r="AA29" s="707"/>
      <c r="AB29" s="707"/>
      <c r="AC29" s="707"/>
      <c r="AD29" s="707"/>
      <c r="AE29" s="707"/>
      <c r="AF29" s="708"/>
    </row>
    <row r="30" spans="1:32" ht="12" customHeight="1">
      <c r="A30" s="571"/>
      <c r="B30" s="571"/>
      <c r="C30" s="571"/>
      <c r="D30" s="571"/>
      <c r="E30" s="2135"/>
      <c r="F30" s="2136"/>
      <c r="G30" s="2136"/>
      <c r="H30" s="2136"/>
      <c r="I30" s="2137"/>
      <c r="J30" s="707"/>
      <c r="K30" s="2135"/>
      <c r="L30" s="2136"/>
      <c r="M30" s="2136"/>
      <c r="N30" s="2136"/>
      <c r="O30" s="2137"/>
      <c r="P30" s="707"/>
      <c r="Q30" s="2135"/>
      <c r="R30" s="2136"/>
      <c r="S30" s="2136"/>
      <c r="T30" s="2136"/>
      <c r="U30" s="2137"/>
      <c r="V30" s="707"/>
      <c r="W30" s="707"/>
      <c r="X30" s="707"/>
      <c r="Y30" s="707"/>
      <c r="Z30" s="707"/>
      <c r="AA30" s="707"/>
      <c r="AB30" s="707"/>
      <c r="AC30" s="707"/>
      <c r="AD30" s="707"/>
      <c r="AE30" s="707"/>
      <c r="AF30" s="708"/>
    </row>
    <row r="31" spans="1:32">
      <c r="A31" s="2129" t="s">
        <v>1697</v>
      </c>
      <c r="B31" s="2130"/>
      <c r="C31" s="2130"/>
      <c r="D31" s="2131"/>
      <c r="E31" s="2126">
        <v>0</v>
      </c>
      <c r="F31" s="2127"/>
      <c r="G31" s="2127"/>
      <c r="H31" s="2127"/>
      <c r="I31" s="2128"/>
      <c r="J31" s="707"/>
      <c r="K31" s="2126">
        <v>0</v>
      </c>
      <c r="L31" s="2127"/>
      <c r="M31" s="2127"/>
      <c r="N31" s="2127"/>
      <c r="O31" s="2128"/>
      <c r="P31" s="707"/>
      <c r="Q31" s="2138">
        <f>E31-K31</f>
        <v>0</v>
      </c>
      <c r="R31" s="2139"/>
      <c r="S31" s="2139"/>
      <c r="T31" s="2139"/>
      <c r="U31" s="2140"/>
      <c r="V31" s="707"/>
      <c r="W31" s="707"/>
      <c r="X31" s="707"/>
      <c r="Y31" s="707"/>
      <c r="Z31" s="707"/>
      <c r="AA31" s="707"/>
      <c r="AB31" s="707"/>
      <c r="AC31" s="707"/>
      <c r="AD31" s="707"/>
      <c r="AE31" s="707"/>
      <c r="AF31" s="708"/>
    </row>
    <row r="32" spans="1:32">
      <c r="A32" s="707"/>
      <c r="B32" s="707"/>
      <c r="C32" s="707"/>
      <c r="D32" s="707"/>
      <c r="E32" s="707"/>
      <c r="F32" s="707"/>
      <c r="G32" s="707"/>
      <c r="H32" s="707"/>
      <c r="I32" s="707"/>
      <c r="J32" s="707"/>
      <c r="K32" s="707"/>
      <c r="L32" s="707"/>
      <c r="M32" s="707"/>
      <c r="N32" s="707"/>
      <c r="O32" s="707"/>
      <c r="P32" s="707"/>
      <c r="Q32" s="707"/>
      <c r="R32" s="707"/>
      <c r="S32" s="707"/>
      <c r="T32" s="707"/>
      <c r="U32" s="707"/>
      <c r="V32" s="707"/>
      <c r="W32" s="707"/>
      <c r="X32" s="707"/>
      <c r="Y32" s="707"/>
      <c r="Z32" s="707"/>
      <c r="AA32" s="707"/>
      <c r="AB32" s="707"/>
      <c r="AC32" s="707"/>
      <c r="AD32" s="707"/>
      <c r="AE32" s="707"/>
      <c r="AF32" s="708"/>
    </row>
    <row r="33" spans="1:32">
      <c r="A33" s="2129" t="s">
        <v>1698</v>
      </c>
      <c r="B33" s="2130"/>
      <c r="C33" s="2130"/>
      <c r="D33" s="2131"/>
      <c r="E33" s="2126">
        <v>0</v>
      </c>
      <c r="F33" s="2127"/>
      <c r="G33" s="2127"/>
      <c r="H33" s="2127"/>
      <c r="I33" s="2128"/>
      <c r="J33" s="707"/>
      <c r="K33" s="2126">
        <v>0</v>
      </c>
      <c r="L33" s="2127"/>
      <c r="M33" s="2127"/>
      <c r="N33" s="2127"/>
      <c r="O33" s="2128"/>
      <c r="P33" s="707"/>
      <c r="Q33" s="2138">
        <f>E33-K33</f>
        <v>0</v>
      </c>
      <c r="R33" s="2139"/>
      <c r="S33" s="2139"/>
      <c r="T33" s="2139"/>
      <c r="U33" s="2140"/>
      <c r="V33" s="707"/>
      <c r="W33" s="707"/>
      <c r="X33" s="707"/>
      <c r="Y33" s="707"/>
      <c r="Z33" s="707"/>
      <c r="AA33" s="707"/>
      <c r="AB33" s="707"/>
      <c r="AC33" s="707"/>
      <c r="AD33" s="707"/>
      <c r="AE33" s="707"/>
      <c r="AF33" s="708"/>
    </row>
    <row r="34" spans="1:32">
      <c r="A34" s="707"/>
      <c r="B34" s="707"/>
      <c r="C34" s="707"/>
      <c r="D34" s="707"/>
      <c r="E34" s="707"/>
      <c r="F34" s="707"/>
      <c r="G34" s="707"/>
      <c r="H34" s="707"/>
      <c r="I34" s="707"/>
      <c r="J34" s="707"/>
      <c r="K34" s="707"/>
      <c r="L34" s="707"/>
      <c r="M34" s="707"/>
      <c r="N34" s="707"/>
      <c r="O34" s="707"/>
      <c r="P34" s="707"/>
      <c r="Q34" s="707"/>
      <c r="R34" s="707"/>
      <c r="S34" s="707"/>
      <c r="T34" s="707"/>
      <c r="U34" s="707"/>
      <c r="V34" s="707"/>
      <c r="W34" s="707"/>
      <c r="X34" s="707"/>
      <c r="Y34" s="707"/>
      <c r="Z34" s="707"/>
      <c r="AA34" s="707"/>
      <c r="AB34" s="707"/>
      <c r="AC34" s="707"/>
      <c r="AD34" s="707"/>
      <c r="AE34" s="707"/>
      <c r="AF34" s="708"/>
    </row>
    <row r="35" spans="1:32" ht="12" customHeight="1">
      <c r="A35" s="2129" t="s">
        <v>1699</v>
      </c>
      <c r="B35" s="2130"/>
      <c r="C35" s="2130"/>
      <c r="D35" s="2131"/>
      <c r="E35" s="2126">
        <v>0</v>
      </c>
      <c r="F35" s="2127"/>
      <c r="G35" s="2127"/>
      <c r="H35" s="2127"/>
      <c r="I35" s="2128"/>
      <c r="K35" s="2126">
        <v>0</v>
      </c>
      <c r="L35" s="2127"/>
      <c r="M35" s="2127"/>
      <c r="N35" s="2127"/>
      <c r="O35" s="2128"/>
      <c r="Q35" s="2138">
        <f>E35-K35</f>
        <v>0</v>
      </c>
      <c r="R35" s="2139"/>
      <c r="S35" s="2139"/>
      <c r="T35" s="2139"/>
      <c r="U35" s="2140"/>
      <c r="X35" s="709"/>
      <c r="Y35" s="709"/>
      <c r="Z35" s="709"/>
      <c r="AA35" s="709"/>
      <c r="AC35" s="709"/>
      <c r="AD35" s="709"/>
      <c r="AE35" s="709"/>
      <c r="AF35" s="709"/>
    </row>
    <row r="36" spans="1:32">
      <c r="X36" s="709"/>
      <c r="Y36" s="709"/>
      <c r="Z36" s="709"/>
      <c r="AA36" s="709"/>
      <c r="AC36" s="709"/>
      <c r="AD36" s="709"/>
      <c r="AE36" s="709"/>
      <c r="AF36" s="709"/>
    </row>
    <row r="37" spans="1:32">
      <c r="A37" s="2129" t="s">
        <v>1700</v>
      </c>
      <c r="B37" s="2130"/>
      <c r="C37" s="2130"/>
      <c r="D37" s="2131"/>
      <c r="E37" s="2126">
        <v>0</v>
      </c>
      <c r="F37" s="2127"/>
      <c r="G37" s="2127"/>
      <c r="H37" s="2127"/>
      <c r="I37" s="2128"/>
      <c r="K37" s="2126">
        <v>0</v>
      </c>
      <c r="L37" s="2127"/>
      <c r="M37" s="2127"/>
      <c r="N37" s="2127"/>
      <c r="O37" s="2128"/>
      <c r="P37" s="577"/>
      <c r="Q37" s="2138">
        <f>E37-K37</f>
        <v>0</v>
      </c>
      <c r="R37" s="2139"/>
      <c r="S37" s="2139"/>
      <c r="T37" s="2139"/>
      <c r="U37" s="2140"/>
      <c r="V37" s="575"/>
      <c r="W37" s="575"/>
      <c r="X37" s="577"/>
      <c r="Y37" s="577"/>
      <c r="Z37" s="577"/>
      <c r="AA37" s="577"/>
      <c r="AB37" s="575"/>
      <c r="AC37" s="577"/>
      <c r="AD37" s="577"/>
      <c r="AE37" s="577"/>
      <c r="AF37" s="577"/>
    </row>
    <row r="38" spans="1:32">
      <c r="P38" s="577"/>
      <c r="Q38" s="574"/>
      <c r="R38" s="577"/>
      <c r="S38" s="577"/>
      <c r="T38" s="577"/>
      <c r="U38" s="577"/>
      <c r="V38" s="575"/>
      <c r="W38" s="575"/>
      <c r="X38" s="577"/>
      <c r="Y38" s="577"/>
      <c r="Z38" s="577"/>
      <c r="AA38" s="577"/>
      <c r="AB38" s="575"/>
      <c r="AC38" s="577"/>
      <c r="AD38" s="577"/>
      <c r="AE38" s="577"/>
      <c r="AF38" s="577"/>
    </row>
    <row r="39" spans="1:32">
      <c r="A39" s="2141" t="s">
        <v>1701</v>
      </c>
      <c r="B39" s="2142"/>
      <c r="C39" s="2142"/>
      <c r="D39" s="2143"/>
      <c r="E39" s="2126">
        <v>0</v>
      </c>
      <c r="F39" s="2127"/>
      <c r="G39" s="2127"/>
      <c r="H39" s="2127"/>
      <c r="I39" s="2128"/>
      <c r="K39" s="2126">
        <v>0</v>
      </c>
      <c r="L39" s="2127"/>
      <c r="M39" s="2127"/>
      <c r="N39" s="2127"/>
      <c r="O39" s="2128"/>
      <c r="P39" s="577"/>
      <c r="Q39" s="2138">
        <f>E39-K39</f>
        <v>0</v>
      </c>
      <c r="R39" s="2139"/>
      <c r="S39" s="2139"/>
      <c r="T39" s="2139"/>
      <c r="U39" s="2140"/>
      <c r="V39" s="575"/>
      <c r="W39" s="575"/>
      <c r="X39" s="577"/>
      <c r="Y39" s="577"/>
      <c r="Z39" s="577"/>
      <c r="AA39" s="577"/>
      <c r="AB39" s="575"/>
      <c r="AC39" s="577"/>
      <c r="AD39" s="577"/>
      <c r="AE39" s="577"/>
      <c r="AF39" s="577"/>
    </row>
    <row r="40" spans="1:32">
      <c r="P40" s="577"/>
      <c r="Q40" s="574"/>
      <c r="R40" s="577"/>
      <c r="S40" s="577"/>
      <c r="T40" s="577"/>
      <c r="U40" s="577"/>
      <c r="V40" s="575"/>
      <c r="W40" s="575"/>
      <c r="X40" s="577"/>
      <c r="Y40" s="577"/>
      <c r="Z40" s="577"/>
      <c r="AA40" s="577"/>
      <c r="AB40" s="575"/>
      <c r="AC40" s="577"/>
      <c r="AD40" s="577"/>
      <c r="AE40" s="577"/>
      <c r="AF40" s="577"/>
    </row>
    <row r="41" spans="1:32" ht="13.5" customHeight="1">
      <c r="A41" s="2129" t="s">
        <v>1702</v>
      </c>
      <c r="B41" s="2130"/>
      <c r="C41" s="2130"/>
      <c r="D41" s="2131"/>
      <c r="E41" s="2126">
        <v>0</v>
      </c>
      <c r="F41" s="2127"/>
      <c r="G41" s="2127"/>
      <c r="H41" s="2127"/>
      <c r="I41" s="2128"/>
      <c r="K41" s="2126">
        <v>0</v>
      </c>
      <c r="L41" s="2127"/>
      <c r="M41" s="2127"/>
      <c r="N41" s="2127"/>
      <c r="O41" s="2128"/>
      <c r="P41" s="577"/>
      <c r="Q41" s="2138">
        <f>E41-K41</f>
        <v>0</v>
      </c>
      <c r="R41" s="2139"/>
      <c r="S41" s="2139"/>
      <c r="T41" s="2139"/>
      <c r="U41" s="2140"/>
      <c r="V41" s="575"/>
      <c r="W41" s="575"/>
      <c r="X41" s="577"/>
      <c r="Y41" s="577"/>
      <c r="Z41" s="577"/>
      <c r="AA41" s="577"/>
      <c r="AB41" s="575"/>
      <c r="AC41" s="577"/>
      <c r="AD41" s="577"/>
      <c r="AE41" s="577"/>
      <c r="AF41" s="577"/>
    </row>
    <row r="42" spans="1:32">
      <c r="K42" s="577"/>
      <c r="L42" s="577"/>
      <c r="M42" s="577"/>
      <c r="N42" s="577"/>
      <c r="O42" s="577"/>
      <c r="P42" s="577"/>
      <c r="Q42" s="577"/>
      <c r="R42" s="577"/>
      <c r="S42" s="577"/>
      <c r="T42" s="577"/>
      <c r="U42" s="577"/>
      <c r="V42" s="575"/>
      <c r="W42" s="575"/>
      <c r="X42" s="577"/>
      <c r="Y42" s="577"/>
      <c r="Z42" s="577"/>
      <c r="AA42" s="577"/>
      <c r="AB42" s="575"/>
      <c r="AC42" s="577"/>
      <c r="AD42" s="577"/>
      <c r="AE42" s="577"/>
      <c r="AF42" s="577"/>
    </row>
    <row r="43" spans="1:32">
      <c r="K43" s="574"/>
      <c r="L43" s="577"/>
      <c r="M43" s="577"/>
      <c r="N43" s="577"/>
      <c r="O43" s="577"/>
      <c r="P43" s="577"/>
      <c r="Q43" s="2165">
        <f>SUM(Q31:U41)</f>
        <v>0</v>
      </c>
      <c r="R43" s="2166"/>
      <c r="S43" s="2166"/>
      <c r="T43" s="2166"/>
      <c r="U43" s="2167"/>
      <c r="V43" s="2148" t="s">
        <v>1703</v>
      </c>
      <c r="W43" s="2149"/>
      <c r="X43" s="2149"/>
      <c r="Y43" s="2149"/>
      <c r="Z43" s="2149"/>
      <c r="AA43" s="2149"/>
      <c r="AB43" s="2149"/>
      <c r="AC43" s="2149"/>
      <c r="AD43" s="2149"/>
      <c r="AE43" s="2149"/>
      <c r="AF43" s="2150"/>
    </row>
    <row r="44" spans="1:32" ht="12.75" thickBot="1">
      <c r="K44" s="574"/>
      <c r="L44" s="577"/>
      <c r="M44" s="577"/>
      <c r="N44" s="577"/>
      <c r="O44" s="577"/>
      <c r="P44" s="577"/>
      <c r="Q44" s="577"/>
      <c r="R44" s="577"/>
      <c r="S44" s="577"/>
      <c r="T44" s="577"/>
      <c r="U44" s="577"/>
      <c r="V44" s="575"/>
      <c r="W44" s="575"/>
      <c r="X44" s="577"/>
      <c r="Y44" s="577"/>
      <c r="Z44" s="577"/>
      <c r="AA44" s="577"/>
      <c r="AB44" s="575"/>
      <c r="AC44" s="577"/>
      <c r="AD44" s="577"/>
      <c r="AE44" s="577"/>
      <c r="AF44" s="577"/>
    </row>
    <row r="45" spans="1:32" ht="13.5" customHeight="1" thickBot="1">
      <c r="A45" s="723" t="s">
        <v>637</v>
      </c>
      <c r="B45" s="707"/>
      <c r="C45" s="2151" t="s">
        <v>1704</v>
      </c>
      <c r="D45" s="2152"/>
      <c r="E45" s="2152"/>
      <c r="F45" s="2152"/>
      <c r="G45" s="2152"/>
      <c r="H45" s="2152"/>
      <c r="I45" s="2152"/>
      <c r="J45" s="2152"/>
      <c r="K45" s="2152"/>
      <c r="L45" s="2152"/>
      <c r="M45" s="2153"/>
      <c r="N45" s="707"/>
      <c r="O45" s="707"/>
      <c r="P45" s="707"/>
      <c r="Q45" s="707"/>
      <c r="R45" s="707"/>
      <c r="S45" s="707"/>
      <c r="T45" s="707"/>
      <c r="U45" s="707"/>
      <c r="V45" s="707"/>
      <c r="W45" s="707"/>
      <c r="X45" s="707"/>
      <c r="Y45" s="707"/>
      <c r="Z45" s="707"/>
      <c r="AA45" s="707"/>
      <c r="AB45" s="707"/>
      <c r="AC45" s="707"/>
      <c r="AD45" s="707"/>
      <c r="AE45" s="707"/>
      <c r="AF45" s="707"/>
    </row>
    <row r="46" spans="1:32" ht="12.75" thickBot="1">
      <c r="A46" s="714"/>
      <c r="C46" s="712"/>
      <c r="D46" s="712"/>
      <c r="E46" s="712"/>
      <c r="F46" s="712"/>
      <c r="G46" s="712"/>
      <c r="H46" s="712"/>
      <c r="I46" s="712"/>
      <c r="J46" s="712"/>
      <c r="K46" s="711"/>
      <c r="L46" s="711"/>
      <c r="M46" s="711"/>
      <c r="N46" s="711"/>
      <c r="O46" s="711"/>
      <c r="P46" s="577"/>
      <c r="Q46" s="577"/>
      <c r="R46" s="577"/>
      <c r="S46" s="577"/>
      <c r="T46" s="577"/>
      <c r="U46" s="577"/>
      <c r="V46" s="575"/>
      <c r="W46" s="575"/>
      <c r="X46" s="577"/>
      <c r="Y46" s="577"/>
      <c r="Z46" s="577"/>
      <c r="AA46" s="577"/>
      <c r="AB46" s="575"/>
      <c r="AC46" s="577"/>
      <c r="AD46" s="577"/>
      <c r="AE46" s="577"/>
      <c r="AF46" s="577"/>
    </row>
    <row r="47" spans="1:32" ht="12.75" customHeight="1" thickBot="1">
      <c r="A47" s="723" t="s">
        <v>637</v>
      </c>
      <c r="B47" s="707"/>
      <c r="C47" s="2151" t="s">
        <v>1705</v>
      </c>
      <c r="D47" s="2152"/>
      <c r="E47" s="2152"/>
      <c r="F47" s="2152"/>
      <c r="G47" s="2152"/>
      <c r="H47" s="2152"/>
      <c r="I47" s="2152"/>
      <c r="J47" s="2152"/>
      <c r="K47" s="2152"/>
      <c r="L47" s="2152"/>
      <c r="M47" s="2153"/>
      <c r="N47" s="2154" t="s">
        <v>1706</v>
      </c>
      <c r="O47" s="2155"/>
      <c r="P47" s="2155"/>
      <c r="Q47" s="2162"/>
      <c r="R47" s="2163"/>
      <c r="S47" s="2163"/>
      <c r="T47" s="2163"/>
      <c r="U47" s="2163"/>
      <c r="V47" s="2163"/>
      <c r="W47" s="2163"/>
      <c r="X47" s="2163"/>
      <c r="Y47" s="2163"/>
      <c r="Z47" s="2163"/>
      <c r="AA47" s="2163"/>
      <c r="AB47" s="2163"/>
      <c r="AC47" s="2163"/>
      <c r="AD47" s="2163"/>
      <c r="AE47" s="2163"/>
      <c r="AF47" s="2164"/>
    </row>
    <row r="48" spans="1:32" ht="12.75" thickBot="1">
      <c r="A48" s="714"/>
      <c r="C48" s="712"/>
      <c r="D48" s="712"/>
      <c r="E48" s="712"/>
      <c r="F48" s="712"/>
      <c r="G48" s="712"/>
      <c r="H48" s="712"/>
      <c r="I48" s="712"/>
      <c r="J48" s="712"/>
      <c r="K48" s="712"/>
      <c r="L48" s="711"/>
      <c r="M48" s="711"/>
      <c r="N48" s="575"/>
      <c r="O48" s="575"/>
      <c r="P48" s="575"/>
      <c r="Q48" s="577"/>
      <c r="R48" s="577"/>
      <c r="S48" s="577"/>
      <c r="T48" s="577"/>
      <c r="U48" s="577"/>
      <c r="V48" s="575"/>
      <c r="W48" s="575"/>
      <c r="X48" s="577"/>
      <c r="Y48" s="577"/>
      <c r="Z48" s="577"/>
      <c r="AA48" s="577"/>
      <c r="AB48" s="575"/>
      <c r="AC48" s="577"/>
      <c r="AD48" s="577"/>
      <c r="AE48" s="577"/>
      <c r="AF48" s="577"/>
    </row>
    <row r="49" spans="1:32" ht="12.75" customHeight="1" thickBot="1">
      <c r="A49" s="723" t="s">
        <v>637</v>
      </c>
      <c r="B49" s="707"/>
      <c r="C49" s="2151" t="s">
        <v>1707</v>
      </c>
      <c r="D49" s="2152"/>
      <c r="E49" s="2152"/>
      <c r="F49" s="2152"/>
      <c r="G49" s="2152"/>
      <c r="H49" s="2152"/>
      <c r="I49" s="2152"/>
      <c r="J49" s="2152"/>
      <c r="K49" s="2152"/>
      <c r="L49" s="2152"/>
      <c r="M49" s="2153"/>
      <c r="N49" s="2154" t="s">
        <v>1706</v>
      </c>
      <c r="O49" s="2155"/>
      <c r="P49" s="2155"/>
      <c r="Q49" s="2162"/>
      <c r="R49" s="2163"/>
      <c r="S49" s="2163"/>
      <c r="T49" s="2163"/>
      <c r="U49" s="2163"/>
      <c r="V49" s="2163"/>
      <c r="W49" s="2163"/>
      <c r="X49" s="2163"/>
      <c r="Y49" s="2163"/>
      <c r="Z49" s="2163"/>
      <c r="AA49" s="2163"/>
      <c r="AB49" s="2163"/>
      <c r="AC49" s="2163"/>
      <c r="AD49" s="2163"/>
      <c r="AE49" s="2163"/>
      <c r="AF49" s="2164"/>
    </row>
    <row r="50" spans="1:32" ht="12.75" thickBot="1">
      <c r="A50" s="713"/>
      <c r="B50" s="706"/>
      <c r="C50" s="721"/>
      <c r="D50" s="721"/>
      <c r="E50" s="721"/>
      <c r="F50" s="722"/>
      <c r="G50" s="712"/>
      <c r="H50" s="712"/>
      <c r="I50" s="712"/>
      <c r="J50" s="712"/>
      <c r="K50" s="711"/>
      <c r="L50" s="711"/>
      <c r="M50" s="711"/>
      <c r="N50" s="577"/>
      <c r="O50" s="577"/>
      <c r="P50" s="577"/>
      <c r="Q50" s="577"/>
      <c r="R50" s="710"/>
      <c r="S50" s="710"/>
      <c r="T50" s="710"/>
      <c r="U50" s="710"/>
      <c r="V50" s="575"/>
      <c r="W50" s="575"/>
      <c r="X50" s="577"/>
      <c r="Y50" s="577"/>
      <c r="Z50" s="577"/>
      <c r="AA50" s="577"/>
      <c r="AB50" s="575"/>
      <c r="AC50" s="577"/>
      <c r="AD50" s="577"/>
      <c r="AE50" s="577"/>
      <c r="AF50" s="577"/>
    </row>
    <row r="51" spans="1:32" ht="12.75" customHeight="1" thickBot="1">
      <c r="A51" s="723" t="s">
        <v>637</v>
      </c>
      <c r="B51" s="707"/>
      <c r="C51" s="2151" t="s">
        <v>1708</v>
      </c>
      <c r="D51" s="2152"/>
      <c r="E51" s="2152"/>
      <c r="F51" s="2152"/>
      <c r="G51" s="2152"/>
      <c r="H51" s="2152"/>
      <c r="I51" s="2152"/>
      <c r="J51" s="2152"/>
      <c r="K51" s="2152"/>
      <c r="L51" s="2152"/>
      <c r="M51" s="2153"/>
      <c r="N51" s="707"/>
      <c r="O51" s="707"/>
      <c r="P51" s="577"/>
      <c r="Q51" s="577"/>
      <c r="R51" s="577"/>
      <c r="S51" s="577"/>
      <c r="T51" s="577"/>
      <c r="U51" s="577"/>
      <c r="V51" s="575"/>
      <c r="W51" s="575"/>
      <c r="X51" s="577"/>
      <c r="Y51" s="577"/>
      <c r="Z51" s="577"/>
      <c r="AA51" s="577"/>
      <c r="AB51" s="575"/>
      <c r="AC51" s="577"/>
      <c r="AD51" s="577"/>
      <c r="AE51" s="577"/>
      <c r="AF51" s="577"/>
    </row>
    <row r="52" spans="1:32" s="571" customFormat="1">
      <c r="K52" s="715"/>
      <c r="L52" s="716"/>
      <c r="M52" s="716"/>
      <c r="N52" s="716"/>
      <c r="O52" s="716"/>
      <c r="P52" s="716"/>
      <c r="Q52" s="716"/>
      <c r="R52" s="716"/>
      <c r="S52" s="716"/>
      <c r="T52" s="716"/>
      <c r="U52" s="716"/>
      <c r="V52" s="715"/>
      <c r="W52" s="715"/>
      <c r="X52" s="716"/>
      <c r="Y52" s="716"/>
      <c r="Z52" s="716"/>
      <c r="AA52" s="716"/>
      <c r="AB52" s="715"/>
      <c r="AC52" s="716"/>
      <c r="AD52" s="716"/>
      <c r="AE52" s="716"/>
      <c r="AF52" s="716"/>
    </row>
    <row r="53" spans="1:32" s="719" customFormat="1">
      <c r="A53" s="717" t="s">
        <v>1709</v>
      </c>
      <c r="B53" s="717"/>
      <c r="C53" s="717"/>
      <c r="D53" s="717"/>
      <c r="E53" s="717"/>
      <c r="F53" s="718"/>
      <c r="I53" s="718"/>
      <c r="V53" s="718"/>
      <c r="W53" s="718"/>
      <c r="AB53" s="718"/>
    </row>
    <row r="54" spans="1:32" s="719" customFormat="1" ht="13.5" customHeight="1">
      <c r="A54" s="724" t="s">
        <v>32</v>
      </c>
      <c r="C54" s="2156"/>
      <c r="D54" s="2157"/>
      <c r="E54" s="2157"/>
      <c r="F54" s="2157"/>
      <c r="G54" s="2157"/>
      <c r="H54" s="2157"/>
      <c r="I54" s="2157"/>
      <c r="J54" s="2157"/>
      <c r="K54" s="2157"/>
      <c r="L54" s="2157"/>
      <c r="M54" s="2157"/>
      <c r="N54" s="2157"/>
      <c r="O54" s="2157"/>
      <c r="P54" s="2157"/>
      <c r="Q54" s="2157"/>
      <c r="R54" s="2157"/>
      <c r="S54" s="2157"/>
      <c r="T54" s="2157"/>
      <c r="U54" s="2157"/>
      <c r="V54" s="2157"/>
      <c r="W54" s="2157"/>
      <c r="X54" s="2157"/>
      <c r="Y54" s="2157"/>
      <c r="Z54" s="2157"/>
      <c r="AA54" s="2157"/>
      <c r="AB54" s="2157"/>
      <c r="AC54" s="2157"/>
      <c r="AD54" s="2157"/>
      <c r="AE54" s="2157"/>
      <c r="AF54" s="2158"/>
    </row>
    <row r="55" spans="1:32" s="719" customFormat="1" ht="14.25" customHeight="1">
      <c r="A55" s="718"/>
      <c r="C55" s="2159"/>
      <c r="D55" s="2160"/>
      <c r="E55" s="2160"/>
      <c r="F55" s="2160"/>
      <c r="G55" s="2160"/>
      <c r="H55" s="2160"/>
      <c r="I55" s="2160"/>
      <c r="J55" s="2160"/>
      <c r="K55" s="2160"/>
      <c r="L55" s="2160"/>
      <c r="M55" s="2160"/>
      <c r="N55" s="2160"/>
      <c r="O55" s="2160"/>
      <c r="P55" s="2160"/>
      <c r="Q55" s="2160"/>
      <c r="R55" s="2160"/>
      <c r="S55" s="2160"/>
      <c r="T55" s="2160"/>
      <c r="U55" s="2160"/>
      <c r="V55" s="2160"/>
      <c r="W55" s="2160"/>
      <c r="X55" s="2160"/>
      <c r="Y55" s="2160"/>
      <c r="Z55" s="2160"/>
      <c r="AA55" s="2160"/>
      <c r="AB55" s="2160"/>
      <c r="AC55" s="2160"/>
      <c r="AD55" s="2160"/>
      <c r="AE55" s="2160"/>
      <c r="AF55" s="2161"/>
    </row>
    <row r="56" spans="1:32" s="719" customFormat="1" ht="14.25" customHeight="1">
      <c r="A56" s="718"/>
      <c r="C56" s="725"/>
      <c r="D56" s="725"/>
      <c r="E56" s="725"/>
      <c r="F56" s="725"/>
      <c r="G56" s="725"/>
      <c r="H56" s="725"/>
      <c r="I56" s="725"/>
      <c r="J56" s="725"/>
      <c r="K56" s="725"/>
      <c r="L56" s="725"/>
      <c r="M56" s="725"/>
      <c r="N56" s="725"/>
      <c r="O56" s="725"/>
      <c r="P56" s="725"/>
      <c r="Q56" s="725"/>
      <c r="R56" s="725"/>
      <c r="S56" s="725"/>
      <c r="T56" s="725"/>
      <c r="U56" s="725"/>
      <c r="V56" s="725"/>
      <c r="W56" s="725"/>
      <c r="X56" s="725"/>
      <c r="Y56" s="725"/>
      <c r="Z56" s="725"/>
      <c r="AA56" s="725"/>
      <c r="AB56" s="725"/>
      <c r="AC56" s="725"/>
      <c r="AD56" s="725"/>
      <c r="AE56" s="725"/>
      <c r="AF56" s="725"/>
    </row>
    <row r="57" spans="1:32" s="719" customFormat="1">
      <c r="A57" s="726" t="s">
        <v>50</v>
      </c>
      <c r="B57" s="727"/>
      <c r="C57" s="2156"/>
      <c r="D57" s="2157"/>
      <c r="E57" s="2157"/>
      <c r="F57" s="2157"/>
      <c r="G57" s="2157"/>
      <c r="H57" s="2157"/>
      <c r="I57" s="2157"/>
      <c r="J57" s="2157"/>
      <c r="K57" s="2157"/>
      <c r="L57" s="2157"/>
      <c r="M57" s="2157"/>
      <c r="N57" s="2157"/>
      <c r="O57" s="2157"/>
      <c r="P57" s="2157"/>
      <c r="Q57" s="2157"/>
      <c r="R57" s="2157"/>
      <c r="S57" s="2157"/>
      <c r="T57" s="2157"/>
      <c r="U57" s="2157"/>
      <c r="V57" s="2157"/>
      <c r="W57" s="2157"/>
      <c r="X57" s="2157"/>
      <c r="Y57" s="2157"/>
      <c r="Z57" s="2157"/>
      <c r="AA57" s="2157"/>
      <c r="AB57" s="2157"/>
      <c r="AC57" s="2157"/>
      <c r="AD57" s="2157"/>
      <c r="AE57" s="2157"/>
      <c r="AF57" s="2158"/>
    </row>
    <row r="58" spans="1:32" s="719" customFormat="1">
      <c r="A58" s="728"/>
      <c r="B58" s="729"/>
      <c r="C58" s="2159"/>
      <c r="D58" s="2160"/>
      <c r="E58" s="2160"/>
      <c r="F58" s="2160"/>
      <c r="G58" s="2160"/>
      <c r="H58" s="2160"/>
      <c r="I58" s="2160"/>
      <c r="J58" s="2160"/>
      <c r="K58" s="2160"/>
      <c r="L58" s="2160"/>
      <c r="M58" s="2160"/>
      <c r="N58" s="2160"/>
      <c r="O58" s="2160"/>
      <c r="P58" s="2160"/>
      <c r="Q58" s="2160"/>
      <c r="R58" s="2160"/>
      <c r="S58" s="2160"/>
      <c r="T58" s="2160"/>
      <c r="U58" s="2160"/>
      <c r="V58" s="2160"/>
      <c r="W58" s="2160"/>
      <c r="X58" s="2160"/>
      <c r="Y58" s="2160"/>
      <c r="Z58" s="2160"/>
      <c r="AA58" s="2160"/>
      <c r="AB58" s="2160"/>
      <c r="AC58" s="2160"/>
      <c r="AD58" s="2160"/>
      <c r="AE58" s="2160"/>
      <c r="AF58" s="2161"/>
    </row>
    <row r="59" spans="1:32" s="719" customFormat="1">
      <c r="A59" s="728"/>
      <c r="B59" s="729"/>
      <c r="C59" s="725"/>
      <c r="D59" s="725"/>
      <c r="E59" s="725"/>
      <c r="F59" s="725"/>
      <c r="G59" s="725"/>
      <c r="H59" s="725"/>
      <c r="I59" s="725"/>
      <c r="J59" s="725"/>
      <c r="K59" s="725"/>
      <c r="L59" s="725"/>
      <c r="M59" s="725"/>
      <c r="N59" s="725"/>
      <c r="O59" s="725"/>
      <c r="P59" s="725"/>
      <c r="Q59" s="725"/>
      <c r="R59" s="725"/>
      <c r="S59" s="725"/>
      <c r="T59" s="725"/>
      <c r="U59" s="725"/>
      <c r="V59" s="725"/>
      <c r="W59" s="725"/>
      <c r="X59" s="725"/>
      <c r="Y59" s="725"/>
      <c r="Z59" s="725"/>
      <c r="AA59" s="725"/>
      <c r="AB59" s="725"/>
      <c r="AC59" s="725"/>
      <c r="AD59" s="725"/>
      <c r="AE59" s="725"/>
      <c r="AF59" s="725"/>
    </row>
    <row r="60" spans="1:32" s="719" customFormat="1">
      <c r="A60" s="724" t="s">
        <v>53</v>
      </c>
      <c r="B60" s="727"/>
      <c r="C60" s="2156"/>
      <c r="D60" s="2157"/>
      <c r="E60" s="2157"/>
      <c r="F60" s="2157"/>
      <c r="G60" s="2157"/>
      <c r="H60" s="2157"/>
      <c r="I60" s="2157"/>
      <c r="J60" s="2157"/>
      <c r="K60" s="2157"/>
      <c r="L60" s="2157"/>
      <c r="M60" s="2157"/>
      <c r="N60" s="2157"/>
      <c r="O60" s="2157"/>
      <c r="P60" s="2157"/>
      <c r="Q60" s="2157"/>
      <c r="R60" s="2157"/>
      <c r="S60" s="2157"/>
      <c r="T60" s="2157"/>
      <c r="U60" s="2157"/>
      <c r="V60" s="2157"/>
      <c r="W60" s="2157"/>
      <c r="X60" s="2157"/>
      <c r="Y60" s="2157"/>
      <c r="Z60" s="2157"/>
      <c r="AA60" s="2157"/>
      <c r="AB60" s="2157"/>
      <c r="AC60" s="2157"/>
      <c r="AD60" s="2157"/>
      <c r="AE60" s="2157"/>
      <c r="AF60" s="2158"/>
    </row>
    <row r="61" spans="1:32" s="719" customFormat="1">
      <c r="A61" s="718"/>
      <c r="B61" s="727"/>
      <c r="C61" s="2159"/>
      <c r="D61" s="2160"/>
      <c r="E61" s="2160"/>
      <c r="F61" s="2160"/>
      <c r="G61" s="2160"/>
      <c r="H61" s="2160"/>
      <c r="I61" s="2160"/>
      <c r="J61" s="2160"/>
      <c r="K61" s="2160"/>
      <c r="L61" s="2160"/>
      <c r="M61" s="2160"/>
      <c r="N61" s="2160"/>
      <c r="O61" s="2160"/>
      <c r="P61" s="2160"/>
      <c r="Q61" s="2160"/>
      <c r="R61" s="2160"/>
      <c r="S61" s="2160"/>
      <c r="T61" s="2160"/>
      <c r="U61" s="2160"/>
      <c r="V61" s="2160"/>
      <c r="W61" s="2160"/>
      <c r="X61" s="2160"/>
      <c r="Y61" s="2160"/>
      <c r="Z61" s="2160"/>
      <c r="AA61" s="2160"/>
      <c r="AB61" s="2160"/>
      <c r="AC61" s="2160"/>
      <c r="AD61" s="2160"/>
      <c r="AE61" s="2160"/>
      <c r="AF61" s="2161"/>
    </row>
    <row r="62" spans="1:32" s="719" customFormat="1">
      <c r="A62" s="718"/>
      <c r="B62" s="727"/>
      <c r="C62" s="725"/>
      <c r="D62" s="725"/>
      <c r="E62" s="725"/>
      <c r="F62" s="725"/>
      <c r="G62" s="725"/>
      <c r="H62" s="725"/>
      <c r="I62" s="725"/>
      <c r="J62" s="725"/>
      <c r="K62" s="725"/>
      <c r="L62" s="725"/>
      <c r="M62" s="725"/>
      <c r="N62" s="725"/>
      <c r="O62" s="725"/>
      <c r="P62" s="725"/>
      <c r="Q62" s="725"/>
      <c r="R62" s="725"/>
      <c r="S62" s="725"/>
      <c r="T62" s="725"/>
      <c r="U62" s="725"/>
      <c r="V62" s="725"/>
      <c r="W62" s="725"/>
      <c r="X62" s="725"/>
      <c r="Y62" s="725"/>
      <c r="Z62" s="725"/>
      <c r="AA62" s="725"/>
      <c r="AB62" s="725"/>
      <c r="AC62" s="725"/>
      <c r="AD62" s="725"/>
      <c r="AE62" s="725"/>
      <c r="AF62" s="725"/>
    </row>
    <row r="63" spans="1:32" s="720" customFormat="1">
      <c r="A63" s="2144"/>
      <c r="B63" s="2144"/>
      <c r="C63" s="2144"/>
      <c r="D63" s="2144"/>
      <c r="E63" s="2144"/>
      <c r="F63" s="2144"/>
      <c r="G63" s="2144"/>
      <c r="H63" s="2144"/>
      <c r="I63" s="2144"/>
      <c r="J63" s="2144"/>
      <c r="K63" s="2144"/>
      <c r="L63" s="2144"/>
      <c r="M63" s="2144"/>
      <c r="N63" s="2144"/>
      <c r="O63" s="2144"/>
      <c r="P63" s="2144"/>
      <c r="Q63" s="2144"/>
      <c r="R63" s="2144"/>
      <c r="S63" s="2144"/>
      <c r="T63" s="2144"/>
      <c r="U63" s="2144"/>
      <c r="V63" s="2144"/>
      <c r="W63" s="2144"/>
      <c r="X63" s="2144"/>
      <c r="Y63" s="2144"/>
      <c r="Z63" s="2144"/>
      <c r="AA63" s="2144"/>
      <c r="AB63" s="2144"/>
      <c r="AC63" s="2144"/>
      <c r="AD63" s="2144"/>
      <c r="AE63" s="2144"/>
      <c r="AF63" s="2145"/>
    </row>
    <row r="64" spans="1:32" s="720" customFormat="1">
      <c r="A64" s="2144"/>
      <c r="B64" s="2144"/>
      <c r="C64" s="2144"/>
      <c r="D64" s="2144"/>
      <c r="E64" s="2144"/>
      <c r="F64" s="2144"/>
      <c r="G64" s="2144"/>
      <c r="H64" s="2144"/>
      <c r="I64" s="2144"/>
      <c r="J64" s="2144"/>
      <c r="K64" s="2144"/>
      <c r="L64" s="2144"/>
      <c r="M64" s="2144"/>
      <c r="N64" s="2144"/>
      <c r="O64" s="2144"/>
      <c r="P64" s="2144"/>
      <c r="Q64" s="2144"/>
      <c r="R64" s="2144"/>
      <c r="S64" s="2144"/>
      <c r="T64" s="2144"/>
      <c r="U64" s="2144"/>
      <c r="V64" s="2144"/>
      <c r="W64" s="2144"/>
      <c r="X64" s="2144"/>
      <c r="Y64" s="2144"/>
      <c r="Z64" s="2144"/>
      <c r="AA64" s="2144"/>
      <c r="AB64" s="2144"/>
      <c r="AC64" s="2144"/>
      <c r="AD64" s="2144"/>
      <c r="AE64" s="2144"/>
      <c r="AF64" s="2145"/>
    </row>
    <row r="65" spans="1:32" s="720" customFormat="1">
      <c r="A65" s="2144"/>
      <c r="B65" s="2144"/>
      <c r="C65" s="2144"/>
      <c r="D65" s="2144"/>
      <c r="E65" s="2144"/>
      <c r="F65" s="2144"/>
      <c r="G65" s="2144"/>
      <c r="H65" s="2144"/>
      <c r="I65" s="2144"/>
      <c r="J65" s="2144"/>
      <c r="K65" s="2144"/>
      <c r="L65" s="2144"/>
      <c r="M65" s="2144"/>
      <c r="N65" s="2144"/>
      <c r="O65" s="2144"/>
      <c r="P65" s="2144"/>
      <c r="Q65" s="2144"/>
      <c r="R65" s="2144"/>
      <c r="S65" s="2144"/>
      <c r="T65" s="2144"/>
      <c r="U65" s="2144"/>
      <c r="V65" s="2144"/>
      <c r="W65" s="2144"/>
      <c r="X65" s="2144"/>
      <c r="Y65" s="2144"/>
      <c r="Z65" s="2144"/>
      <c r="AA65" s="2144"/>
      <c r="AB65" s="2144"/>
      <c r="AC65" s="2144"/>
      <c r="AD65" s="2144"/>
      <c r="AE65" s="2144"/>
      <c r="AF65" s="2145"/>
    </row>
    <row r="66" spans="1:32" s="720" customFormat="1">
      <c r="A66" s="2144"/>
      <c r="B66" s="2144"/>
      <c r="C66" s="2144"/>
      <c r="D66" s="2144"/>
      <c r="E66" s="2144"/>
      <c r="F66" s="2144"/>
      <c r="G66" s="2144"/>
      <c r="H66" s="2144"/>
      <c r="I66" s="2144"/>
      <c r="J66" s="2144"/>
      <c r="K66" s="2144"/>
      <c r="L66" s="2144"/>
      <c r="M66" s="2144"/>
      <c r="N66" s="2144"/>
      <c r="O66" s="2144"/>
      <c r="P66" s="2144"/>
      <c r="Q66" s="2144"/>
      <c r="R66" s="2144"/>
      <c r="S66" s="2144"/>
      <c r="T66" s="2144"/>
      <c r="U66" s="2144"/>
      <c r="V66" s="2144"/>
      <c r="W66" s="2144"/>
      <c r="X66" s="2144"/>
      <c r="Y66" s="2144"/>
      <c r="Z66" s="2144"/>
      <c r="AA66" s="2144"/>
      <c r="AB66" s="2144"/>
      <c r="AC66" s="2144"/>
      <c r="AD66" s="2144"/>
      <c r="AE66" s="2144"/>
      <c r="AF66" s="2145"/>
    </row>
    <row r="67" spans="1:32" s="720" customFormat="1">
      <c r="A67" s="2144"/>
      <c r="B67" s="2144"/>
      <c r="C67" s="2144"/>
      <c r="D67" s="2144"/>
      <c r="E67" s="2144"/>
      <c r="F67" s="2144"/>
      <c r="G67" s="2144"/>
      <c r="H67" s="2144"/>
      <c r="I67" s="2144"/>
      <c r="J67" s="2144"/>
      <c r="K67" s="2144"/>
      <c r="L67" s="2144"/>
      <c r="M67" s="2144"/>
      <c r="N67" s="2144"/>
      <c r="O67" s="2144"/>
      <c r="P67" s="2144"/>
      <c r="Q67" s="2144"/>
      <c r="R67" s="2144"/>
      <c r="S67" s="2144"/>
      <c r="T67" s="2144"/>
      <c r="U67" s="2144"/>
      <c r="V67" s="2144"/>
      <c r="W67" s="2144"/>
      <c r="X67" s="2144"/>
      <c r="Y67" s="2144"/>
      <c r="Z67" s="2144"/>
      <c r="AA67" s="2144"/>
      <c r="AB67" s="2144"/>
      <c r="AC67" s="2144"/>
      <c r="AD67" s="2144"/>
      <c r="AE67" s="2144"/>
      <c r="AF67" s="2145"/>
    </row>
    <row r="68" spans="1:32" s="720" customFormat="1">
      <c r="A68" s="2146"/>
      <c r="B68" s="2146"/>
      <c r="C68" s="2146"/>
      <c r="D68" s="2146"/>
      <c r="E68" s="2146"/>
      <c r="F68" s="2146"/>
      <c r="G68" s="2146"/>
      <c r="H68" s="2146"/>
      <c r="I68" s="2146"/>
      <c r="J68" s="2146"/>
      <c r="K68" s="2146"/>
      <c r="L68" s="2146"/>
      <c r="M68" s="2146"/>
      <c r="N68" s="2146"/>
      <c r="O68" s="2147"/>
      <c r="P68" s="2147"/>
      <c r="Q68" s="2147"/>
      <c r="R68" s="2144"/>
      <c r="S68" s="2144"/>
      <c r="T68" s="2144"/>
      <c r="U68" s="2144"/>
      <c r="V68" s="2144"/>
      <c r="W68" s="2144"/>
      <c r="X68" s="2144"/>
      <c r="Y68" s="2144"/>
      <c r="Z68" s="2144"/>
      <c r="AA68" s="2144"/>
      <c r="AB68" s="2144"/>
      <c r="AC68" s="2144"/>
      <c r="AD68" s="2144"/>
      <c r="AE68" s="2144"/>
      <c r="AF68" s="2145"/>
    </row>
    <row r="69" spans="1:32" s="586" customFormat="1">
      <c r="A69" s="2111" t="s">
        <v>1710</v>
      </c>
      <c r="B69" s="2111"/>
      <c r="C69" s="2111"/>
      <c r="D69" s="2111"/>
      <c r="E69" s="2111"/>
      <c r="F69" s="2111"/>
      <c r="G69" s="2111"/>
      <c r="H69" s="2111"/>
      <c r="I69" s="2111"/>
      <c r="J69" s="2111"/>
      <c r="K69" s="2111"/>
      <c r="L69" s="2111"/>
      <c r="M69" s="2111"/>
      <c r="N69" s="2111"/>
      <c r="O69" s="2112"/>
      <c r="P69" s="2112"/>
      <c r="Q69" s="2112"/>
      <c r="R69" s="2113"/>
      <c r="S69" s="2113"/>
      <c r="T69" s="2113"/>
      <c r="U69" s="2113"/>
      <c r="V69" s="2113"/>
      <c r="W69" s="2113"/>
      <c r="X69" s="2113"/>
      <c r="Y69" s="2113"/>
      <c r="Z69" s="2113"/>
      <c r="AA69" s="2113"/>
      <c r="AB69" s="2113"/>
      <c r="AC69" s="2113"/>
      <c r="AD69" s="2113"/>
      <c r="AE69" s="2113"/>
      <c r="AF69" s="2100"/>
    </row>
    <row r="70" spans="1:32" s="586" customFormat="1">
      <c r="A70" s="587"/>
      <c r="B70" s="587"/>
      <c r="C70" s="587"/>
      <c r="D70" s="587"/>
      <c r="E70" s="587"/>
      <c r="F70" s="587"/>
      <c r="G70" s="587"/>
      <c r="H70" s="587"/>
      <c r="I70" s="587"/>
      <c r="J70" s="587"/>
      <c r="K70" s="587"/>
      <c r="L70" s="587"/>
      <c r="M70" s="587"/>
      <c r="N70" s="587"/>
      <c r="O70" s="569"/>
      <c r="P70" s="569"/>
      <c r="Q70" s="569"/>
      <c r="R70" s="585"/>
      <c r="S70" s="585"/>
      <c r="T70" s="585"/>
      <c r="U70" s="585"/>
      <c r="V70" s="585"/>
      <c r="W70" s="585"/>
      <c r="X70" s="585"/>
      <c r="Y70" s="585"/>
      <c r="Z70" s="585"/>
      <c r="AA70" s="585"/>
      <c r="AB70" s="585"/>
      <c r="AC70" s="585"/>
      <c r="AD70" s="585"/>
      <c r="AE70" s="585"/>
      <c r="AF70" s="572"/>
    </row>
    <row r="71" spans="1:32" s="586" customFormat="1">
      <c r="A71" s="587"/>
      <c r="B71" s="587"/>
      <c r="C71" s="587"/>
      <c r="D71" s="587"/>
      <c r="E71" s="587"/>
      <c r="F71" s="587"/>
      <c r="G71" s="587"/>
      <c r="H71" s="587"/>
      <c r="I71" s="587"/>
      <c r="J71" s="587"/>
      <c r="K71" s="587"/>
      <c r="L71" s="587"/>
      <c r="M71" s="587"/>
      <c r="N71" s="587"/>
      <c r="O71" s="569"/>
      <c r="P71" s="569"/>
      <c r="Q71" s="569"/>
      <c r="R71" s="585"/>
      <c r="S71" s="585"/>
      <c r="T71" s="585"/>
      <c r="U71" s="585"/>
      <c r="V71" s="585"/>
      <c r="W71" s="585"/>
      <c r="X71" s="585"/>
      <c r="Y71" s="585"/>
      <c r="Z71" s="585"/>
      <c r="AA71" s="585"/>
      <c r="AB71" s="585"/>
      <c r="AC71" s="585"/>
      <c r="AD71" s="585"/>
      <c r="AE71" s="585"/>
      <c r="AF71" s="572"/>
    </row>
    <row r="72" spans="1:32" s="586" customFormat="1">
      <c r="A72" s="587"/>
      <c r="B72" s="587"/>
      <c r="C72" s="587"/>
      <c r="D72" s="587"/>
      <c r="E72" s="587"/>
      <c r="F72" s="587"/>
      <c r="G72" s="587"/>
      <c r="H72" s="587"/>
      <c r="I72" s="587"/>
      <c r="J72" s="587"/>
      <c r="K72" s="587"/>
      <c r="L72" s="587"/>
      <c r="M72" s="587"/>
      <c r="N72" s="587"/>
      <c r="O72" s="569"/>
      <c r="P72" s="569"/>
      <c r="Q72" s="569"/>
      <c r="R72" s="585"/>
      <c r="S72" s="585"/>
      <c r="T72" s="585"/>
      <c r="U72" s="585"/>
      <c r="V72" s="585"/>
      <c r="W72" s="585"/>
      <c r="X72" s="585"/>
      <c r="Y72" s="585"/>
      <c r="Z72" s="585"/>
      <c r="AA72" s="585"/>
      <c r="AB72" s="585"/>
      <c r="AC72" s="585"/>
      <c r="AD72" s="585"/>
      <c r="AE72" s="585"/>
      <c r="AF72" s="572"/>
    </row>
    <row r="73" spans="1:32" s="586" customFormat="1">
      <c r="A73" s="587"/>
      <c r="B73" s="587"/>
      <c r="C73" s="587"/>
      <c r="D73" s="587"/>
      <c r="E73" s="587"/>
      <c r="F73" s="587"/>
      <c r="G73" s="587"/>
      <c r="H73" s="587"/>
      <c r="I73" s="587"/>
      <c r="J73" s="587"/>
      <c r="K73" s="587"/>
      <c r="L73" s="587"/>
      <c r="M73" s="587"/>
      <c r="N73" s="587"/>
      <c r="O73" s="569"/>
      <c r="P73" s="569"/>
      <c r="Q73" s="569"/>
      <c r="R73" s="585"/>
      <c r="S73" s="585"/>
      <c r="T73" s="585"/>
      <c r="U73" s="585"/>
      <c r="V73" s="585"/>
      <c r="W73" s="585"/>
      <c r="X73" s="585"/>
      <c r="Y73" s="585"/>
      <c r="Z73" s="585"/>
      <c r="AA73" s="585"/>
      <c r="AB73" s="585"/>
      <c r="AC73" s="585"/>
      <c r="AD73" s="585"/>
      <c r="AE73" s="585"/>
      <c r="AF73" s="572"/>
    </row>
    <row r="74" spans="1:32" s="586" customFormat="1">
      <c r="A74" s="587"/>
      <c r="B74" s="587"/>
      <c r="C74" s="587"/>
      <c r="D74" s="587"/>
      <c r="E74" s="587"/>
      <c r="F74" s="587"/>
      <c r="G74" s="587"/>
      <c r="H74" s="587"/>
      <c r="I74" s="587"/>
      <c r="J74" s="587"/>
      <c r="K74" s="587"/>
      <c r="L74" s="587"/>
      <c r="M74" s="587"/>
      <c r="N74" s="587"/>
      <c r="O74" s="569"/>
      <c r="P74" s="569"/>
      <c r="Q74" s="569"/>
      <c r="R74" s="585"/>
      <c r="S74" s="585"/>
      <c r="T74" s="585"/>
      <c r="U74" s="585"/>
      <c r="V74" s="585"/>
      <c r="W74" s="585"/>
      <c r="X74" s="585"/>
      <c r="Y74" s="585"/>
      <c r="Z74" s="585"/>
      <c r="AA74" s="585"/>
      <c r="AB74" s="585"/>
      <c r="AC74" s="585"/>
      <c r="AD74" s="585"/>
      <c r="AE74" s="585"/>
      <c r="AF74" s="572"/>
    </row>
    <row r="75" spans="1:32" s="586" customFormat="1">
      <c r="A75" s="587"/>
      <c r="B75" s="587"/>
      <c r="C75" s="587"/>
      <c r="D75" s="587"/>
      <c r="E75" s="587"/>
      <c r="F75" s="587"/>
      <c r="G75" s="587"/>
      <c r="H75" s="587"/>
      <c r="I75" s="587"/>
      <c r="J75" s="587"/>
      <c r="K75" s="587"/>
      <c r="L75" s="587"/>
      <c r="M75" s="587"/>
      <c r="N75" s="587"/>
      <c r="O75" s="569"/>
      <c r="P75" s="569"/>
      <c r="Q75" s="569"/>
      <c r="R75" s="585"/>
      <c r="S75" s="585"/>
      <c r="T75" s="585"/>
      <c r="U75" s="585"/>
      <c r="V75" s="585"/>
      <c r="W75" s="585"/>
      <c r="X75" s="585"/>
      <c r="Y75" s="585"/>
      <c r="Z75" s="585"/>
      <c r="AA75" s="585"/>
      <c r="AB75" s="585"/>
      <c r="AC75" s="585"/>
      <c r="AD75" s="585"/>
      <c r="AE75" s="585"/>
      <c r="AF75" s="572"/>
    </row>
    <row r="76" spans="1:32" s="586" customFormat="1">
      <c r="A76" s="587"/>
      <c r="B76" s="587"/>
      <c r="C76" s="587"/>
      <c r="D76" s="587"/>
      <c r="E76" s="587"/>
      <c r="F76" s="587"/>
      <c r="G76" s="587"/>
      <c r="H76" s="587"/>
      <c r="I76" s="587"/>
      <c r="J76" s="587"/>
      <c r="K76" s="587"/>
      <c r="L76" s="587"/>
      <c r="M76" s="587"/>
      <c r="N76" s="587"/>
      <c r="O76" s="569"/>
      <c r="P76" s="569"/>
      <c r="Q76" s="569"/>
      <c r="R76" s="585"/>
      <c r="S76" s="585"/>
      <c r="T76" s="585"/>
      <c r="U76" s="585"/>
      <c r="V76" s="585"/>
      <c r="W76" s="585"/>
      <c r="X76" s="585"/>
      <c r="Y76" s="585"/>
      <c r="Z76" s="585"/>
      <c r="AA76" s="585"/>
      <c r="AB76" s="585"/>
      <c r="AC76" s="585"/>
      <c r="AD76" s="585"/>
      <c r="AE76" s="585"/>
      <c r="AF76" s="572"/>
    </row>
    <row r="77" spans="1:32" s="586" customFormat="1">
      <c r="A77" s="587"/>
      <c r="B77" s="587"/>
      <c r="C77" s="587"/>
      <c r="D77" s="587"/>
      <c r="E77" s="587"/>
      <c r="F77" s="587"/>
      <c r="G77" s="587"/>
      <c r="H77" s="587"/>
      <c r="I77" s="587"/>
      <c r="J77" s="587"/>
      <c r="K77" s="587"/>
      <c r="L77" s="587"/>
      <c r="M77" s="587"/>
      <c r="N77" s="587"/>
      <c r="O77" s="569"/>
      <c r="P77" s="569"/>
      <c r="Q77" s="569"/>
      <c r="R77" s="585"/>
      <c r="S77" s="585"/>
      <c r="T77" s="585"/>
      <c r="U77" s="585"/>
      <c r="V77" s="585"/>
      <c r="W77" s="585"/>
      <c r="X77" s="585"/>
      <c r="Y77" s="585"/>
      <c r="Z77" s="585"/>
      <c r="AA77" s="585"/>
      <c r="AB77" s="585"/>
      <c r="AC77" s="585"/>
      <c r="AD77" s="585"/>
      <c r="AE77" s="585"/>
      <c r="AF77" s="572"/>
    </row>
    <row r="78" spans="1:32" s="586" customFormat="1">
      <c r="A78" s="587"/>
      <c r="B78" s="587"/>
      <c r="C78" s="587"/>
      <c r="D78" s="587"/>
      <c r="E78" s="587"/>
      <c r="F78" s="587"/>
      <c r="G78" s="587"/>
      <c r="H78" s="587"/>
      <c r="I78" s="587"/>
      <c r="J78" s="587"/>
      <c r="K78" s="587"/>
      <c r="L78" s="587"/>
      <c r="M78" s="587"/>
      <c r="N78" s="587"/>
      <c r="O78" s="569"/>
      <c r="P78" s="569"/>
      <c r="Q78" s="569"/>
      <c r="R78" s="585"/>
      <c r="S78" s="585"/>
      <c r="T78" s="585"/>
      <c r="U78" s="585"/>
      <c r="V78" s="585"/>
      <c r="W78" s="585"/>
      <c r="X78" s="585"/>
      <c r="Y78" s="585"/>
      <c r="Z78" s="585"/>
      <c r="AA78" s="585"/>
      <c r="AB78" s="585"/>
      <c r="AC78" s="585"/>
      <c r="AD78" s="585"/>
      <c r="AE78" s="585"/>
      <c r="AF78" s="572"/>
    </row>
    <row r="79" spans="1:32" s="586" customFormat="1">
      <c r="A79" s="587"/>
      <c r="B79" s="587"/>
      <c r="C79" s="587"/>
      <c r="D79" s="587"/>
      <c r="E79" s="587"/>
      <c r="F79" s="587"/>
      <c r="G79" s="587"/>
      <c r="H79" s="587"/>
      <c r="I79" s="587"/>
      <c r="J79" s="587"/>
      <c r="K79" s="587"/>
      <c r="L79" s="587"/>
      <c r="M79" s="587"/>
      <c r="N79" s="587"/>
      <c r="O79" s="569"/>
      <c r="P79" s="569"/>
      <c r="Q79" s="569"/>
      <c r="R79" s="585"/>
      <c r="S79" s="585"/>
      <c r="T79" s="585"/>
      <c r="U79" s="585"/>
      <c r="V79" s="585"/>
      <c r="W79" s="585"/>
      <c r="X79" s="585"/>
      <c r="Y79" s="585"/>
      <c r="Z79" s="585"/>
      <c r="AA79" s="585"/>
      <c r="AB79" s="585"/>
      <c r="AC79" s="585"/>
      <c r="AD79" s="585"/>
      <c r="AE79" s="585"/>
      <c r="AF79" s="572"/>
    </row>
    <row r="80" spans="1:32" s="586" customFormat="1">
      <c r="A80" s="587"/>
      <c r="B80" s="587"/>
      <c r="C80" s="587"/>
      <c r="D80" s="587"/>
      <c r="E80" s="587"/>
      <c r="F80" s="587"/>
      <c r="G80" s="587"/>
      <c r="H80" s="587"/>
      <c r="I80" s="587"/>
      <c r="J80" s="587"/>
      <c r="K80" s="587"/>
      <c r="L80" s="587"/>
      <c r="M80" s="587"/>
      <c r="N80" s="587"/>
      <c r="O80" s="569"/>
      <c r="P80" s="569"/>
      <c r="Q80" s="569"/>
      <c r="R80" s="585"/>
      <c r="S80" s="585"/>
      <c r="T80" s="585"/>
      <c r="U80" s="585"/>
      <c r="V80" s="585"/>
      <c r="W80" s="585"/>
      <c r="X80" s="585"/>
      <c r="Y80" s="585"/>
      <c r="Z80" s="585"/>
      <c r="AA80" s="585"/>
      <c r="AB80" s="585"/>
      <c r="AC80" s="585"/>
      <c r="AD80" s="585"/>
      <c r="AE80" s="585"/>
      <c r="AF80" s="572"/>
    </row>
    <row r="81" spans="1:32" s="586" customFormat="1">
      <c r="A81" s="587"/>
      <c r="B81" s="587"/>
      <c r="C81" s="587"/>
      <c r="D81" s="587"/>
      <c r="E81" s="587"/>
      <c r="F81" s="587"/>
      <c r="G81" s="587"/>
      <c r="H81" s="587"/>
      <c r="I81" s="587"/>
      <c r="J81" s="587"/>
      <c r="K81" s="587"/>
      <c r="L81" s="587"/>
      <c r="M81" s="587"/>
      <c r="N81" s="587"/>
      <c r="O81" s="569"/>
      <c r="P81" s="569"/>
      <c r="Q81" s="569"/>
      <c r="R81" s="585"/>
      <c r="S81" s="585"/>
      <c r="T81" s="585"/>
      <c r="U81" s="585"/>
      <c r="V81" s="585"/>
      <c r="W81" s="585"/>
      <c r="X81" s="585"/>
      <c r="Y81" s="585"/>
      <c r="Z81" s="585"/>
      <c r="AA81" s="585"/>
      <c r="AB81" s="585"/>
      <c r="AC81" s="585"/>
      <c r="AD81" s="585"/>
      <c r="AE81" s="585"/>
      <c r="AF81" s="572"/>
    </row>
    <row r="83" spans="1:32">
      <c r="N83" s="575"/>
    </row>
    <row r="84" spans="1:32">
      <c r="N84" s="575"/>
    </row>
    <row r="105" spans="14:19" ht="12.75" customHeight="1">
      <c r="N105" s="575"/>
      <c r="Q105" s="583"/>
      <c r="R105" s="583"/>
      <c r="S105" s="583"/>
    </row>
  </sheetData>
  <sheetProtection algorithmName="SHA-512" hashValue="J1s67XHLoTo3kcfpxlRqghUFR+KOo4Sboic3lesWmNoinXM6VzaAPdvAaViFS9pM2CD+fET+2w69OParymPHag==" saltValue="M9N8UU1NAFr/Afk9qOQ5Gw==" spinCount="100000" sheet="1"/>
  <mergeCells count="104">
    <mergeCell ref="A1:AF3"/>
    <mergeCell ref="A4:Y7"/>
    <mergeCell ref="Z7:AA7"/>
    <mergeCell ref="AB7:AF7"/>
    <mergeCell ref="Z6:AF6"/>
    <mergeCell ref="Z4:AF5"/>
    <mergeCell ref="A8:AF8"/>
    <mergeCell ref="A9:AF9"/>
    <mergeCell ref="A10:C10"/>
    <mergeCell ref="D10:AF10"/>
    <mergeCell ref="A11:AF11"/>
    <mergeCell ref="A12:C12"/>
    <mergeCell ref="D12:L12"/>
    <mergeCell ref="M12:V12"/>
    <mergeCell ref="X12:AF12"/>
    <mergeCell ref="A15:C15"/>
    <mergeCell ref="D15:L15"/>
    <mergeCell ref="M15:V15"/>
    <mergeCell ref="X15:AF15"/>
    <mergeCell ref="A16:C16"/>
    <mergeCell ref="D16:L16"/>
    <mergeCell ref="M16:V16"/>
    <mergeCell ref="X16:AF16"/>
    <mergeCell ref="A13:C13"/>
    <mergeCell ref="D13:L13"/>
    <mergeCell ref="M13:V13"/>
    <mergeCell ref="X13:AF13"/>
    <mergeCell ref="A14:C14"/>
    <mergeCell ref="D14:L14"/>
    <mergeCell ref="M14:V14"/>
    <mergeCell ref="X14:AF14"/>
    <mergeCell ref="A19:AF19"/>
    <mergeCell ref="A20:C20"/>
    <mergeCell ref="D20:M20"/>
    <mergeCell ref="N20:AF20"/>
    <mergeCell ref="A21:C21"/>
    <mergeCell ref="D21:M21"/>
    <mergeCell ref="N21:AF21"/>
    <mergeCell ref="A17:C17"/>
    <mergeCell ref="D17:L17"/>
    <mergeCell ref="M17:V17"/>
    <mergeCell ref="X17:AF17"/>
    <mergeCell ref="A18:C18"/>
    <mergeCell ref="D18:L18"/>
    <mergeCell ref="M18:V18"/>
    <mergeCell ref="X18:AF18"/>
    <mergeCell ref="A24:M24"/>
    <mergeCell ref="N24:AF24"/>
    <mergeCell ref="A25:AF25"/>
    <mergeCell ref="A26:AF26"/>
    <mergeCell ref="A22:M22"/>
    <mergeCell ref="N22:Q22"/>
    <mergeCell ref="R22:U22"/>
    <mergeCell ref="V22:Y22"/>
    <mergeCell ref="A23:M23"/>
    <mergeCell ref="N23:Q23"/>
    <mergeCell ref="K39:O39"/>
    <mergeCell ref="Q39:U39"/>
    <mergeCell ref="K31:O31"/>
    <mergeCell ref="K35:O35"/>
    <mergeCell ref="A63:AF67"/>
    <mergeCell ref="A68:N68"/>
    <mergeCell ref="O68:Q68"/>
    <mergeCell ref="R68:AF68"/>
    <mergeCell ref="A69:N69"/>
    <mergeCell ref="O69:Q69"/>
    <mergeCell ref="R69:AF69"/>
    <mergeCell ref="V43:AF43"/>
    <mergeCell ref="C51:M51"/>
    <mergeCell ref="C49:M49"/>
    <mergeCell ref="N49:P49"/>
    <mergeCell ref="C54:AF55"/>
    <mergeCell ref="C57:AF58"/>
    <mergeCell ref="C60:AF61"/>
    <mergeCell ref="Q49:AF49"/>
    <mergeCell ref="N47:P47"/>
    <mergeCell ref="Q47:AF47"/>
    <mergeCell ref="Q43:U43"/>
    <mergeCell ref="C47:M47"/>
    <mergeCell ref="C45:M45"/>
    <mergeCell ref="K37:O37"/>
    <mergeCell ref="K41:O41"/>
    <mergeCell ref="E33:I33"/>
    <mergeCell ref="K33:O33"/>
    <mergeCell ref="A27:AF27"/>
    <mergeCell ref="A31:D31"/>
    <mergeCell ref="A35:D35"/>
    <mergeCell ref="A37:D37"/>
    <mergeCell ref="A41:D41"/>
    <mergeCell ref="E31:I31"/>
    <mergeCell ref="E35:I35"/>
    <mergeCell ref="E29:I30"/>
    <mergeCell ref="K29:O30"/>
    <mergeCell ref="Q29:U30"/>
    <mergeCell ref="A33:D33"/>
    <mergeCell ref="Q33:U33"/>
    <mergeCell ref="E37:I37"/>
    <mergeCell ref="E41:I41"/>
    <mergeCell ref="Q35:U35"/>
    <mergeCell ref="Q37:U37"/>
    <mergeCell ref="Q31:U31"/>
    <mergeCell ref="Q41:U41"/>
    <mergeCell ref="A39:D39"/>
    <mergeCell ref="E39:I39"/>
  </mergeCells>
  <printOptions horizontalCentered="1"/>
  <pageMargins left="0.39370078740157483" right="0.39370078740157483" top="0.59055118110236227" bottom="0.74803149606299213" header="0.31496062992125984" footer="0.31496062992125984"/>
  <pageSetup paperSize="9" orientation="portrait" r:id="rId1"/>
  <headerFooter>
    <oddHeader>&amp;R&amp;6&amp;Z&amp;F</oddHeader>
    <oddFooter>&amp;L&amp;8Compiled by: S.A.B.C. Ltd - Updated March 2023&amp;R&amp;8Printed: &amp;D - 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14"/>
    <pageSetUpPr fitToPage="1"/>
  </sheetPr>
  <dimension ref="A1:F67"/>
  <sheetViews>
    <sheetView showGridLines="0" showRuler="0" view="pageLayout" zoomScaleNormal="75" workbookViewId="0">
      <selection activeCell="C2" sqref="C2"/>
    </sheetView>
  </sheetViews>
  <sheetFormatPr defaultColWidth="22" defaultRowHeight="15.75" customHeight="1"/>
  <cols>
    <col min="1" max="1" width="24.42578125" style="307" customWidth="1"/>
    <col min="2" max="3" width="19.7109375" style="307" customWidth="1"/>
    <col min="4" max="5" width="19.7109375" style="305" customWidth="1"/>
    <col min="6" max="16384" width="22" style="305"/>
  </cols>
  <sheetData>
    <row r="1" spans="1:6" ht="7.5" customHeight="1" thickBot="1">
      <c r="A1" s="1069"/>
      <c r="B1" s="1070"/>
      <c r="C1" s="1070"/>
      <c r="D1" s="1071"/>
      <c r="E1" s="1072"/>
    </row>
    <row r="2" spans="1:6" ht="25.5" customHeight="1" thickBot="1">
      <c r="A2" s="1101" t="s">
        <v>170</v>
      </c>
      <c r="B2" s="1102"/>
      <c r="C2" s="196"/>
      <c r="D2" s="433"/>
      <c r="E2" s="983"/>
    </row>
    <row r="3" spans="1:6" ht="7.5" customHeight="1">
      <c r="A3" s="1073"/>
      <c r="B3" s="1074"/>
      <c r="C3" s="1075"/>
      <c r="D3" s="1076"/>
      <c r="E3" s="1077"/>
    </row>
    <row r="4" spans="1:6" ht="15" customHeight="1">
      <c r="A4" s="1078"/>
      <c r="B4" s="1084"/>
      <c r="C4" s="980" t="s">
        <v>171</v>
      </c>
      <c r="D4" s="2205" t="s">
        <v>172</v>
      </c>
      <c r="E4" s="993" t="s">
        <v>173</v>
      </c>
    </row>
    <row r="5" spans="1:6" ht="15" customHeight="1">
      <c r="A5" s="1078"/>
      <c r="B5" s="1084"/>
      <c r="C5" s="494"/>
      <c r="D5" s="494"/>
      <c r="E5" s="988">
        <f>SUM(C5*D5)</f>
        <v>0</v>
      </c>
      <c r="F5" s="987"/>
    </row>
    <row r="6" spans="1:6" ht="7.5" hidden="1" customHeight="1">
      <c r="A6" s="1078"/>
      <c r="B6" s="1079"/>
      <c r="C6" s="1110"/>
      <c r="D6" s="1111"/>
      <c r="E6" s="1112"/>
      <c r="F6" s="987"/>
    </row>
    <row r="7" spans="1:6" ht="15" hidden="1" customHeight="1">
      <c r="A7" s="1078"/>
      <c r="B7" s="1084"/>
      <c r="C7" s="980" t="s">
        <v>171</v>
      </c>
      <c r="D7" s="2205" t="s">
        <v>172</v>
      </c>
      <c r="E7" s="993" t="s">
        <v>173</v>
      </c>
    </row>
    <row r="8" spans="1:6" ht="15" hidden="1" customHeight="1">
      <c r="A8" s="1078"/>
      <c r="B8" s="1084"/>
      <c r="C8" s="992"/>
      <c r="D8" s="494"/>
      <c r="E8" s="988">
        <f>SUM(C8*D8)</f>
        <v>0</v>
      </c>
      <c r="F8" s="987"/>
    </row>
    <row r="9" spans="1:6" ht="7.5" hidden="1" customHeight="1">
      <c r="A9" s="1078"/>
      <c r="B9" s="1079"/>
      <c r="C9" s="1079"/>
      <c r="D9" s="1111"/>
      <c r="E9" s="1112"/>
      <c r="F9" s="987"/>
    </row>
    <row r="10" spans="1:6" ht="15" hidden="1" customHeight="1">
      <c r="A10" s="1078"/>
      <c r="B10" s="1084"/>
      <c r="C10" s="980" t="s">
        <v>171</v>
      </c>
      <c r="D10" s="2205" t="s">
        <v>172</v>
      </c>
      <c r="E10" s="993" t="s">
        <v>173</v>
      </c>
    </row>
    <row r="11" spans="1:6" ht="15" hidden="1" customHeight="1">
      <c r="A11" s="1078"/>
      <c r="B11" s="1084"/>
      <c r="C11" s="992"/>
      <c r="D11" s="494"/>
      <c r="E11" s="988">
        <f>SUM(C11*D11)</f>
        <v>0</v>
      </c>
    </row>
    <row r="12" spans="1:6" ht="7.5" hidden="1" customHeight="1">
      <c r="A12" s="1078"/>
      <c r="B12" s="1079"/>
      <c r="C12" s="1079"/>
      <c r="D12" s="1080"/>
      <c r="E12" s="1081"/>
      <c r="F12" s="987"/>
    </row>
    <row r="13" spans="1:6" ht="13.5">
      <c r="A13" s="1078"/>
      <c r="B13" s="1079"/>
      <c r="C13" s="1079"/>
      <c r="D13" s="1080"/>
      <c r="E13" s="993" t="s">
        <v>174</v>
      </c>
      <c r="F13" s="987"/>
    </row>
    <row r="14" spans="1:6" ht="15" customHeight="1">
      <c r="A14" s="1078"/>
      <c r="B14" s="1079"/>
      <c r="C14" s="1079"/>
      <c r="D14" s="1084"/>
      <c r="E14" s="988">
        <f>E5+E8+E11</f>
        <v>0</v>
      </c>
      <c r="F14" s="987"/>
    </row>
    <row r="15" spans="1:6" ht="7.5" customHeight="1">
      <c r="A15" s="1078"/>
      <c r="B15" s="1079"/>
      <c r="C15" s="1079"/>
      <c r="D15" s="1080"/>
      <c r="E15" s="1081"/>
      <c r="F15" s="987"/>
    </row>
    <row r="16" spans="1:6" ht="15" customHeight="1">
      <c r="A16" s="1078"/>
      <c r="B16" s="1084"/>
      <c r="C16" s="980" t="s">
        <v>171</v>
      </c>
      <c r="D16" s="2205" t="s">
        <v>172</v>
      </c>
      <c r="E16" s="1109" t="s">
        <v>175</v>
      </c>
    </row>
    <row r="17" spans="1:6" ht="15" customHeight="1">
      <c r="A17" s="1078"/>
      <c r="B17" s="1084"/>
      <c r="C17" s="691"/>
      <c r="D17" s="691"/>
      <c r="E17" s="989">
        <f>SUM(C17*D17)</f>
        <v>0</v>
      </c>
      <c r="F17" s="987"/>
    </row>
    <row r="18" spans="1:6" ht="7.5" customHeight="1" thickBot="1">
      <c r="A18" s="1082"/>
      <c r="B18" s="2206"/>
      <c r="C18" s="1079"/>
      <c r="D18" s="1080"/>
      <c r="E18" s="1083"/>
      <c r="F18" s="987"/>
    </row>
    <row r="19" spans="1:6" ht="25.5" customHeight="1" thickBot="1">
      <c r="A19" s="1101" t="s">
        <v>176</v>
      </c>
      <c r="B19" s="1146"/>
      <c r="C19" s="1147"/>
      <c r="D19" s="433"/>
      <c r="E19" s="983"/>
    </row>
    <row r="20" spans="1:6" ht="27" customHeight="1" thickBot="1">
      <c r="A20" s="1101" t="s">
        <v>177</v>
      </c>
      <c r="B20" s="1102"/>
      <c r="C20" s="196"/>
      <c r="D20" s="433"/>
      <c r="E20" s="983"/>
    </row>
    <row r="21" spans="1:6" ht="26.1" customHeight="1" thickBot="1">
      <c r="A21" s="1103" t="s">
        <v>178</v>
      </c>
      <c r="B21" s="1104"/>
      <c r="C21" s="196"/>
      <c r="D21" s="433"/>
      <c r="E21" s="983"/>
    </row>
    <row r="22" spans="1:6" ht="26.1" customHeight="1" thickBot="1">
      <c r="A22" s="1103" t="s">
        <v>179</v>
      </c>
      <c r="B22" s="1104"/>
      <c r="C22" s="704"/>
      <c r="D22" s="433"/>
      <c r="E22" s="983"/>
    </row>
    <row r="23" spans="1:6" ht="26.1" customHeight="1" thickBot="1">
      <c r="A23" s="1103" t="s">
        <v>180</v>
      </c>
      <c r="B23" s="1104"/>
      <c r="C23" s="704"/>
      <c r="D23" s="433"/>
      <c r="E23" s="983"/>
    </row>
    <row r="24" spans="1:6" ht="25.5" customHeight="1" thickBot="1">
      <c r="A24" s="1105" t="s">
        <v>181</v>
      </c>
      <c r="B24" s="1106"/>
      <c r="C24" s="196"/>
      <c r="D24" s="433"/>
      <c r="E24" s="983"/>
    </row>
    <row r="25" spans="1:6" ht="26.1" customHeight="1" thickBot="1">
      <c r="A25" s="1107" t="s">
        <v>182</v>
      </c>
      <c r="B25" s="1108"/>
      <c r="C25" s="196"/>
      <c r="D25" s="433"/>
      <c r="E25" s="983"/>
    </row>
    <row r="26" spans="1:6" ht="26.1" customHeight="1" thickBot="1">
      <c r="A26" s="1103" t="s">
        <v>179</v>
      </c>
      <c r="B26" s="1104"/>
      <c r="C26" s="704"/>
      <c r="D26" s="433"/>
      <c r="E26" s="983"/>
    </row>
    <row r="27" spans="1:6" ht="25.5" customHeight="1" thickBot="1">
      <c r="A27" s="1105" t="s">
        <v>181</v>
      </c>
      <c r="B27" s="1106"/>
      <c r="C27" s="196"/>
      <c r="D27" s="433"/>
      <c r="E27" s="983"/>
    </row>
    <row r="28" spans="1:6" ht="7.5" customHeight="1" thickBot="1">
      <c r="A28" s="1085"/>
      <c r="B28" s="1086"/>
      <c r="C28" s="1087"/>
      <c r="D28" s="1088"/>
      <c r="E28" s="1089"/>
    </row>
    <row r="29" spans="1:6" ht="7.5" customHeight="1">
      <c r="A29" s="432"/>
      <c r="B29" s="432"/>
      <c r="C29" s="436"/>
      <c r="D29" s="306"/>
      <c r="E29" s="306"/>
    </row>
    <row r="30" spans="1:6" ht="52.5" customHeight="1">
      <c r="A30" s="1466" t="s">
        <v>183</v>
      </c>
      <c r="B30" s="1466"/>
      <c r="C30" s="1466"/>
      <c r="D30" s="1467"/>
      <c r="E30" s="1467"/>
    </row>
    <row r="31" spans="1:6" ht="52.5" customHeight="1">
      <c r="A31" s="1468" t="s">
        <v>184</v>
      </c>
      <c r="B31" s="1468"/>
      <c r="C31" s="1468"/>
      <c r="D31" s="1469"/>
      <c r="E31" s="1469"/>
    </row>
    <row r="32" spans="1:6" ht="7.5" customHeight="1" thickBot="1">
      <c r="A32" s="990"/>
      <c r="B32" s="990"/>
      <c r="C32" s="990"/>
      <c r="D32" s="991"/>
      <c r="E32" s="991"/>
    </row>
    <row r="33" spans="1:5" ht="7.5" customHeight="1" thickBot="1">
      <c r="A33" s="1090"/>
      <c r="B33" s="1091"/>
      <c r="C33" s="1092"/>
      <c r="D33" s="1093"/>
      <c r="E33" s="1094"/>
    </row>
    <row r="34" spans="1:5" ht="15" customHeight="1" thickBot="1">
      <c r="A34" s="1464" t="s">
        <v>185</v>
      </c>
      <c r="B34" s="1465"/>
      <c r="C34" s="1465"/>
      <c r="D34" s="1465"/>
      <c r="E34" s="1470"/>
    </row>
    <row r="35" spans="1:5" ht="7.5" customHeight="1" thickBot="1">
      <c r="A35" s="1090"/>
      <c r="B35" s="1091"/>
      <c r="C35" s="1092"/>
      <c r="D35" s="1093"/>
      <c r="E35" s="1094"/>
    </row>
    <row r="36" spans="1:5" ht="26.25" customHeight="1" thickBot="1">
      <c r="A36" s="1095"/>
      <c r="B36" s="1464" t="s">
        <v>186</v>
      </c>
      <c r="C36" s="1465"/>
      <c r="D36" s="1465"/>
      <c r="E36" s="693" t="s">
        <v>187</v>
      </c>
    </row>
    <row r="37" spans="1:5" ht="26.25" customHeight="1" thickBot="1">
      <c r="A37" s="986" t="s">
        <v>188</v>
      </c>
      <c r="B37" s="435" t="s">
        <v>189</v>
      </c>
      <c r="C37" s="435"/>
      <c r="D37" s="435"/>
      <c r="E37" s="688"/>
    </row>
    <row r="38" spans="1:5" ht="26.25" customHeight="1" thickBot="1">
      <c r="A38" s="986" t="s">
        <v>190</v>
      </c>
      <c r="B38" s="434"/>
      <c r="C38" s="434"/>
      <c r="D38" s="434"/>
      <c r="E38" s="434"/>
    </row>
    <row r="39" spans="1:5" ht="7.5" customHeight="1" thickBot="1">
      <c r="A39" s="1096"/>
      <c r="B39" s="1097"/>
      <c r="C39" s="1075"/>
      <c r="D39" s="1098"/>
      <c r="E39" s="1099"/>
    </row>
    <row r="40" spans="1:5" ht="26.1" customHeight="1" thickBot="1">
      <c r="A40" s="1107" t="s">
        <v>191</v>
      </c>
      <c r="B40" s="1108"/>
      <c r="C40" s="196"/>
      <c r="D40" s="433"/>
      <c r="E40" s="983"/>
    </row>
    <row r="41" spans="1:5" ht="26.1" customHeight="1" thickBot="1">
      <c r="A41" s="1103" t="s">
        <v>192</v>
      </c>
      <c r="B41" s="1104"/>
      <c r="C41" s="1147"/>
      <c r="D41" s="1118"/>
      <c r="E41" s="985" t="s">
        <v>193</v>
      </c>
    </row>
    <row r="42" spans="1:5" ht="26.1" customHeight="1" thickBot="1">
      <c r="A42" s="1105" t="s">
        <v>179</v>
      </c>
      <c r="B42" s="1106"/>
      <c r="C42" s="704"/>
      <c r="D42" s="433"/>
      <c r="E42" s="984"/>
    </row>
    <row r="43" spans="1:5" ht="25.5" customHeight="1" thickBot="1">
      <c r="A43" s="1107" t="s">
        <v>194</v>
      </c>
      <c r="B43" s="1108"/>
      <c r="C43" s="196"/>
      <c r="D43" s="433"/>
      <c r="E43" s="983"/>
    </row>
    <row r="44" spans="1:5" ht="25.5" customHeight="1" thickBot="1">
      <c r="A44" s="1103" t="s">
        <v>179</v>
      </c>
      <c r="B44" s="1104"/>
      <c r="C44" s="704" t="s">
        <v>195</v>
      </c>
      <c r="D44" s="462"/>
      <c r="E44" s="983"/>
    </row>
    <row r="45" spans="1:5" ht="25.5" customHeight="1" thickBot="1">
      <c r="A45" s="1105" t="s">
        <v>181</v>
      </c>
      <c r="B45" s="1106"/>
      <c r="C45" s="196" t="s">
        <v>196</v>
      </c>
      <c r="D45" s="462"/>
      <c r="E45" s="985"/>
    </row>
    <row r="46" spans="1:5" ht="25.5" customHeight="1">
      <c r="A46" s="1078"/>
      <c r="B46" s="1084"/>
      <c r="C46" s="1014"/>
      <c r="D46" s="1015" t="s">
        <v>197</v>
      </c>
      <c r="E46" s="1016" t="e">
        <f>Summary!G66</f>
        <v>#DIV/0!</v>
      </c>
    </row>
    <row r="47" spans="1:5" ht="7.5" customHeight="1" thickBot="1">
      <c r="A47" s="1085"/>
      <c r="B47" s="1086"/>
      <c r="C47" s="1086"/>
      <c r="D47" s="1098"/>
      <c r="E47" s="1100"/>
    </row>
    <row r="49" spans="1:5" ht="15.75" hidden="1" customHeight="1">
      <c r="A49" s="1144" t="s">
        <v>198</v>
      </c>
      <c r="C49" s="1144" t="s">
        <v>199</v>
      </c>
      <c r="E49" s="1381" t="s">
        <v>200</v>
      </c>
    </row>
    <row r="50" spans="1:5" ht="15.75" hidden="1" customHeight="1">
      <c r="A50" s="1145" t="s">
        <v>201</v>
      </c>
      <c r="C50" s="1148" t="s">
        <v>202</v>
      </c>
      <c r="E50" s="306" t="s">
        <v>203</v>
      </c>
    </row>
    <row r="51" spans="1:5" ht="15.75" hidden="1" customHeight="1">
      <c r="A51" s="1145" t="s">
        <v>204</v>
      </c>
      <c r="C51" s="1148" t="s">
        <v>205</v>
      </c>
      <c r="E51" s="306" t="s">
        <v>206</v>
      </c>
    </row>
    <row r="52" spans="1:5" ht="15.75" hidden="1" customHeight="1">
      <c r="A52" s="1145" t="s">
        <v>207</v>
      </c>
      <c r="C52" s="1148" t="s">
        <v>208</v>
      </c>
      <c r="E52" s="306" t="s">
        <v>209</v>
      </c>
    </row>
    <row r="53" spans="1:5" ht="15.75" hidden="1" customHeight="1">
      <c r="A53" s="1145" t="s">
        <v>202</v>
      </c>
      <c r="C53" s="1159" t="s">
        <v>210</v>
      </c>
    </row>
    <row r="54" spans="1:5" ht="15.75" hidden="1" customHeight="1">
      <c r="A54" s="1145" t="s">
        <v>211</v>
      </c>
      <c r="C54" s="1148" t="s">
        <v>212</v>
      </c>
    </row>
    <row r="55" spans="1:5" ht="15.75" hidden="1" customHeight="1">
      <c r="A55" s="1145" t="s">
        <v>213</v>
      </c>
      <c r="C55" s="1148" t="s">
        <v>214</v>
      </c>
    </row>
    <row r="56" spans="1:5" ht="15.75" hidden="1" customHeight="1">
      <c r="A56" s="1145" t="s">
        <v>215</v>
      </c>
      <c r="C56" s="1159" t="s">
        <v>216</v>
      </c>
    </row>
    <row r="57" spans="1:5" ht="15.75" hidden="1" customHeight="1">
      <c r="A57" s="1145" t="s">
        <v>217</v>
      </c>
      <c r="C57" s="1148"/>
    </row>
    <row r="58" spans="1:5" ht="15.75" hidden="1" customHeight="1">
      <c r="A58" s="1145" t="s">
        <v>218</v>
      </c>
      <c r="C58" s="305"/>
    </row>
    <row r="59" spans="1:5" ht="15.75" hidden="1" customHeight="1">
      <c r="A59" s="1145" t="s">
        <v>219</v>
      </c>
      <c r="C59" s="305"/>
    </row>
    <row r="60" spans="1:5" ht="15.75" hidden="1" customHeight="1">
      <c r="A60" s="1145" t="s">
        <v>220</v>
      </c>
      <c r="C60" s="305"/>
    </row>
    <row r="61" spans="1:5" ht="15.75" hidden="1" customHeight="1">
      <c r="A61" s="1145" t="s">
        <v>221</v>
      </c>
    </row>
    <row r="62" spans="1:5" ht="15.75" hidden="1" customHeight="1">
      <c r="A62" s="1145" t="s">
        <v>222</v>
      </c>
    </row>
    <row r="63" spans="1:5" ht="15.75" hidden="1" customHeight="1">
      <c r="A63" s="1145" t="s">
        <v>223</v>
      </c>
    </row>
    <row r="64" spans="1:5" ht="15.75" hidden="1" customHeight="1">
      <c r="A64" s="1145" t="s">
        <v>224</v>
      </c>
    </row>
    <row r="65" spans="1:1" ht="15.75" hidden="1" customHeight="1">
      <c r="A65" s="1145" t="s">
        <v>225</v>
      </c>
    </row>
    <row r="66" spans="1:1" ht="15.75" hidden="1" customHeight="1">
      <c r="A66" s="1145" t="s">
        <v>226</v>
      </c>
    </row>
    <row r="67" spans="1:1" ht="15.75" hidden="1" customHeight="1">
      <c r="A67" s="1145" t="s">
        <v>227</v>
      </c>
    </row>
  </sheetData>
  <sheetProtection algorithmName="SHA-512" hashValue="31y/hTi5xWr+ZA99jYfpOb/RZiL+fdOADEdlsKdb6MTkz63QQKFyoNcv2NX/6RQpJ3FPtt4Nh74KIRRyDDQShQ==" saltValue="PQeI3TZ6up1G725dXQuW8Q==" spinCount="100000" sheet="1" objects="1" scenarios="1"/>
  <mergeCells count="4">
    <mergeCell ref="B36:D36"/>
    <mergeCell ref="A30:E30"/>
    <mergeCell ref="A31:E31"/>
    <mergeCell ref="A34:E34"/>
  </mergeCells>
  <phoneticPr fontId="4" type="noConversion"/>
  <dataValidations disablePrompts="1" count="4">
    <dataValidation type="list" allowBlank="1" showInputMessage="1" showErrorMessage="1" errorTitle="DROP-DOWN OPTION" error="Select title from drop-down list." prompt="Select title from drop-down list." sqref="C19" xr:uid="{8B0EB728-266E-4770-B76E-E6CE8198A250}">
      <formula1>$A$50:$A$67</formula1>
    </dataValidation>
    <dataValidation type="list" allowBlank="1" showInputMessage="1" showErrorMessage="1" errorTitle="DROP-DOWN OPTION" error="Select title from drop-down list." prompt="Select title from drop-down list." sqref="C41" xr:uid="{3A781164-5402-4316-8E39-EC9C0085DBB6}">
      <formula1>$C$50:$C$57</formula1>
    </dataValidation>
    <dataValidation type="list" allowBlank="1" showInputMessage="1" showErrorMessage="1" promptTitle="Channel" prompt="Select applicable channel" sqref="C38:E38" xr:uid="{5F294408-3D1A-407F-9D3C-C020FC7E30B9}">
      <formula1>$E$50:$E$52</formula1>
    </dataValidation>
    <dataValidation type="list" allowBlank="1" showInputMessage="1" showErrorMessage="1" error="Select broadcast channel from drop-down list." promptTitle="Channel" prompt="Select applicable channel" sqref="B38" xr:uid="{76514A3D-F2C6-4954-A65B-6BA4BADF49F4}">
      <formula1>$E$50:$E$52</formula1>
    </dataValidation>
  </dataValidations>
  <printOptions horizontalCentered="1" verticalCentered="1"/>
  <pageMargins left="0.19685039370078741" right="0.19685039370078741" top="0.19685039370078741" bottom="0.39370078740157483" header="0.15748031496062992" footer="0.19685039370078741"/>
  <pageSetup paperSize="9" scale="99" orientation="portrait" horizontalDpi="300" verticalDpi="300" r:id="rId1"/>
  <headerFooter alignWithMargins="0">
    <oddFooter>&amp;L&amp;8Compiled by: S.A.B.C. Ltd - Updated March 2023&amp;R&amp;8Printed: &amp;D - Sheet 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D67"/>
  <sheetViews>
    <sheetView showGridLines="0" zoomScale="85" zoomScaleNormal="85" workbookViewId="0">
      <selection activeCell="AC15" sqref="AC15"/>
    </sheetView>
  </sheetViews>
  <sheetFormatPr defaultColWidth="9.42578125" defaultRowHeight="13.5" customHeight="1"/>
  <cols>
    <col min="1" max="1" width="1" style="26" customWidth="1"/>
    <col min="2" max="2" width="7.42578125" style="635" hidden="1" customWidth="1"/>
    <col min="3" max="4" width="7.42578125" style="636" hidden="1" customWidth="1"/>
    <col min="5" max="5" width="27.5703125" style="796" customWidth="1"/>
    <col min="6" max="9" width="8" style="796" customWidth="1"/>
    <col min="10" max="10" width="11.28515625" style="796" customWidth="1"/>
    <col min="11" max="11" width="14.85546875" style="796" customWidth="1"/>
    <col min="12" max="12" width="5.28515625" style="796" customWidth="1"/>
    <col min="13" max="13" width="12.42578125" style="796" customWidth="1"/>
    <col min="14" max="28" width="12.42578125" style="26" hidden="1" customWidth="1"/>
    <col min="29" max="29" width="30.7109375" style="26" customWidth="1"/>
    <col min="30" max="30" width="20.5703125" style="26" customWidth="1"/>
    <col min="31" max="16384" width="9.42578125" style="26"/>
  </cols>
  <sheetData>
    <row r="1" spans="2:30" ht="27" customHeight="1">
      <c r="E1" s="798" t="s">
        <v>1711</v>
      </c>
      <c r="G1" s="798"/>
      <c r="H1" s="798"/>
      <c r="I1" s="798"/>
      <c r="J1" s="798"/>
      <c r="K1" s="2174"/>
      <c r="L1" s="2174"/>
      <c r="M1" s="810"/>
      <c r="N1" s="650" t="str">
        <f>'Cash Flow'!L1</f>
        <v>0 - 0</v>
      </c>
      <c r="O1" s="650" t="str">
        <f>'Cash Flow'!M1</f>
        <v>0 - 0</v>
      </c>
      <c r="P1" s="650" t="str">
        <f>'Cash Flow'!N1</f>
        <v>0 - 0</v>
      </c>
      <c r="Q1" s="650" t="str">
        <f>'Cash Flow'!O1</f>
        <v>0 - 0</v>
      </c>
      <c r="R1" s="650" t="str">
        <f>'Cash Flow'!P1</f>
        <v>0 - 0</v>
      </c>
      <c r="S1" s="650" t="str">
        <f>'Cash Flow'!Q1</f>
        <v>0 - 0</v>
      </c>
      <c r="T1" s="650" t="str">
        <f>'Cash Flow'!R1</f>
        <v>0 - 0</v>
      </c>
      <c r="U1" s="650" t="str">
        <f>'Cash Flow'!S1</f>
        <v>0 - 0</v>
      </c>
      <c r="V1" s="650" t="str">
        <f>'Cash Flow'!T1</f>
        <v>0 - 0</v>
      </c>
      <c r="W1" s="650" t="str">
        <f>'Cash Flow'!U1</f>
        <v>0 - 0</v>
      </c>
      <c r="X1" s="650" t="str">
        <f>'Cash Flow'!V1</f>
        <v>0 - 0</v>
      </c>
      <c r="Y1" s="650" t="str">
        <f>'Cash Flow'!W1</f>
        <v>0 - 0</v>
      </c>
      <c r="Z1" s="650" t="str">
        <f>'Cash Flow'!X1</f>
        <v>0 - 0</v>
      </c>
      <c r="AA1" s="650">
        <f>'Cash Flow'!Z1</f>
        <v>0</v>
      </c>
    </row>
    <row r="2" spans="2:30" s="362" customFormat="1" ht="13.5" customHeight="1">
      <c r="B2" s="637"/>
      <c r="C2" s="423"/>
      <c r="D2" s="423"/>
      <c r="E2" s="1730" t="str">
        <f>'Prod. Info'!A37</f>
        <v>SAP Project No./s:</v>
      </c>
      <c r="F2" s="1730"/>
      <c r="G2" s="1731" t="str">
        <f>'Prod. Info'!B37</f>
        <v>LP-000</v>
      </c>
      <c r="H2" s="1731"/>
      <c r="I2" s="1731">
        <f>'Prod. Info'!E37</f>
        <v>0</v>
      </c>
      <c r="J2" s="1731"/>
      <c r="K2" s="785"/>
      <c r="L2" s="793"/>
      <c r="M2" s="811"/>
      <c r="N2" s="792">
        <f>'Cash Flow'!L2</f>
        <v>0</v>
      </c>
      <c r="O2" s="649">
        <f>'Cash Flow'!M2</f>
        <v>0</v>
      </c>
      <c r="P2" s="649">
        <f>'Cash Flow'!N2</f>
        <v>0</v>
      </c>
      <c r="Q2" s="649">
        <f>'Cash Flow'!O2</f>
        <v>0</v>
      </c>
      <c r="R2" s="649">
        <f>'Cash Flow'!P2</f>
        <v>0</v>
      </c>
      <c r="S2" s="649">
        <f>'Cash Flow'!Q2</f>
        <v>0</v>
      </c>
      <c r="T2" s="649">
        <f>'Cash Flow'!R2</f>
        <v>0</v>
      </c>
      <c r="U2" s="649">
        <f>'Cash Flow'!S2</f>
        <v>0</v>
      </c>
      <c r="V2" s="649">
        <f>'Cash Flow'!T2</f>
        <v>0</v>
      </c>
      <c r="W2" s="649">
        <f>'Cash Flow'!U2</f>
        <v>0</v>
      </c>
      <c r="X2" s="649">
        <f>'Cash Flow'!V2</f>
        <v>0</v>
      </c>
      <c r="Y2" s="649">
        <f>'Cash Flow'!W2</f>
        <v>0</v>
      </c>
      <c r="Z2" s="649">
        <f>'Cash Flow'!X2</f>
        <v>0</v>
      </c>
      <c r="AA2" s="649">
        <f>'Cash Flow'!Z2</f>
        <v>0</v>
      </c>
      <c r="AB2" s="25"/>
    </row>
    <row r="3" spans="2:30" s="362" customFormat="1" ht="13.5" customHeight="1">
      <c r="B3" s="637"/>
      <c r="C3" s="423"/>
      <c r="D3" s="423"/>
      <c r="E3" s="1730"/>
      <c r="F3" s="1730"/>
      <c r="G3" s="1731">
        <f>'Prod. Info'!C37</f>
        <v>0</v>
      </c>
      <c r="H3" s="1731"/>
      <c r="I3" s="1731">
        <f>'Prod. Info'!D37</f>
        <v>0</v>
      </c>
      <c r="J3" s="1731"/>
      <c r="K3" s="632"/>
      <c r="L3" s="794"/>
      <c r="M3" s="794"/>
      <c r="AB3" s="25"/>
    </row>
    <row r="4" spans="2:30" s="362" customFormat="1" ht="13.5" customHeight="1">
      <c r="B4" s="637"/>
      <c r="C4" s="423"/>
      <c r="D4" s="423"/>
      <c r="E4" s="799" t="s">
        <v>1115</v>
      </c>
      <c r="F4" s="1744">
        <f>('Prod. Info'!C2)</f>
        <v>0</v>
      </c>
      <c r="G4" s="1744"/>
      <c r="H4" s="1744"/>
      <c r="I4" s="1744"/>
      <c r="J4" s="1744"/>
      <c r="K4" s="785"/>
      <c r="L4" s="793"/>
      <c r="M4" s="811"/>
      <c r="N4" s="792">
        <f>'Cash Flow'!L4</f>
        <v>0</v>
      </c>
      <c r="O4" s="649">
        <f>'Cash Flow'!M4</f>
        <v>0</v>
      </c>
      <c r="P4" s="649">
        <f>'Cash Flow'!N4</f>
        <v>0</v>
      </c>
      <c r="Q4" s="649">
        <f>'Cash Flow'!O4</f>
        <v>0</v>
      </c>
      <c r="R4" s="649">
        <f>'Cash Flow'!P4</f>
        <v>0</v>
      </c>
      <c r="S4" s="649">
        <f>'Cash Flow'!Q4</f>
        <v>0</v>
      </c>
      <c r="T4" s="649">
        <f>'Cash Flow'!R4</f>
        <v>0</v>
      </c>
      <c r="U4" s="649">
        <f>'Cash Flow'!S4</f>
        <v>0</v>
      </c>
      <c r="V4" s="649">
        <f>'Cash Flow'!T4</f>
        <v>0</v>
      </c>
      <c r="W4" s="649">
        <f>'Cash Flow'!U4</f>
        <v>0</v>
      </c>
      <c r="X4" s="649">
        <f>'Cash Flow'!V4</f>
        <v>0</v>
      </c>
      <c r="Y4" s="649">
        <f>'Cash Flow'!W4</f>
        <v>0</v>
      </c>
      <c r="Z4" s="649">
        <f>'Cash Flow'!X4</f>
        <v>0</v>
      </c>
      <c r="AA4" s="649">
        <f>'Cash Flow'!Z4</f>
        <v>0</v>
      </c>
      <c r="AB4" s="25"/>
    </row>
    <row r="5" spans="2:30" s="362" customFormat="1" ht="13.5" customHeight="1">
      <c r="B5" s="637"/>
      <c r="C5" s="423"/>
      <c r="D5" s="423"/>
      <c r="E5" s="799" t="s">
        <v>1117</v>
      </c>
      <c r="F5" s="1744">
        <f>('Prod. Info'!C20)</f>
        <v>0</v>
      </c>
      <c r="G5" s="1744"/>
      <c r="H5" s="1744"/>
      <c r="I5" s="1744"/>
      <c r="J5" s="1744"/>
      <c r="K5" s="794"/>
      <c r="L5" s="794"/>
      <c r="M5" s="794"/>
    </row>
    <row r="6" spans="2:30" s="362" customFormat="1" ht="13.5" customHeight="1">
      <c r="B6" s="637"/>
      <c r="C6" s="423"/>
      <c r="D6" s="423"/>
      <c r="E6" s="799" t="s">
        <v>1119</v>
      </c>
      <c r="F6" s="1744">
        <f>('Prod. Info'!C40)</f>
        <v>0</v>
      </c>
      <c r="G6" s="1744"/>
      <c r="H6" s="1744"/>
      <c r="I6" s="1744"/>
      <c r="J6" s="1744"/>
      <c r="K6" s="785"/>
      <c r="L6" s="793"/>
      <c r="M6" s="811"/>
      <c r="N6" s="792">
        <f>'Cash Flow'!L6</f>
        <v>0</v>
      </c>
      <c r="O6" s="649">
        <f>'Cash Flow'!M6</f>
        <v>0</v>
      </c>
      <c r="P6" s="649">
        <f>'Cash Flow'!N6</f>
        <v>0</v>
      </c>
      <c r="Q6" s="649">
        <f>'Cash Flow'!O6</f>
        <v>0</v>
      </c>
      <c r="R6" s="649">
        <f>'Cash Flow'!P6</f>
        <v>0</v>
      </c>
      <c r="S6" s="649">
        <f>'Cash Flow'!Q6</f>
        <v>0</v>
      </c>
      <c r="T6" s="649">
        <f>'Cash Flow'!R6</f>
        <v>0</v>
      </c>
      <c r="U6" s="649">
        <f>'Cash Flow'!S6</f>
        <v>0</v>
      </c>
      <c r="V6" s="649">
        <f>'Cash Flow'!T6</f>
        <v>0</v>
      </c>
      <c r="W6" s="649">
        <f>'Cash Flow'!U6</f>
        <v>0</v>
      </c>
      <c r="X6" s="649">
        <f>'Cash Flow'!V6</f>
        <v>0</v>
      </c>
      <c r="Y6" s="649">
        <f>'Cash Flow'!W6</f>
        <v>0</v>
      </c>
      <c r="Z6" s="649">
        <f>'Cash Flow'!X6</f>
        <v>0</v>
      </c>
      <c r="AA6" s="649">
        <f>'Cash Flow'!Z6</f>
        <v>0</v>
      </c>
      <c r="AB6" s="25"/>
    </row>
    <row r="7" spans="2:30" s="362" customFormat="1" ht="7.5" customHeight="1" thickBot="1">
      <c r="B7" s="637"/>
      <c r="C7" s="2173" t="s">
        <v>1712</v>
      </c>
      <c r="D7" s="2173"/>
      <c r="E7" s="794"/>
      <c r="F7" s="794"/>
      <c r="G7" s="794"/>
      <c r="H7" s="794"/>
      <c r="I7" s="794"/>
      <c r="J7" s="794"/>
      <c r="K7" s="794"/>
      <c r="L7" s="795"/>
      <c r="M7" s="794"/>
      <c r="AA7" s="638"/>
      <c r="AB7" s="638"/>
    </row>
    <row r="8" spans="2:30" s="362" customFormat="1" ht="13.5" customHeight="1" thickTop="1">
      <c r="B8" s="801" t="e">
        <f>Budget!#REF!</f>
        <v>#REF!</v>
      </c>
      <c r="C8" s="802" t="e">
        <f>Budget!#REF!</f>
        <v>#REF!</v>
      </c>
      <c r="D8" s="807" t="e">
        <f>Budget!#REF!</f>
        <v>#REF!</v>
      </c>
      <c r="E8" s="1745" t="str">
        <f>'Deliverables Checklist'!B8</f>
        <v>SYSTEM</v>
      </c>
      <c r="F8" s="2177" t="str">
        <f>'Deliverables Checklist'!C8</f>
        <v>DESCRIPTION</v>
      </c>
      <c r="G8" s="2178"/>
      <c r="H8" s="2178"/>
      <c r="I8" s="2178"/>
      <c r="J8" s="2179"/>
      <c r="K8" s="1748" t="str">
        <f>'Deliverables Checklist'!H8</f>
        <v>PERSON ACCOUNTABLE</v>
      </c>
      <c r="L8" s="2179"/>
      <c r="M8" s="651" t="str">
        <f>'Deliverables Checklist'!J8</f>
        <v>Pay date:</v>
      </c>
      <c r="N8" s="651" t="str">
        <f>'Cash Flow'!L8</f>
        <v>Pay date:</v>
      </c>
      <c r="O8" s="651" t="str">
        <f>'Cash Flow'!M8</f>
        <v>Pay date:</v>
      </c>
      <c r="P8" s="651" t="str">
        <f>'Cash Flow'!N8</f>
        <v>Pay date:</v>
      </c>
      <c r="Q8" s="651" t="str">
        <f>'Cash Flow'!O8</f>
        <v>Pay date:</v>
      </c>
      <c r="R8" s="651" t="str">
        <f>'Cash Flow'!P8</f>
        <v>Pay date:</v>
      </c>
      <c r="S8" s="651" t="str">
        <f>'Cash Flow'!Q8</f>
        <v>Pay date:</v>
      </c>
      <c r="T8" s="651" t="str">
        <f>'Cash Flow'!R8</f>
        <v>Pay date:</v>
      </c>
      <c r="U8" s="651" t="str">
        <f>'Cash Flow'!S8</f>
        <v>Pay date:</v>
      </c>
      <c r="V8" s="651" t="str">
        <f>'Cash Flow'!T8</f>
        <v>Pay date:</v>
      </c>
      <c r="W8" s="651" t="str">
        <f>'Cash Flow'!U8</f>
        <v>Pay date:</v>
      </c>
      <c r="X8" s="651" t="str">
        <f>'Cash Flow'!V8</f>
        <v>Pay date:</v>
      </c>
      <c r="Y8" s="651" t="str">
        <f>'Cash Flow'!W8</f>
        <v>Pay date:</v>
      </c>
      <c r="Z8" s="651" t="str">
        <f>'Cash Flow'!X8</f>
        <v>Pay date:</v>
      </c>
      <c r="AA8" s="651" t="str">
        <f>'Cash Flow'!Z8</f>
        <v>Producton Control Adjustments</v>
      </c>
      <c r="AB8" s="1741" t="s">
        <v>1125</v>
      </c>
      <c r="AC8" s="1745" t="s">
        <v>1713</v>
      </c>
      <c r="AD8" s="1745" t="s">
        <v>75</v>
      </c>
    </row>
    <row r="9" spans="2:30" s="362" customFormat="1" ht="13.5" customHeight="1">
      <c r="B9" s="803"/>
      <c r="C9" s="804"/>
      <c r="D9" s="808"/>
      <c r="E9" s="2175"/>
      <c r="F9" s="2180"/>
      <c r="G9" s="2181"/>
      <c r="H9" s="2181"/>
      <c r="I9" s="2181"/>
      <c r="J9" s="2182"/>
      <c r="K9" s="2180"/>
      <c r="L9" s="2182"/>
      <c r="M9" s="780" t="str">
        <f>'Deliverables Checklist'!J9</f>
        <v>dd-mm-yy</v>
      </c>
      <c r="N9" s="652" t="str">
        <f>'Cash Flow'!L9</f>
        <v>dd-mm-yy</v>
      </c>
      <c r="O9" s="652" t="str">
        <f>'Cash Flow'!M9</f>
        <v>dd-mm-yy</v>
      </c>
      <c r="P9" s="652" t="str">
        <f>'Cash Flow'!N9</f>
        <v>dd-mm-yy</v>
      </c>
      <c r="Q9" s="652" t="str">
        <f>'Cash Flow'!O9</f>
        <v>dd-mm-yy</v>
      </c>
      <c r="R9" s="652" t="str">
        <f>'Cash Flow'!P9</f>
        <v>dd-mm-yy</v>
      </c>
      <c r="S9" s="652" t="str">
        <f>'Cash Flow'!Q9</f>
        <v>dd-mm-yy</v>
      </c>
      <c r="T9" s="652" t="str">
        <f>'Cash Flow'!R9</f>
        <v>dd-mm-yy</v>
      </c>
      <c r="U9" s="652" t="str">
        <f>'Cash Flow'!S9</f>
        <v>dd-mm-yy</v>
      </c>
      <c r="V9" s="652" t="str">
        <f>'Cash Flow'!T9</f>
        <v>dd-mm-yy</v>
      </c>
      <c r="W9" s="652" t="str">
        <f>'Cash Flow'!U9</f>
        <v>dd-mm-yy</v>
      </c>
      <c r="X9" s="652" t="str">
        <f>'Cash Flow'!V9</f>
        <v>dd-mm-yy</v>
      </c>
      <c r="Y9" s="652" t="str">
        <f>'Cash Flow'!W9</f>
        <v>dd-mm-yy</v>
      </c>
      <c r="Z9" s="652" t="str">
        <f>'Cash Flow'!X9</f>
        <v>dd-mm-yy</v>
      </c>
      <c r="AA9" s="652">
        <f>'Cash Flow'!Z9</f>
        <v>0</v>
      </c>
      <c r="AB9" s="1742"/>
      <c r="AC9" s="1746"/>
      <c r="AD9" s="1746"/>
    </row>
    <row r="10" spans="2:30" s="362" customFormat="1" ht="13.5" customHeight="1">
      <c r="B10" s="803"/>
      <c r="C10" s="804"/>
      <c r="D10" s="808"/>
      <c r="E10" s="2175"/>
      <c r="F10" s="2180"/>
      <c r="G10" s="2181"/>
      <c r="H10" s="2181"/>
      <c r="I10" s="2181"/>
      <c r="J10" s="2182"/>
      <c r="K10" s="2180"/>
      <c r="L10" s="2182"/>
      <c r="M10" s="1779" t="str">
        <f>'Deliverables Checklist'!J10</f>
        <v>Deliverables to be met before processing of:</v>
      </c>
      <c r="N10" s="652"/>
      <c r="O10" s="652"/>
      <c r="P10" s="652"/>
      <c r="Q10" s="652"/>
      <c r="R10" s="652"/>
      <c r="S10" s="652"/>
      <c r="T10" s="652"/>
      <c r="U10" s="652"/>
      <c r="V10" s="652"/>
      <c r="W10" s="652"/>
      <c r="X10" s="652"/>
      <c r="Y10" s="652"/>
      <c r="Z10" s="652"/>
      <c r="AA10" s="652"/>
      <c r="AB10" s="1742"/>
      <c r="AC10" s="1746"/>
      <c r="AD10" s="1746"/>
    </row>
    <row r="11" spans="2:30" s="362" customFormat="1" ht="13.5" customHeight="1">
      <c r="B11" s="803"/>
      <c r="C11" s="804"/>
      <c r="D11" s="808"/>
      <c r="E11" s="2175"/>
      <c r="F11" s="2180"/>
      <c r="G11" s="2181"/>
      <c r="H11" s="2181"/>
      <c r="I11" s="2181"/>
      <c r="J11" s="2182"/>
      <c r="K11" s="2180"/>
      <c r="L11" s="2182"/>
      <c r="M11" s="1780"/>
      <c r="N11" s="643" t="s">
        <v>1123</v>
      </c>
      <c r="O11" s="643" t="s">
        <v>1123</v>
      </c>
      <c r="P11" s="643" t="s">
        <v>1123</v>
      </c>
      <c r="Q11" s="643" t="s">
        <v>1123</v>
      </c>
      <c r="R11" s="643" t="s">
        <v>1123</v>
      </c>
      <c r="S11" s="643" t="s">
        <v>1123</v>
      </c>
      <c r="T11" s="643" t="s">
        <v>1123</v>
      </c>
      <c r="U11" s="643" t="s">
        <v>1123</v>
      </c>
      <c r="V11" s="643" t="s">
        <v>1123</v>
      </c>
      <c r="W11" s="643" t="s">
        <v>1123</v>
      </c>
      <c r="X11" s="643" t="s">
        <v>1123</v>
      </c>
      <c r="Y11" s="643" t="s">
        <v>1123</v>
      </c>
      <c r="Z11" s="643" t="s">
        <v>1123</v>
      </c>
      <c r="AA11" s="643" t="s">
        <v>1123</v>
      </c>
      <c r="AB11" s="1742"/>
      <c r="AC11" s="1746"/>
      <c r="AD11" s="1746"/>
    </row>
    <row r="12" spans="2:30" s="362" customFormat="1" ht="13.5" customHeight="1">
      <c r="B12" s="803"/>
      <c r="C12" s="804"/>
      <c r="D12" s="808"/>
      <c r="E12" s="2175"/>
      <c r="F12" s="2180"/>
      <c r="G12" s="2181"/>
      <c r="H12" s="2181"/>
      <c r="I12" s="2181"/>
      <c r="J12" s="2182"/>
      <c r="K12" s="2180"/>
      <c r="L12" s="2182"/>
      <c r="M12" s="1780"/>
      <c r="N12" s="643"/>
      <c r="O12" s="643"/>
      <c r="P12" s="643"/>
      <c r="Q12" s="643"/>
      <c r="R12" s="643"/>
      <c r="S12" s="643"/>
      <c r="T12" s="643"/>
      <c r="U12" s="643"/>
      <c r="V12" s="643"/>
      <c r="W12" s="643"/>
      <c r="X12" s="643"/>
      <c r="Y12" s="643"/>
      <c r="Z12" s="643"/>
      <c r="AA12" s="643"/>
      <c r="AB12" s="1742"/>
      <c r="AC12" s="1746"/>
      <c r="AD12" s="1746"/>
    </row>
    <row r="13" spans="2:30" s="362" customFormat="1" ht="13.5" customHeight="1" thickBot="1">
      <c r="B13" s="805"/>
      <c r="C13" s="806"/>
      <c r="D13" s="809"/>
      <c r="E13" s="2175"/>
      <c r="F13" s="2180"/>
      <c r="G13" s="2181"/>
      <c r="H13" s="2181"/>
      <c r="I13" s="2181"/>
      <c r="J13" s="2182"/>
      <c r="K13" s="2180"/>
      <c r="L13" s="2182"/>
      <c r="M13" s="781" t="str">
        <f>'Deliverables Checklist'!J13</f>
        <v>P1 invoice</v>
      </c>
      <c r="N13" s="653" t="str">
        <f>'Cash Flow'!L11</f>
        <v>Month</v>
      </c>
      <c r="O13" s="653" t="str">
        <f>'Cash Flow'!M11</f>
        <v>Month</v>
      </c>
      <c r="P13" s="653" t="str">
        <f>'Cash Flow'!N11</f>
        <v>Month</v>
      </c>
      <c r="Q13" s="653" t="str">
        <f>'Cash Flow'!O11</f>
        <v>Month</v>
      </c>
      <c r="R13" s="653" t="str">
        <f>'Cash Flow'!P11</f>
        <v>Month</v>
      </c>
      <c r="S13" s="653" t="str">
        <f>'Cash Flow'!Q11</f>
        <v>Month</v>
      </c>
      <c r="T13" s="653" t="str">
        <f>'Cash Flow'!R11</f>
        <v>Month</v>
      </c>
      <c r="U13" s="653" t="str">
        <f>'Cash Flow'!S11</f>
        <v>Month</v>
      </c>
      <c r="V13" s="653" t="str">
        <f>'Cash Flow'!T11</f>
        <v>Month</v>
      </c>
      <c r="W13" s="653" t="str">
        <f>'Cash Flow'!U11</f>
        <v>Month</v>
      </c>
      <c r="X13" s="653" t="str">
        <f>'Cash Flow'!V11</f>
        <v>Month</v>
      </c>
      <c r="Y13" s="653" t="str">
        <f>'Cash Flow'!W11</f>
        <v>Month</v>
      </c>
      <c r="Z13" s="653" t="str">
        <f>'Cash Flow'!X11</f>
        <v>Month</v>
      </c>
      <c r="AA13" s="653">
        <f>'Cash Flow'!Z11</f>
        <v>0</v>
      </c>
      <c r="AB13" s="1743"/>
      <c r="AC13" s="1747"/>
      <c r="AD13" s="1747"/>
    </row>
    <row r="14" spans="2:30" s="362" customFormat="1" ht="13.5" customHeight="1" thickBot="1">
      <c r="B14" s="654"/>
      <c r="C14" s="655"/>
      <c r="D14" s="655"/>
      <c r="E14" s="2176"/>
      <c r="F14" s="2183"/>
      <c r="G14" s="2184"/>
      <c r="H14" s="2184"/>
      <c r="I14" s="2184"/>
      <c r="J14" s="2185"/>
      <c r="K14" s="2183"/>
      <c r="L14" s="2185"/>
      <c r="M14" s="647">
        <f>'Deliverables Checklist'!J14</f>
        <v>1</v>
      </c>
      <c r="N14" s="686">
        <f>'Cash Flow'!L12</f>
        <v>2</v>
      </c>
      <c r="O14" s="686">
        <f>'Cash Flow'!M12</f>
        <v>3</v>
      </c>
      <c r="P14" s="686">
        <f>'Cash Flow'!N12</f>
        <v>4</v>
      </c>
      <c r="Q14" s="686">
        <f>'Cash Flow'!O12</f>
        <v>5</v>
      </c>
      <c r="R14" s="686">
        <f>'Cash Flow'!P12</f>
        <v>6</v>
      </c>
      <c r="S14" s="686">
        <f>'Cash Flow'!Q12</f>
        <v>7</v>
      </c>
      <c r="T14" s="686">
        <f>'Cash Flow'!R12</f>
        <v>8</v>
      </c>
      <c r="U14" s="686">
        <f>'Cash Flow'!S12</f>
        <v>9</v>
      </c>
      <c r="V14" s="686">
        <f>'Cash Flow'!T12</f>
        <v>10</v>
      </c>
      <c r="W14" s="686">
        <f>'Cash Flow'!U12</f>
        <v>11</v>
      </c>
      <c r="X14" s="686">
        <f>'Cash Flow'!V12</f>
        <v>12</v>
      </c>
      <c r="Y14" s="686">
        <f>'Cash Flow'!W12</f>
        <v>13</v>
      </c>
      <c r="Z14" s="686">
        <f>'Cash Flow'!X12</f>
        <v>14</v>
      </c>
      <c r="AA14" s="686">
        <f>'Cash Flow'!Z12</f>
        <v>0</v>
      </c>
      <c r="AB14" s="687"/>
      <c r="AC14" s="27"/>
      <c r="AD14" s="27"/>
    </row>
    <row r="15" spans="2:30" thickTop="1">
      <c r="E15" s="1126" t="str">
        <f>'Deliverables Checklist'!B15</f>
        <v>SAP</v>
      </c>
      <c r="F15" s="1771" t="str">
        <f>'Deliverables Checklist'!C15</f>
        <v>Tax Clearance Certificate</v>
      </c>
      <c r="G15" s="1772"/>
      <c r="H15" s="1772"/>
      <c r="I15" s="1772"/>
      <c r="J15" s="1773"/>
      <c r="K15" s="1774" t="str">
        <f>'Deliverables Checklist'!H15</f>
        <v>Commissioning Manager</v>
      </c>
      <c r="L15" s="1775"/>
      <c r="M15" s="697">
        <f>'Deliverables Checklist'!J15</f>
        <v>1</v>
      </c>
      <c r="N15" s="649" t="e">
        <f>'Cash Flow'!#REF!</f>
        <v>#REF!</v>
      </c>
      <c r="O15" s="649" t="e">
        <f>'Cash Flow'!#REF!</f>
        <v>#REF!</v>
      </c>
      <c r="P15" s="649" t="e">
        <f>'Cash Flow'!#REF!</f>
        <v>#REF!</v>
      </c>
      <c r="Q15" s="649" t="e">
        <f>'Cash Flow'!#REF!</f>
        <v>#REF!</v>
      </c>
      <c r="R15" s="649" t="e">
        <f>'Cash Flow'!#REF!</f>
        <v>#REF!</v>
      </c>
      <c r="S15" s="649" t="e">
        <f>'Cash Flow'!#REF!</f>
        <v>#REF!</v>
      </c>
      <c r="T15" s="649" t="e">
        <f>'Cash Flow'!#REF!</f>
        <v>#REF!</v>
      </c>
      <c r="U15" s="649" t="e">
        <f>'Cash Flow'!#REF!</f>
        <v>#REF!</v>
      </c>
      <c r="V15" s="649" t="e">
        <f>'Cash Flow'!#REF!</f>
        <v>#REF!</v>
      </c>
      <c r="W15" s="649" t="e">
        <f>'Cash Flow'!#REF!</f>
        <v>#REF!</v>
      </c>
      <c r="X15" s="649" t="e">
        <f>'Cash Flow'!#REF!</f>
        <v>#REF!</v>
      </c>
      <c r="Y15" s="649" t="e">
        <f>'Cash Flow'!#REF!</f>
        <v>#REF!</v>
      </c>
      <c r="Z15" s="649" t="e">
        <f>'Cash Flow'!#REF!</f>
        <v>#REF!</v>
      </c>
      <c r="AA15" s="649" t="e">
        <f>'Cash Flow'!#REF!</f>
        <v>#REF!</v>
      </c>
      <c r="AB15" s="649" t="e">
        <f>'Cash Flow'!#REF!</f>
        <v>#REF!</v>
      </c>
      <c r="AC15" s="695"/>
      <c r="AD15" s="696"/>
    </row>
    <row r="16" spans="2:30" ht="12.75">
      <c r="E16" s="1126" t="str">
        <f>'Deliverables Checklist'!B16</f>
        <v>SAP</v>
      </c>
      <c r="F16" s="1771" t="str">
        <f>'Deliverables Checklist'!C16</f>
        <v>BEE Certificate</v>
      </c>
      <c r="G16" s="1772"/>
      <c r="H16" s="1772"/>
      <c r="I16" s="1772"/>
      <c r="J16" s="1773"/>
      <c r="K16" s="1774" t="str">
        <f>'Deliverables Checklist'!H16</f>
        <v>Commissioning Manager</v>
      </c>
      <c r="L16" s="1775"/>
      <c r="M16" s="697">
        <f>'Deliverables Checklist'!J16</f>
        <v>1</v>
      </c>
      <c r="N16" s="649" t="e">
        <f>'Cash Flow'!#REF!</f>
        <v>#REF!</v>
      </c>
      <c r="O16" s="649" t="e">
        <f>'Cash Flow'!#REF!</f>
        <v>#REF!</v>
      </c>
      <c r="P16" s="649" t="e">
        <f>'Cash Flow'!#REF!</f>
        <v>#REF!</v>
      </c>
      <c r="Q16" s="649" t="e">
        <f>'Cash Flow'!#REF!</f>
        <v>#REF!</v>
      </c>
      <c r="R16" s="649" t="e">
        <f>'Cash Flow'!#REF!</f>
        <v>#REF!</v>
      </c>
      <c r="S16" s="649" t="e">
        <f>'Cash Flow'!#REF!</f>
        <v>#REF!</v>
      </c>
      <c r="T16" s="649" t="e">
        <f>'Cash Flow'!#REF!</f>
        <v>#REF!</v>
      </c>
      <c r="U16" s="649" t="e">
        <f>'Cash Flow'!#REF!</f>
        <v>#REF!</v>
      </c>
      <c r="V16" s="649" t="e">
        <f>'Cash Flow'!#REF!</f>
        <v>#REF!</v>
      </c>
      <c r="W16" s="649" t="e">
        <f>'Cash Flow'!#REF!</f>
        <v>#REF!</v>
      </c>
      <c r="X16" s="649" t="e">
        <f>'Cash Flow'!#REF!</f>
        <v>#REF!</v>
      </c>
      <c r="Y16" s="649" t="e">
        <f>'Cash Flow'!#REF!</f>
        <v>#REF!</v>
      </c>
      <c r="Z16" s="649" t="e">
        <f>'Cash Flow'!#REF!</f>
        <v>#REF!</v>
      </c>
      <c r="AA16" s="649" t="e">
        <f>'Cash Flow'!#REF!</f>
        <v>#REF!</v>
      </c>
      <c r="AB16" s="649" t="e">
        <f>'Cash Flow'!#REF!</f>
        <v>#REF!</v>
      </c>
      <c r="AC16" s="695"/>
      <c r="AD16" s="696"/>
    </row>
    <row r="17" spans="5:30" ht="12.75">
      <c r="E17" s="1126" t="str">
        <f>'Deliverables Checklist'!B17</f>
        <v>SAP</v>
      </c>
      <c r="F17" s="1771" t="str">
        <f>'Deliverables Checklist'!C17</f>
        <v>TV License</v>
      </c>
      <c r="G17" s="1772"/>
      <c r="H17" s="1772"/>
      <c r="I17" s="1772"/>
      <c r="J17" s="1773"/>
      <c r="K17" s="1774" t="str">
        <f>'Deliverables Checklist'!H17</f>
        <v>Commissioning Manager</v>
      </c>
      <c r="L17" s="1775"/>
      <c r="M17" s="697">
        <f>'Deliverables Checklist'!J17</f>
        <v>1</v>
      </c>
      <c r="N17" s="656"/>
      <c r="O17" s="656"/>
      <c r="P17" s="656"/>
      <c r="Q17" s="656"/>
      <c r="R17" s="656"/>
      <c r="S17" s="656"/>
      <c r="T17" s="656"/>
      <c r="U17" s="656"/>
      <c r="V17" s="656"/>
      <c r="W17" s="656"/>
      <c r="X17" s="656"/>
      <c r="Y17" s="656"/>
      <c r="Z17" s="656"/>
      <c r="AA17" s="656"/>
      <c r="AB17" s="656"/>
      <c r="AC17" s="695"/>
      <c r="AD17" s="695"/>
    </row>
    <row r="18" spans="5:30" ht="12.75">
      <c r="E18" s="1126" t="str">
        <f>'Deliverables Checklist'!B18</f>
        <v>SAP</v>
      </c>
      <c r="F18" s="1771" t="str">
        <f>'Deliverables Checklist'!C18</f>
        <v>Scriptwriters/Writers Agreement</v>
      </c>
      <c r="G18" s="1772"/>
      <c r="H18" s="1772"/>
      <c r="I18" s="1772"/>
      <c r="J18" s="1773"/>
      <c r="K18" s="1774" t="str">
        <f>'Deliverables Checklist'!H18</f>
        <v>Business Acquisitions</v>
      </c>
      <c r="L18" s="1775"/>
      <c r="M18" s="697">
        <f>'Deliverables Checklist'!J18</f>
        <v>0</v>
      </c>
      <c r="N18" s="656"/>
      <c r="O18" s="656"/>
      <c r="P18" s="656"/>
      <c r="Q18" s="656"/>
      <c r="R18" s="656"/>
      <c r="S18" s="656"/>
      <c r="T18" s="656"/>
      <c r="U18" s="656"/>
      <c r="V18" s="656"/>
      <c r="W18" s="656"/>
      <c r="X18" s="656"/>
      <c r="Y18" s="656"/>
      <c r="Z18" s="656"/>
      <c r="AA18" s="656"/>
      <c r="AB18" s="656"/>
      <c r="AC18" s="695"/>
      <c r="AD18" s="695"/>
    </row>
    <row r="19" spans="5:30" ht="12.75">
      <c r="E19" s="1126" t="str">
        <f>'Deliverables Checklist'!B19</f>
        <v>SAP</v>
      </c>
      <c r="F19" s="1771" t="str">
        <f>'Deliverables Checklist'!C19</f>
        <v>Invoice</v>
      </c>
      <c r="G19" s="1772"/>
      <c r="H19" s="1772"/>
      <c r="I19" s="1772"/>
      <c r="J19" s="1773"/>
      <c r="K19" s="1774" t="str">
        <f>'Deliverables Checklist'!H19</f>
        <v>Business Acquisitions</v>
      </c>
      <c r="L19" s="1775"/>
      <c r="M19" s="697">
        <f>'Deliverables Checklist'!J19</f>
        <v>0</v>
      </c>
      <c r="N19" s="649" t="e">
        <f>'Cash Flow'!#REF!</f>
        <v>#REF!</v>
      </c>
      <c r="O19" s="649" t="e">
        <f>'Cash Flow'!#REF!</f>
        <v>#REF!</v>
      </c>
      <c r="P19" s="649" t="e">
        <f>'Cash Flow'!#REF!</f>
        <v>#REF!</v>
      </c>
      <c r="Q19" s="649" t="e">
        <f>'Cash Flow'!#REF!</f>
        <v>#REF!</v>
      </c>
      <c r="R19" s="649" t="e">
        <f>'Cash Flow'!#REF!</f>
        <v>#REF!</v>
      </c>
      <c r="S19" s="649" t="e">
        <f>'Cash Flow'!#REF!</f>
        <v>#REF!</v>
      </c>
      <c r="T19" s="649" t="e">
        <f>'Cash Flow'!#REF!</f>
        <v>#REF!</v>
      </c>
      <c r="U19" s="649" t="e">
        <f>'Cash Flow'!#REF!</f>
        <v>#REF!</v>
      </c>
      <c r="V19" s="649" t="e">
        <f>'Cash Flow'!#REF!</f>
        <v>#REF!</v>
      </c>
      <c r="W19" s="649" t="e">
        <f>'Cash Flow'!#REF!</f>
        <v>#REF!</v>
      </c>
      <c r="X19" s="649" t="e">
        <f>'Cash Flow'!#REF!</f>
        <v>#REF!</v>
      </c>
      <c r="Y19" s="649" t="e">
        <f>'Cash Flow'!#REF!</f>
        <v>#REF!</v>
      </c>
      <c r="Z19" s="649" t="e">
        <f>'Cash Flow'!#REF!</f>
        <v>#REF!</v>
      </c>
      <c r="AA19" s="649" t="e">
        <f>'Cash Flow'!#REF!</f>
        <v>#REF!</v>
      </c>
      <c r="AB19" s="649" t="e">
        <f>'Cash Flow'!#REF!</f>
        <v>#REF!</v>
      </c>
      <c r="AC19" s="695"/>
      <c r="AD19" s="696"/>
    </row>
    <row r="20" spans="5:30" ht="12.75">
      <c r="E20" s="1126" t="str">
        <f>'Deliverables Checklist'!B20</f>
        <v>e-mail U drive</v>
      </c>
      <c r="F20" s="1771" t="str">
        <f>'Deliverables Checklist'!C20</f>
        <v>Proof of separate bank account</v>
      </c>
      <c r="G20" s="1772"/>
      <c r="H20" s="1772"/>
      <c r="I20" s="1772"/>
      <c r="J20" s="1773"/>
      <c r="K20" s="1774" t="str">
        <f>'Deliverables Checklist'!H20</f>
        <v>Production Controller</v>
      </c>
      <c r="L20" s="1775"/>
      <c r="M20" s="697">
        <f>'Deliverables Checklist'!J20</f>
        <v>1</v>
      </c>
      <c r="N20" s="640" t="e">
        <f>'Cash Flow'!#REF!</f>
        <v>#REF!</v>
      </c>
      <c r="O20" s="640" t="e">
        <f>'Cash Flow'!#REF!</f>
        <v>#REF!</v>
      </c>
      <c r="P20" s="640" t="e">
        <f>'Cash Flow'!#REF!</f>
        <v>#REF!</v>
      </c>
      <c r="Q20" s="640" t="e">
        <f>'Cash Flow'!#REF!</f>
        <v>#REF!</v>
      </c>
      <c r="R20" s="640" t="e">
        <f>'Cash Flow'!#REF!</f>
        <v>#REF!</v>
      </c>
      <c r="S20" s="640" t="e">
        <f>'Cash Flow'!#REF!</f>
        <v>#REF!</v>
      </c>
      <c r="T20" s="640" t="e">
        <f>'Cash Flow'!#REF!</f>
        <v>#REF!</v>
      </c>
      <c r="U20" s="640" t="e">
        <f>'Cash Flow'!#REF!</f>
        <v>#REF!</v>
      </c>
      <c r="V20" s="640" t="e">
        <f>'Cash Flow'!#REF!</f>
        <v>#REF!</v>
      </c>
      <c r="W20" s="640" t="e">
        <f>'Cash Flow'!#REF!</f>
        <v>#REF!</v>
      </c>
      <c r="X20" s="640" t="e">
        <f>'Cash Flow'!#REF!</f>
        <v>#REF!</v>
      </c>
      <c r="Y20" s="640" t="e">
        <f>'Cash Flow'!#REF!</f>
        <v>#REF!</v>
      </c>
      <c r="Z20" s="640" t="e">
        <f>'Cash Flow'!#REF!</f>
        <v>#REF!</v>
      </c>
      <c r="AA20" s="640" t="e">
        <f>'Cash Flow'!#REF!</f>
        <v>#REF!</v>
      </c>
      <c r="AB20" s="649" t="e">
        <f>'Cash Flow'!#REF!</f>
        <v>#REF!</v>
      </c>
      <c r="AC20" s="695"/>
      <c r="AD20" s="696"/>
    </row>
    <row r="21" spans="5:30" ht="12.75">
      <c r="E21" s="1126" t="str">
        <f>'Deliverables Checklist'!B21</f>
        <v>e-mail U drive</v>
      </c>
      <c r="F21" s="1771" t="str">
        <f>'Deliverables Checklist'!C21</f>
        <v>Copy of Production Insurance Confirmation</v>
      </c>
      <c r="G21" s="1772"/>
      <c r="H21" s="1772"/>
      <c r="I21" s="1772"/>
      <c r="J21" s="1773"/>
      <c r="K21" s="1774" t="str">
        <f>'Deliverables Checklist'!H21</f>
        <v>Production Controller</v>
      </c>
      <c r="L21" s="1775"/>
      <c r="M21" s="697">
        <f>'Deliverables Checklist'!J21</f>
        <v>1</v>
      </c>
      <c r="N21" s="656"/>
      <c r="O21" s="656"/>
      <c r="P21" s="656"/>
      <c r="Q21" s="656"/>
      <c r="R21" s="656"/>
      <c r="S21" s="656"/>
      <c r="T21" s="656"/>
      <c r="U21" s="656"/>
      <c r="V21" s="656"/>
      <c r="W21" s="656"/>
      <c r="X21" s="656"/>
      <c r="Y21" s="656"/>
      <c r="Z21" s="656"/>
      <c r="AA21" s="656"/>
      <c r="AB21" s="656"/>
      <c r="AC21" s="695"/>
      <c r="AD21" s="695"/>
    </row>
    <row r="22" spans="5:30" ht="12.75">
      <c r="E22" s="1126" t="str">
        <f>'Deliverables Checklist'!B22</f>
        <v>SAP</v>
      </c>
      <c r="F22" s="1771" t="str">
        <f>'Deliverables Checklist'!C22</f>
        <v>Monthly Production Expenditure Report</v>
      </c>
      <c r="G22" s="1772"/>
      <c r="H22" s="1772"/>
      <c r="I22" s="1772"/>
      <c r="J22" s="1773"/>
      <c r="K22" s="1774" t="str">
        <f>'Deliverables Checklist'!H22</f>
        <v>Production Controller</v>
      </c>
      <c r="L22" s="1775"/>
      <c r="M22" s="697">
        <f>'Deliverables Checklist'!J22</f>
        <v>0</v>
      </c>
      <c r="N22" s="649" t="e">
        <f>'Cash Flow'!#REF!</f>
        <v>#REF!</v>
      </c>
      <c r="O22" s="649" t="e">
        <f>'Cash Flow'!#REF!</f>
        <v>#REF!</v>
      </c>
      <c r="P22" s="649" t="e">
        <f>'Cash Flow'!#REF!</f>
        <v>#REF!</v>
      </c>
      <c r="Q22" s="649" t="e">
        <f>'Cash Flow'!#REF!</f>
        <v>#REF!</v>
      </c>
      <c r="R22" s="649" t="e">
        <f>'Cash Flow'!#REF!</f>
        <v>#REF!</v>
      </c>
      <c r="S22" s="649" t="e">
        <f>'Cash Flow'!#REF!</f>
        <v>#REF!</v>
      </c>
      <c r="T22" s="649" t="e">
        <f>'Cash Flow'!#REF!</f>
        <v>#REF!</v>
      </c>
      <c r="U22" s="649" t="e">
        <f>'Cash Flow'!#REF!</f>
        <v>#REF!</v>
      </c>
      <c r="V22" s="649" t="e">
        <f>'Cash Flow'!#REF!</f>
        <v>#REF!</v>
      </c>
      <c r="W22" s="649" t="e">
        <f>'Cash Flow'!#REF!</f>
        <v>#REF!</v>
      </c>
      <c r="X22" s="649" t="e">
        <f>'Cash Flow'!#REF!</f>
        <v>#REF!</v>
      </c>
      <c r="Y22" s="649" t="e">
        <f>'Cash Flow'!#REF!</f>
        <v>#REF!</v>
      </c>
      <c r="Z22" s="649" t="e">
        <f>'Cash Flow'!#REF!</f>
        <v>#REF!</v>
      </c>
      <c r="AA22" s="649" t="e">
        <f>'Cash Flow'!#REF!</f>
        <v>#REF!</v>
      </c>
      <c r="AB22" s="649" t="e">
        <f>'Cash Flow'!#REF!</f>
        <v>#REF!</v>
      </c>
      <c r="AC22" s="695"/>
      <c r="AD22" s="696"/>
    </row>
    <row r="23" spans="5:30" ht="12.75">
      <c r="E23" s="1126" t="str">
        <f>'Deliverables Checklist'!B23</f>
        <v>email</v>
      </c>
      <c r="F23" s="1771" t="str">
        <f>'Deliverables Checklist'!C23</f>
        <v>Asset Closing Memo</v>
      </c>
      <c r="G23" s="1772"/>
      <c r="H23" s="1772"/>
      <c r="I23" s="1772"/>
      <c r="J23" s="1773"/>
      <c r="K23" s="1774" t="str">
        <f>'Deliverables Checklist'!H23</f>
        <v>Production Controller</v>
      </c>
      <c r="L23" s="1775"/>
      <c r="M23" s="697">
        <f>'Deliverables Checklist'!J23</f>
        <v>0</v>
      </c>
      <c r="N23" s="649" t="e">
        <f>'Cash Flow'!#REF!</f>
        <v>#REF!</v>
      </c>
      <c r="O23" s="649" t="e">
        <f>'Cash Flow'!#REF!</f>
        <v>#REF!</v>
      </c>
      <c r="P23" s="649" t="e">
        <f>'Cash Flow'!#REF!</f>
        <v>#REF!</v>
      </c>
      <c r="Q23" s="649" t="e">
        <f>'Cash Flow'!#REF!</f>
        <v>#REF!</v>
      </c>
      <c r="R23" s="649" t="e">
        <f>'Cash Flow'!#REF!</f>
        <v>#REF!</v>
      </c>
      <c r="S23" s="649" t="e">
        <f>'Cash Flow'!#REF!</f>
        <v>#REF!</v>
      </c>
      <c r="T23" s="649" t="e">
        <f>'Cash Flow'!#REF!</f>
        <v>#REF!</v>
      </c>
      <c r="U23" s="649" t="e">
        <f>'Cash Flow'!#REF!</f>
        <v>#REF!</v>
      </c>
      <c r="V23" s="649" t="e">
        <f>'Cash Flow'!#REF!</f>
        <v>#REF!</v>
      </c>
      <c r="W23" s="649" t="e">
        <f>'Cash Flow'!#REF!</f>
        <v>#REF!</v>
      </c>
      <c r="X23" s="649" t="e">
        <f>'Cash Flow'!#REF!</f>
        <v>#REF!</v>
      </c>
      <c r="Y23" s="649" t="e">
        <f>'Cash Flow'!#REF!</f>
        <v>#REF!</v>
      </c>
      <c r="Z23" s="649" t="e">
        <f>'Cash Flow'!#REF!</f>
        <v>#REF!</v>
      </c>
      <c r="AA23" s="649" t="e">
        <f>'Cash Flow'!#REF!</f>
        <v>#REF!</v>
      </c>
      <c r="AB23" s="649" t="e">
        <f>'Cash Flow'!#REF!</f>
        <v>#REF!</v>
      </c>
      <c r="AC23" s="695"/>
      <c r="AD23" s="696"/>
    </row>
    <row r="24" spans="5:30" ht="12.75">
      <c r="E24" s="1126" t="str">
        <f>'Deliverables Checklist'!B24</f>
        <v>e-mail U drive</v>
      </c>
      <c r="F24" s="1771" t="str">
        <f>'Deliverables Checklist'!C24</f>
        <v>Final Status Report    (Production Controller)</v>
      </c>
      <c r="G24" s="1772"/>
      <c r="H24" s="1772"/>
      <c r="I24" s="1772"/>
      <c r="J24" s="1773"/>
      <c r="K24" s="1774" t="str">
        <f>'Deliverables Checklist'!H24</f>
        <v>Financial Administrator</v>
      </c>
      <c r="L24" s="1775"/>
      <c r="M24" s="697">
        <f>'Deliverables Checklist'!J24</f>
        <v>0</v>
      </c>
      <c r="N24" s="640" t="e">
        <f>'Cash Flow'!#REF!</f>
        <v>#REF!</v>
      </c>
      <c r="O24" s="640" t="e">
        <f>'Cash Flow'!#REF!</f>
        <v>#REF!</v>
      </c>
      <c r="P24" s="640" t="e">
        <f>'Cash Flow'!#REF!</f>
        <v>#REF!</v>
      </c>
      <c r="Q24" s="640" t="e">
        <f>'Cash Flow'!#REF!</f>
        <v>#REF!</v>
      </c>
      <c r="R24" s="640" t="e">
        <f>'Cash Flow'!#REF!</f>
        <v>#REF!</v>
      </c>
      <c r="S24" s="640" t="e">
        <f>'Cash Flow'!#REF!</f>
        <v>#REF!</v>
      </c>
      <c r="T24" s="640" t="e">
        <f>'Cash Flow'!#REF!</f>
        <v>#REF!</v>
      </c>
      <c r="U24" s="640" t="e">
        <f>'Cash Flow'!#REF!</f>
        <v>#REF!</v>
      </c>
      <c r="V24" s="640" t="e">
        <f>'Cash Flow'!#REF!</f>
        <v>#REF!</v>
      </c>
      <c r="W24" s="640" t="e">
        <f>'Cash Flow'!#REF!</f>
        <v>#REF!</v>
      </c>
      <c r="X24" s="640" t="e">
        <f>'Cash Flow'!#REF!</f>
        <v>#REF!</v>
      </c>
      <c r="Y24" s="640" t="e">
        <f>'Cash Flow'!#REF!</f>
        <v>#REF!</v>
      </c>
      <c r="Z24" s="640" t="e">
        <f>'Cash Flow'!#REF!</f>
        <v>#REF!</v>
      </c>
      <c r="AA24" s="640" t="e">
        <f>'Cash Flow'!#REF!</f>
        <v>#REF!</v>
      </c>
      <c r="AB24" s="649" t="e">
        <f>'Cash Flow'!#REF!</f>
        <v>#REF!</v>
      </c>
      <c r="AC24" s="695"/>
      <c r="AD24" s="696"/>
    </row>
    <row r="25" spans="5:30" ht="12.75">
      <c r="E25" s="1126" t="str">
        <f>'Deliverables Checklist'!B25</f>
        <v>e-mail U drive</v>
      </c>
      <c r="F25" s="1771" t="str">
        <f>'Deliverables Checklist'!C25</f>
        <v>Content Workshop</v>
      </c>
      <c r="G25" s="1772"/>
      <c r="H25" s="1772"/>
      <c r="I25" s="1772"/>
      <c r="J25" s="1773"/>
      <c r="K25" s="1774" t="str">
        <f>'Deliverables Checklist'!H25</f>
        <v>Commissioning Editor</v>
      </c>
      <c r="L25" s="1775"/>
      <c r="M25" s="697">
        <f>'Deliverables Checklist'!J25</f>
        <v>1</v>
      </c>
      <c r="N25" s="656"/>
      <c r="O25" s="656"/>
      <c r="P25" s="656"/>
      <c r="Q25" s="656"/>
      <c r="R25" s="656"/>
      <c r="S25" s="656"/>
      <c r="T25" s="656"/>
      <c r="U25" s="656"/>
      <c r="V25" s="656"/>
      <c r="W25" s="656"/>
      <c r="X25" s="656"/>
      <c r="Y25" s="656"/>
      <c r="Z25" s="656"/>
      <c r="AA25" s="656"/>
      <c r="AB25" s="656"/>
      <c r="AC25" s="695"/>
      <c r="AD25" s="695"/>
    </row>
    <row r="26" spans="5:30" ht="12.75">
      <c r="E26" s="1126" t="str">
        <f>'Deliverables Checklist'!B26</f>
        <v>e-mail U drive</v>
      </c>
      <c r="F26" s="1771" t="str">
        <f>'Deliverables Checklist'!C26</f>
        <v>Research Pack</v>
      </c>
      <c r="G26" s="1772"/>
      <c r="H26" s="1772"/>
      <c r="I26" s="1772"/>
      <c r="J26" s="1773"/>
      <c r="K26" s="1774" t="str">
        <f>'Deliverables Checklist'!H26</f>
        <v>Commissioning Editor</v>
      </c>
      <c r="L26" s="1775"/>
      <c r="M26" s="697">
        <f>'Deliverables Checklist'!J26</f>
        <v>1</v>
      </c>
      <c r="N26" s="649" t="e">
        <f>'Cash Flow'!#REF!</f>
        <v>#REF!</v>
      </c>
      <c r="O26" s="649" t="e">
        <f>'Cash Flow'!#REF!</f>
        <v>#REF!</v>
      </c>
      <c r="P26" s="649" t="e">
        <f>'Cash Flow'!#REF!</f>
        <v>#REF!</v>
      </c>
      <c r="Q26" s="649" t="e">
        <f>'Cash Flow'!#REF!</f>
        <v>#REF!</v>
      </c>
      <c r="R26" s="649" t="e">
        <f>'Cash Flow'!#REF!</f>
        <v>#REF!</v>
      </c>
      <c r="S26" s="649" t="e">
        <f>'Cash Flow'!#REF!</f>
        <v>#REF!</v>
      </c>
      <c r="T26" s="649" t="e">
        <f>'Cash Flow'!#REF!</f>
        <v>#REF!</v>
      </c>
      <c r="U26" s="649" t="e">
        <f>'Cash Flow'!#REF!</f>
        <v>#REF!</v>
      </c>
      <c r="V26" s="649" t="e">
        <f>'Cash Flow'!#REF!</f>
        <v>#REF!</v>
      </c>
      <c r="W26" s="649" t="e">
        <f>'Cash Flow'!#REF!</f>
        <v>#REF!</v>
      </c>
      <c r="X26" s="649" t="e">
        <f>'Cash Flow'!#REF!</f>
        <v>#REF!</v>
      </c>
      <c r="Y26" s="649" t="e">
        <f>'Cash Flow'!#REF!</f>
        <v>#REF!</v>
      </c>
      <c r="Z26" s="649" t="e">
        <f>'Cash Flow'!#REF!</f>
        <v>#REF!</v>
      </c>
      <c r="AA26" s="649" t="e">
        <f>'Cash Flow'!#REF!</f>
        <v>#REF!</v>
      </c>
      <c r="AB26" s="649" t="e">
        <f>'Cash Flow'!#REF!</f>
        <v>#REF!</v>
      </c>
      <c r="AC26" s="695"/>
      <c r="AD26" s="696"/>
    </row>
    <row r="27" spans="5:30" ht="12.75">
      <c r="E27" s="1126" t="str">
        <f>'Deliverables Checklist'!B27</f>
        <v>Dalet</v>
      </c>
      <c r="F27" s="1771" t="str">
        <f>'Deliverables Checklist'!C27</f>
        <v>Episodic Outlines; EPG Synopsis</v>
      </c>
      <c r="G27" s="1772"/>
      <c r="H27" s="1772"/>
      <c r="I27" s="1772"/>
      <c r="J27" s="1773"/>
      <c r="K27" s="1774" t="str">
        <f>'Deliverables Checklist'!H27</f>
        <v>Commissioning Editor</v>
      </c>
      <c r="L27" s="1775"/>
      <c r="M27" s="697">
        <f>'Deliverables Checklist'!J27</f>
        <v>1</v>
      </c>
      <c r="N27" s="649" t="e">
        <f>'Cash Flow'!#REF!</f>
        <v>#REF!</v>
      </c>
      <c r="O27" s="649" t="e">
        <f>'Cash Flow'!#REF!</f>
        <v>#REF!</v>
      </c>
      <c r="P27" s="649" t="e">
        <f>'Cash Flow'!#REF!</f>
        <v>#REF!</v>
      </c>
      <c r="Q27" s="649" t="e">
        <f>'Cash Flow'!#REF!</f>
        <v>#REF!</v>
      </c>
      <c r="R27" s="649" t="e">
        <f>'Cash Flow'!#REF!</f>
        <v>#REF!</v>
      </c>
      <c r="S27" s="649" t="e">
        <f>'Cash Flow'!#REF!</f>
        <v>#REF!</v>
      </c>
      <c r="T27" s="649" t="e">
        <f>'Cash Flow'!#REF!</f>
        <v>#REF!</v>
      </c>
      <c r="U27" s="649" t="e">
        <f>'Cash Flow'!#REF!</f>
        <v>#REF!</v>
      </c>
      <c r="V27" s="649" t="e">
        <f>'Cash Flow'!#REF!</f>
        <v>#REF!</v>
      </c>
      <c r="W27" s="649" t="e">
        <f>'Cash Flow'!#REF!</f>
        <v>#REF!</v>
      </c>
      <c r="X27" s="649" t="e">
        <f>'Cash Flow'!#REF!</f>
        <v>#REF!</v>
      </c>
      <c r="Y27" s="649" t="e">
        <f>'Cash Flow'!#REF!</f>
        <v>#REF!</v>
      </c>
      <c r="Z27" s="649" t="e">
        <f>'Cash Flow'!#REF!</f>
        <v>#REF!</v>
      </c>
      <c r="AA27" s="649" t="e">
        <f>'Cash Flow'!#REF!</f>
        <v>#REF!</v>
      </c>
      <c r="AB27" s="649" t="e">
        <f>'Cash Flow'!#REF!</f>
        <v>#REF!</v>
      </c>
      <c r="AC27" s="695"/>
      <c r="AD27" s="696"/>
    </row>
    <row r="28" spans="5:30" ht="12.75">
      <c r="E28" s="1126" t="str">
        <f>'Deliverables Checklist'!B28</f>
        <v>Dalet</v>
      </c>
      <c r="F28" s="1771" t="str">
        <f>'Deliverables Checklist'!C28</f>
        <v>Series Outlines</v>
      </c>
      <c r="G28" s="1772"/>
      <c r="H28" s="1772"/>
      <c r="I28" s="1772"/>
      <c r="J28" s="1773"/>
      <c r="K28" s="1774" t="str">
        <f>'Deliverables Checklist'!H28</f>
        <v>Commissioning Editor</v>
      </c>
      <c r="L28" s="1775"/>
      <c r="M28" s="697">
        <f>'Deliverables Checklist'!J28</f>
        <v>0</v>
      </c>
      <c r="N28" s="649" t="e">
        <f>'Cash Flow'!#REF!</f>
        <v>#REF!</v>
      </c>
      <c r="O28" s="649" t="e">
        <f>'Cash Flow'!#REF!</f>
        <v>#REF!</v>
      </c>
      <c r="P28" s="649" t="e">
        <f>'Cash Flow'!#REF!</f>
        <v>#REF!</v>
      </c>
      <c r="Q28" s="649" t="e">
        <f>'Cash Flow'!#REF!</f>
        <v>#REF!</v>
      </c>
      <c r="R28" s="649" t="e">
        <f>'Cash Flow'!#REF!</f>
        <v>#REF!</v>
      </c>
      <c r="S28" s="649" t="e">
        <f>'Cash Flow'!#REF!</f>
        <v>#REF!</v>
      </c>
      <c r="T28" s="649" t="e">
        <f>'Cash Flow'!#REF!</f>
        <v>#REF!</v>
      </c>
      <c r="U28" s="649" t="e">
        <f>'Cash Flow'!#REF!</f>
        <v>#REF!</v>
      </c>
      <c r="V28" s="649" t="e">
        <f>'Cash Flow'!#REF!</f>
        <v>#REF!</v>
      </c>
      <c r="W28" s="649" t="e">
        <f>'Cash Flow'!#REF!</f>
        <v>#REF!</v>
      </c>
      <c r="X28" s="649" t="e">
        <f>'Cash Flow'!#REF!</f>
        <v>#REF!</v>
      </c>
      <c r="Y28" s="649" t="e">
        <f>'Cash Flow'!#REF!</f>
        <v>#REF!</v>
      </c>
      <c r="Z28" s="649" t="e">
        <f>'Cash Flow'!#REF!</f>
        <v>#REF!</v>
      </c>
      <c r="AA28" s="649" t="e">
        <f>'Cash Flow'!#REF!</f>
        <v>#REF!</v>
      </c>
      <c r="AB28" s="649" t="e">
        <f>'Cash Flow'!#REF!</f>
        <v>#REF!</v>
      </c>
      <c r="AC28" s="695"/>
      <c r="AD28" s="696"/>
    </row>
    <row r="29" spans="5:30" ht="12.75">
      <c r="E29" s="1126" t="str">
        <f>'Deliverables Checklist'!B29</f>
        <v>U Drive</v>
      </c>
      <c r="F29" s="1771" t="str">
        <f>'Deliverables Checklist'!C29</f>
        <v>Final Approved TX Scripts</v>
      </c>
      <c r="G29" s="1772"/>
      <c r="H29" s="1772"/>
      <c r="I29" s="1772"/>
      <c r="J29" s="1773"/>
      <c r="K29" s="1774" t="str">
        <f>'Deliverables Checklist'!H29</f>
        <v>Commissioning Editor</v>
      </c>
      <c r="L29" s="1775"/>
      <c r="M29" s="697">
        <f>'Deliverables Checklist'!J29</f>
        <v>0</v>
      </c>
      <c r="N29" s="649" t="e">
        <f>'Cash Flow'!#REF!</f>
        <v>#REF!</v>
      </c>
      <c r="O29" s="649" t="e">
        <f>'Cash Flow'!#REF!</f>
        <v>#REF!</v>
      </c>
      <c r="P29" s="649" t="e">
        <f>'Cash Flow'!#REF!</f>
        <v>#REF!</v>
      </c>
      <c r="Q29" s="649" t="e">
        <f>'Cash Flow'!#REF!</f>
        <v>#REF!</v>
      </c>
      <c r="R29" s="649" t="e">
        <f>'Cash Flow'!#REF!</f>
        <v>#REF!</v>
      </c>
      <c r="S29" s="649" t="e">
        <f>'Cash Flow'!#REF!</f>
        <v>#REF!</v>
      </c>
      <c r="T29" s="649" t="e">
        <f>'Cash Flow'!#REF!</f>
        <v>#REF!</v>
      </c>
      <c r="U29" s="649" t="e">
        <f>'Cash Flow'!#REF!</f>
        <v>#REF!</v>
      </c>
      <c r="V29" s="649" t="e">
        <f>'Cash Flow'!#REF!</f>
        <v>#REF!</v>
      </c>
      <c r="W29" s="649" t="e">
        <f>'Cash Flow'!#REF!</f>
        <v>#REF!</v>
      </c>
      <c r="X29" s="649" t="e">
        <f>'Cash Flow'!#REF!</f>
        <v>#REF!</v>
      </c>
      <c r="Y29" s="649" t="e">
        <f>'Cash Flow'!#REF!</f>
        <v>#REF!</v>
      </c>
      <c r="Z29" s="649" t="e">
        <f>'Cash Flow'!#REF!</f>
        <v>#REF!</v>
      </c>
      <c r="AA29" s="649" t="e">
        <f>'Cash Flow'!#REF!</f>
        <v>#REF!</v>
      </c>
      <c r="AB29" s="649" t="e">
        <f>'Cash Flow'!#REF!</f>
        <v>#REF!</v>
      </c>
      <c r="AC29" s="695"/>
      <c r="AD29" s="696"/>
    </row>
    <row r="30" spans="5:30" ht="25.5" customHeight="1">
      <c r="E30" s="1126" t="str">
        <f>'Deliverables Checklist'!B30</f>
        <v>YBC</v>
      </c>
      <c r="F30" s="1771" t="str">
        <f>'Deliverables Checklist'!C30</f>
        <v>Viewing copy delivered via we transfer or similar product</v>
      </c>
      <c r="G30" s="1772"/>
      <c r="H30" s="1772"/>
      <c r="I30" s="1772"/>
      <c r="J30" s="1773"/>
      <c r="K30" s="1774" t="str">
        <f>'Deliverables Checklist'!H30</f>
        <v>Commissioning Editor</v>
      </c>
      <c r="L30" s="1775"/>
      <c r="M30" s="697">
        <f>'Deliverables Checklist'!J30</f>
        <v>0</v>
      </c>
      <c r="N30" s="649" t="e">
        <f>'Cash Flow'!#REF!</f>
        <v>#REF!</v>
      </c>
      <c r="O30" s="649" t="e">
        <f>'Cash Flow'!#REF!</f>
        <v>#REF!</v>
      </c>
      <c r="P30" s="649" t="e">
        <f>'Cash Flow'!#REF!</f>
        <v>#REF!</v>
      </c>
      <c r="Q30" s="649" t="e">
        <f>'Cash Flow'!#REF!</f>
        <v>#REF!</v>
      </c>
      <c r="R30" s="649" t="e">
        <f>'Cash Flow'!#REF!</f>
        <v>#REF!</v>
      </c>
      <c r="S30" s="649" t="e">
        <f>'Cash Flow'!#REF!</f>
        <v>#REF!</v>
      </c>
      <c r="T30" s="649" t="e">
        <f>'Cash Flow'!#REF!</f>
        <v>#REF!</v>
      </c>
      <c r="U30" s="649" t="e">
        <f>'Cash Flow'!#REF!</f>
        <v>#REF!</v>
      </c>
      <c r="V30" s="649" t="e">
        <f>'Cash Flow'!#REF!</f>
        <v>#REF!</v>
      </c>
      <c r="W30" s="649" t="e">
        <f>'Cash Flow'!#REF!</f>
        <v>#REF!</v>
      </c>
      <c r="X30" s="649" t="e">
        <f>'Cash Flow'!#REF!</f>
        <v>#REF!</v>
      </c>
      <c r="Y30" s="649" t="e">
        <f>'Cash Flow'!#REF!</f>
        <v>#REF!</v>
      </c>
      <c r="Z30" s="649" t="e">
        <f>'Cash Flow'!#REF!</f>
        <v>#REF!</v>
      </c>
      <c r="AA30" s="649" t="e">
        <f>'Cash Flow'!#REF!</f>
        <v>#REF!</v>
      </c>
      <c r="AB30" s="649" t="e">
        <f>'Cash Flow'!#REF!</f>
        <v>#REF!</v>
      </c>
      <c r="AC30" s="695"/>
      <c r="AD30" s="696"/>
    </row>
    <row r="31" spans="5:30" ht="12.75">
      <c r="E31" s="1126" t="str">
        <f>'Deliverables Checklist'!B31</f>
        <v>Dalet</v>
      </c>
      <c r="F31" s="1771" t="str">
        <f>'Deliverables Checklist'!C31</f>
        <v>EPKs and Promos</v>
      </c>
      <c r="G31" s="1772"/>
      <c r="H31" s="1772"/>
      <c r="I31" s="1772"/>
      <c r="J31" s="1773"/>
      <c r="K31" s="1774" t="str">
        <f>'Deliverables Checklist'!H31</f>
        <v>Commissioning Editor</v>
      </c>
      <c r="L31" s="1775"/>
      <c r="M31" s="697">
        <f>'Deliverables Checklist'!J31</f>
        <v>0</v>
      </c>
      <c r="N31" s="649" t="e">
        <f>'Cash Flow'!#REF!</f>
        <v>#REF!</v>
      </c>
      <c r="O31" s="649" t="e">
        <f>'Cash Flow'!#REF!</f>
        <v>#REF!</v>
      </c>
      <c r="P31" s="649" t="e">
        <f>'Cash Flow'!#REF!</f>
        <v>#REF!</v>
      </c>
      <c r="Q31" s="649" t="e">
        <f>'Cash Flow'!#REF!</f>
        <v>#REF!</v>
      </c>
      <c r="R31" s="649" t="e">
        <f>'Cash Flow'!#REF!</f>
        <v>#REF!</v>
      </c>
      <c r="S31" s="649" t="e">
        <f>'Cash Flow'!#REF!</f>
        <v>#REF!</v>
      </c>
      <c r="T31" s="649" t="e">
        <f>'Cash Flow'!#REF!</f>
        <v>#REF!</v>
      </c>
      <c r="U31" s="649" t="e">
        <f>'Cash Flow'!#REF!</f>
        <v>#REF!</v>
      </c>
      <c r="V31" s="649" t="e">
        <f>'Cash Flow'!#REF!</f>
        <v>#REF!</v>
      </c>
      <c r="W31" s="649" t="e">
        <f>'Cash Flow'!#REF!</f>
        <v>#REF!</v>
      </c>
      <c r="X31" s="649" t="e">
        <f>'Cash Flow'!#REF!</f>
        <v>#REF!</v>
      </c>
      <c r="Y31" s="649" t="e">
        <f>'Cash Flow'!#REF!</f>
        <v>#REF!</v>
      </c>
      <c r="Z31" s="649" t="e">
        <f>'Cash Flow'!#REF!</f>
        <v>#REF!</v>
      </c>
      <c r="AA31" s="649" t="e">
        <f>'Cash Flow'!#REF!</f>
        <v>#REF!</v>
      </c>
      <c r="AB31" s="649" t="e">
        <f>'Cash Flow'!#REF!</f>
        <v>#REF!</v>
      </c>
      <c r="AC31" s="695"/>
      <c r="AD31" s="696"/>
    </row>
    <row r="32" spans="5:30" ht="12.75">
      <c r="E32" s="1126" t="str">
        <f>'Deliverables Checklist'!B32</f>
        <v>Dalet</v>
      </c>
      <c r="F32" s="1771" t="str">
        <f>'Deliverables Checklist'!C32</f>
        <v>Episodic File Delivery (portal) with M&amp;E tracks</v>
      </c>
      <c r="G32" s="1772"/>
      <c r="H32" s="1772"/>
      <c r="I32" s="1772"/>
      <c r="J32" s="1773"/>
      <c r="K32" s="1774" t="str">
        <f>'Deliverables Checklist'!H32</f>
        <v>Commissioning Editor</v>
      </c>
      <c r="L32" s="1775"/>
      <c r="M32" s="697">
        <f>'Deliverables Checklist'!J32</f>
        <v>0</v>
      </c>
      <c r="N32" s="649" t="e">
        <f>'Cash Flow'!#REF!</f>
        <v>#REF!</v>
      </c>
      <c r="O32" s="649" t="e">
        <f>'Cash Flow'!#REF!</f>
        <v>#REF!</v>
      </c>
      <c r="P32" s="649" t="e">
        <f>'Cash Flow'!#REF!</f>
        <v>#REF!</v>
      </c>
      <c r="Q32" s="649" t="e">
        <f>'Cash Flow'!#REF!</f>
        <v>#REF!</v>
      </c>
      <c r="R32" s="649" t="e">
        <f>'Cash Flow'!#REF!</f>
        <v>#REF!</v>
      </c>
      <c r="S32" s="649" t="e">
        <f>'Cash Flow'!#REF!</f>
        <v>#REF!</v>
      </c>
      <c r="T32" s="649" t="e">
        <f>'Cash Flow'!#REF!</f>
        <v>#REF!</v>
      </c>
      <c r="U32" s="649" t="e">
        <f>'Cash Flow'!#REF!</f>
        <v>#REF!</v>
      </c>
      <c r="V32" s="649" t="e">
        <f>'Cash Flow'!#REF!</f>
        <v>#REF!</v>
      </c>
      <c r="W32" s="649" t="e">
        <f>'Cash Flow'!#REF!</f>
        <v>#REF!</v>
      </c>
      <c r="X32" s="649" t="e">
        <f>'Cash Flow'!#REF!</f>
        <v>#REF!</v>
      </c>
      <c r="Y32" s="649" t="e">
        <f>'Cash Flow'!#REF!</f>
        <v>#REF!</v>
      </c>
      <c r="Z32" s="649" t="e">
        <f>'Cash Flow'!#REF!</f>
        <v>#REF!</v>
      </c>
      <c r="AA32" s="649" t="e">
        <f>'Cash Flow'!#REF!</f>
        <v>#REF!</v>
      </c>
      <c r="AB32" s="649" t="e">
        <f>'Cash Flow'!#REF!</f>
        <v>#REF!</v>
      </c>
      <c r="AC32" s="695"/>
      <c r="AD32" s="696"/>
    </row>
    <row r="33" spans="5:30" ht="25.5" customHeight="1">
      <c r="E33" s="1126" t="str">
        <f>'Deliverables Checklist'!B33</f>
        <v>Dalet</v>
      </c>
      <c r="F33" s="1771" t="str">
        <f>'Deliverables Checklist'!C33</f>
        <v>Rushes/Unedited material; metadata (separate folder and house codes)</v>
      </c>
      <c r="G33" s="1772"/>
      <c r="H33" s="1772"/>
      <c r="I33" s="1772"/>
      <c r="J33" s="1773"/>
      <c r="K33" s="1774" t="str">
        <f>'Deliverables Checklist'!H33</f>
        <v>Commissioning Editor</v>
      </c>
      <c r="L33" s="1775"/>
      <c r="M33" s="697">
        <f>'Deliverables Checklist'!J33</f>
        <v>0</v>
      </c>
      <c r="N33" s="649" t="e">
        <f>'Cash Flow'!#REF!</f>
        <v>#REF!</v>
      </c>
      <c r="O33" s="649" t="e">
        <f>'Cash Flow'!#REF!</f>
        <v>#REF!</v>
      </c>
      <c r="P33" s="649" t="e">
        <f>'Cash Flow'!#REF!</f>
        <v>#REF!</v>
      </c>
      <c r="Q33" s="649" t="e">
        <f>'Cash Flow'!#REF!</f>
        <v>#REF!</v>
      </c>
      <c r="R33" s="649" t="e">
        <f>'Cash Flow'!#REF!</f>
        <v>#REF!</v>
      </c>
      <c r="S33" s="649" t="e">
        <f>'Cash Flow'!#REF!</f>
        <v>#REF!</v>
      </c>
      <c r="T33" s="649" t="e">
        <f>'Cash Flow'!#REF!</f>
        <v>#REF!</v>
      </c>
      <c r="U33" s="649" t="e">
        <f>'Cash Flow'!#REF!</f>
        <v>#REF!</v>
      </c>
      <c r="V33" s="649" t="e">
        <f>'Cash Flow'!#REF!</f>
        <v>#REF!</v>
      </c>
      <c r="W33" s="649" t="e">
        <f>'Cash Flow'!#REF!</f>
        <v>#REF!</v>
      </c>
      <c r="X33" s="649" t="e">
        <f>'Cash Flow'!#REF!</f>
        <v>#REF!</v>
      </c>
      <c r="Y33" s="649" t="e">
        <f>'Cash Flow'!#REF!</f>
        <v>#REF!</v>
      </c>
      <c r="Z33" s="649" t="e">
        <f>'Cash Flow'!#REF!</f>
        <v>#REF!</v>
      </c>
      <c r="AA33" s="649" t="e">
        <f>'Cash Flow'!#REF!</f>
        <v>#REF!</v>
      </c>
      <c r="AB33" s="649" t="e">
        <f>'Cash Flow'!#REF!</f>
        <v>#REF!</v>
      </c>
      <c r="AC33" s="695"/>
      <c r="AD33" s="696"/>
    </row>
    <row r="34" spans="5:30" ht="12.75">
      <c r="E34" s="1126" t="str">
        <f>'Deliverables Checklist'!B34</f>
        <v>iMonitor</v>
      </c>
      <c r="F34" s="1771" t="str">
        <f>'Deliverables Checklist'!C34</f>
        <v>Music Cue Sheet</v>
      </c>
      <c r="G34" s="1772"/>
      <c r="H34" s="1772"/>
      <c r="I34" s="1772"/>
      <c r="J34" s="1773"/>
      <c r="K34" s="1774" t="str">
        <f>'Deliverables Checklist'!H34</f>
        <v>Commissioning Editor</v>
      </c>
      <c r="L34" s="1775"/>
      <c r="M34" s="697">
        <f>'Deliverables Checklist'!J34</f>
        <v>0</v>
      </c>
      <c r="N34" s="649" t="e">
        <f>'Cash Flow'!#REF!</f>
        <v>#REF!</v>
      </c>
      <c r="O34" s="649" t="e">
        <f>'Cash Flow'!#REF!</f>
        <v>#REF!</v>
      </c>
      <c r="P34" s="649" t="e">
        <f>'Cash Flow'!#REF!</f>
        <v>#REF!</v>
      </c>
      <c r="Q34" s="649" t="e">
        <f>'Cash Flow'!#REF!</f>
        <v>#REF!</v>
      </c>
      <c r="R34" s="649" t="e">
        <f>'Cash Flow'!#REF!</f>
        <v>#REF!</v>
      </c>
      <c r="S34" s="649" t="e">
        <f>'Cash Flow'!#REF!</f>
        <v>#REF!</v>
      </c>
      <c r="T34" s="649" t="e">
        <f>'Cash Flow'!#REF!</f>
        <v>#REF!</v>
      </c>
      <c r="U34" s="649" t="e">
        <f>'Cash Flow'!#REF!</f>
        <v>#REF!</v>
      </c>
      <c r="V34" s="649" t="e">
        <f>'Cash Flow'!#REF!</f>
        <v>#REF!</v>
      </c>
      <c r="W34" s="649" t="e">
        <f>'Cash Flow'!#REF!</f>
        <v>#REF!</v>
      </c>
      <c r="X34" s="649" t="e">
        <f>'Cash Flow'!#REF!</f>
        <v>#REF!</v>
      </c>
      <c r="Y34" s="649" t="e">
        <f>'Cash Flow'!#REF!</f>
        <v>#REF!</v>
      </c>
      <c r="Z34" s="649" t="e">
        <f>'Cash Flow'!#REF!</f>
        <v>#REF!</v>
      </c>
      <c r="AA34" s="649" t="e">
        <f>'Cash Flow'!#REF!</f>
        <v>#REF!</v>
      </c>
      <c r="AB34" s="649" t="e">
        <f>'Cash Flow'!#REF!</f>
        <v>#REF!</v>
      </c>
      <c r="AC34" s="695"/>
      <c r="AD34" s="696"/>
    </row>
    <row r="35" spans="5:30" ht="12.75">
      <c r="E35" s="1126" t="str">
        <f>'Deliverables Checklist'!B35</f>
        <v>IBMS</v>
      </c>
      <c r="F35" s="1771" t="str">
        <f>'Deliverables Checklist'!C35</f>
        <v>FCC / DPP Shim info sheet (sign off on dalet)</v>
      </c>
      <c r="G35" s="1772"/>
      <c r="H35" s="1772"/>
      <c r="I35" s="1772"/>
      <c r="J35" s="1773"/>
      <c r="K35" s="1774" t="str">
        <f>'Deliverables Checklist'!H35</f>
        <v>Commissioning Editor</v>
      </c>
      <c r="L35" s="1775"/>
      <c r="M35" s="697">
        <f>'Deliverables Checklist'!J35</f>
        <v>0</v>
      </c>
      <c r="N35" s="649" t="e">
        <f>'Cash Flow'!#REF!</f>
        <v>#REF!</v>
      </c>
      <c r="O35" s="649" t="e">
        <f>'Cash Flow'!#REF!</f>
        <v>#REF!</v>
      </c>
      <c r="P35" s="649" t="e">
        <f>'Cash Flow'!#REF!</f>
        <v>#REF!</v>
      </c>
      <c r="Q35" s="649" t="e">
        <f>'Cash Flow'!#REF!</f>
        <v>#REF!</v>
      </c>
      <c r="R35" s="649" t="e">
        <f>'Cash Flow'!#REF!</f>
        <v>#REF!</v>
      </c>
      <c r="S35" s="649" t="e">
        <f>'Cash Flow'!#REF!</f>
        <v>#REF!</v>
      </c>
      <c r="T35" s="649" t="e">
        <f>'Cash Flow'!#REF!</f>
        <v>#REF!</v>
      </c>
      <c r="U35" s="649" t="e">
        <f>'Cash Flow'!#REF!</f>
        <v>#REF!</v>
      </c>
      <c r="V35" s="649" t="e">
        <f>'Cash Flow'!#REF!</f>
        <v>#REF!</v>
      </c>
      <c r="W35" s="649" t="e">
        <f>'Cash Flow'!#REF!</f>
        <v>#REF!</v>
      </c>
      <c r="X35" s="649" t="e">
        <f>'Cash Flow'!#REF!</f>
        <v>#REF!</v>
      </c>
      <c r="Y35" s="649" t="e">
        <f>'Cash Flow'!#REF!</f>
        <v>#REF!</v>
      </c>
      <c r="Z35" s="649" t="e">
        <f>'Cash Flow'!#REF!</f>
        <v>#REF!</v>
      </c>
      <c r="AA35" s="649" t="e">
        <f>'Cash Flow'!#REF!</f>
        <v>#REF!</v>
      </c>
      <c r="AB35" s="649" t="e">
        <f>'Cash Flow'!#REF!</f>
        <v>#REF!</v>
      </c>
      <c r="AC35" s="695"/>
      <c r="AD35" s="696"/>
    </row>
    <row r="36" spans="5:30" ht="12.75">
      <c r="E36" s="1126" t="str">
        <f>'Deliverables Checklist'!B36</f>
        <v>Hard drive</v>
      </c>
      <c r="F36" s="1771" t="str">
        <f>'Deliverables Checklist'!C36</f>
        <v>Full Series episodes (back-up on SABC Hard drive)</v>
      </c>
      <c r="G36" s="1772"/>
      <c r="H36" s="1772"/>
      <c r="I36" s="1772"/>
      <c r="J36" s="1773"/>
      <c r="K36" s="1774" t="str">
        <f>'Deliverables Checklist'!H36</f>
        <v>Commissioning Editor</v>
      </c>
      <c r="L36" s="1775"/>
      <c r="M36" s="697">
        <f>'Deliverables Checklist'!J36</f>
        <v>0</v>
      </c>
      <c r="N36" s="649" t="e">
        <f>'Cash Flow'!#REF!</f>
        <v>#REF!</v>
      </c>
      <c r="O36" s="649" t="e">
        <f>'Cash Flow'!#REF!</f>
        <v>#REF!</v>
      </c>
      <c r="P36" s="649" t="e">
        <f>'Cash Flow'!#REF!</f>
        <v>#REF!</v>
      </c>
      <c r="Q36" s="649" t="e">
        <f>'Cash Flow'!#REF!</f>
        <v>#REF!</v>
      </c>
      <c r="R36" s="649" t="e">
        <f>'Cash Flow'!#REF!</f>
        <v>#REF!</v>
      </c>
      <c r="S36" s="649" t="e">
        <f>'Cash Flow'!#REF!</f>
        <v>#REF!</v>
      </c>
      <c r="T36" s="649" t="e">
        <f>'Cash Flow'!#REF!</f>
        <v>#REF!</v>
      </c>
      <c r="U36" s="649" t="e">
        <f>'Cash Flow'!#REF!</f>
        <v>#REF!</v>
      </c>
      <c r="V36" s="649" t="e">
        <f>'Cash Flow'!#REF!</f>
        <v>#REF!</v>
      </c>
      <c r="W36" s="649" t="e">
        <f>'Cash Flow'!#REF!</f>
        <v>#REF!</v>
      </c>
      <c r="X36" s="649" t="e">
        <f>'Cash Flow'!#REF!</f>
        <v>#REF!</v>
      </c>
      <c r="Y36" s="649" t="e">
        <f>'Cash Flow'!#REF!</f>
        <v>#REF!</v>
      </c>
      <c r="Z36" s="649" t="e">
        <f>'Cash Flow'!#REF!</f>
        <v>#REF!</v>
      </c>
      <c r="AA36" s="649" t="e">
        <f>'Cash Flow'!#REF!</f>
        <v>#REF!</v>
      </c>
      <c r="AB36" s="649" t="e">
        <f>'Cash Flow'!#REF!</f>
        <v>#REF!</v>
      </c>
      <c r="AC36" s="695"/>
      <c r="AD36" s="696"/>
    </row>
    <row r="37" spans="5:30" ht="12.75">
      <c r="E37" s="1126" t="str">
        <f>'Deliverables Checklist'!B37</f>
        <v>SAP</v>
      </c>
      <c r="F37" s="1771" t="str">
        <f>'Deliverables Checklist'!C37</f>
        <v>Presenter, Cast and Crew Contracts</v>
      </c>
      <c r="G37" s="1772"/>
      <c r="H37" s="1772"/>
      <c r="I37" s="1772"/>
      <c r="J37" s="1773"/>
      <c r="K37" s="1774" t="str">
        <f>'Deliverables Checklist'!H37</f>
        <v>Commissioning Editor</v>
      </c>
      <c r="L37" s="1775"/>
      <c r="M37" s="697">
        <f>'Deliverables Checklist'!J37</f>
        <v>1</v>
      </c>
      <c r="N37" s="649" t="e">
        <f>'Cash Flow'!#REF!</f>
        <v>#REF!</v>
      </c>
      <c r="O37" s="649" t="e">
        <f>'Cash Flow'!#REF!</f>
        <v>#REF!</v>
      </c>
      <c r="P37" s="649" t="e">
        <f>'Cash Flow'!#REF!</f>
        <v>#REF!</v>
      </c>
      <c r="Q37" s="649" t="e">
        <f>'Cash Flow'!#REF!</f>
        <v>#REF!</v>
      </c>
      <c r="R37" s="649" t="e">
        <f>'Cash Flow'!#REF!</f>
        <v>#REF!</v>
      </c>
      <c r="S37" s="649" t="e">
        <f>'Cash Flow'!#REF!</f>
        <v>#REF!</v>
      </c>
      <c r="T37" s="649" t="e">
        <f>'Cash Flow'!#REF!</f>
        <v>#REF!</v>
      </c>
      <c r="U37" s="649" t="e">
        <f>'Cash Flow'!#REF!</f>
        <v>#REF!</v>
      </c>
      <c r="V37" s="649" t="e">
        <f>'Cash Flow'!#REF!</f>
        <v>#REF!</v>
      </c>
      <c r="W37" s="649" t="e">
        <f>'Cash Flow'!#REF!</f>
        <v>#REF!</v>
      </c>
      <c r="X37" s="649" t="e">
        <f>'Cash Flow'!#REF!</f>
        <v>#REF!</v>
      </c>
      <c r="Y37" s="649" t="e">
        <f>'Cash Flow'!#REF!</f>
        <v>#REF!</v>
      </c>
      <c r="Z37" s="649" t="e">
        <f>'Cash Flow'!#REF!</f>
        <v>#REF!</v>
      </c>
      <c r="AA37" s="649" t="e">
        <f>'Cash Flow'!#REF!</f>
        <v>#REF!</v>
      </c>
      <c r="AB37" s="649" t="e">
        <f>'Cash Flow'!#REF!</f>
        <v>#REF!</v>
      </c>
      <c r="AC37" s="695"/>
      <c r="AD37" s="696"/>
    </row>
    <row r="38" spans="5:30" ht="12.75">
      <c r="E38" s="1126" t="str">
        <f>'Deliverables Checklist'!B38</f>
        <v>IBMS</v>
      </c>
      <c r="F38" s="1771" t="str">
        <f>'Deliverables Checklist'!C38</f>
        <v>End Credit List per episode</v>
      </c>
      <c r="G38" s="1772"/>
      <c r="H38" s="1772"/>
      <c r="I38" s="1772"/>
      <c r="J38" s="1773"/>
      <c r="K38" s="1774" t="str">
        <f>'Deliverables Checklist'!H38</f>
        <v>Commissioning Editor</v>
      </c>
      <c r="L38" s="1775"/>
      <c r="M38" s="697">
        <f>'Deliverables Checklist'!J38</f>
        <v>0</v>
      </c>
      <c r="N38" s="649" t="e">
        <f>'Cash Flow'!#REF!</f>
        <v>#REF!</v>
      </c>
      <c r="O38" s="649" t="e">
        <f>'Cash Flow'!#REF!</f>
        <v>#REF!</v>
      </c>
      <c r="P38" s="649" t="e">
        <f>'Cash Flow'!#REF!</f>
        <v>#REF!</v>
      </c>
      <c r="Q38" s="649" t="e">
        <f>'Cash Flow'!#REF!</f>
        <v>#REF!</v>
      </c>
      <c r="R38" s="649" t="e">
        <f>'Cash Flow'!#REF!</f>
        <v>#REF!</v>
      </c>
      <c r="S38" s="649" t="e">
        <f>'Cash Flow'!#REF!</f>
        <v>#REF!</v>
      </c>
      <c r="T38" s="649" t="e">
        <f>'Cash Flow'!#REF!</f>
        <v>#REF!</v>
      </c>
      <c r="U38" s="649" t="e">
        <f>'Cash Flow'!#REF!</f>
        <v>#REF!</v>
      </c>
      <c r="V38" s="649" t="e">
        <f>'Cash Flow'!#REF!</f>
        <v>#REF!</v>
      </c>
      <c r="W38" s="649" t="e">
        <f>'Cash Flow'!#REF!</f>
        <v>#REF!</v>
      </c>
      <c r="X38" s="649" t="e">
        <f>'Cash Flow'!#REF!</f>
        <v>#REF!</v>
      </c>
      <c r="Y38" s="649" t="e">
        <f>'Cash Flow'!#REF!</f>
        <v>#REF!</v>
      </c>
      <c r="Z38" s="649" t="e">
        <f>'Cash Flow'!#REF!</f>
        <v>#REF!</v>
      </c>
      <c r="AA38" s="649" t="e">
        <f>'Cash Flow'!#REF!</f>
        <v>#REF!</v>
      </c>
      <c r="AB38" s="649" t="e">
        <f>'Cash Flow'!#REF!</f>
        <v>#REF!</v>
      </c>
      <c r="AC38" s="695"/>
      <c r="AD38" s="696"/>
    </row>
    <row r="39" spans="5:30" ht="12.75">
      <c r="E39" s="1126" t="str">
        <f>'Deliverables Checklist'!B39</f>
        <v>Dalet</v>
      </c>
      <c r="F39" s="1771" t="str">
        <f>'Deliverables Checklist'!C39</f>
        <v>Stock and Archive Material Contracts or clearances</v>
      </c>
      <c r="G39" s="1772"/>
      <c r="H39" s="1772"/>
      <c r="I39" s="1772"/>
      <c r="J39" s="1773"/>
      <c r="K39" s="1774" t="str">
        <f>'Deliverables Checklist'!H39</f>
        <v>Commissioning Editor</v>
      </c>
      <c r="L39" s="1775"/>
      <c r="M39" s="697">
        <f>'Deliverables Checklist'!J39</f>
        <v>1</v>
      </c>
      <c r="N39" s="649" t="e">
        <f>'Cash Flow'!#REF!</f>
        <v>#REF!</v>
      </c>
      <c r="O39" s="649" t="e">
        <f>'Cash Flow'!#REF!</f>
        <v>#REF!</v>
      </c>
      <c r="P39" s="649" t="e">
        <f>'Cash Flow'!#REF!</f>
        <v>#REF!</v>
      </c>
      <c r="Q39" s="649" t="e">
        <f>'Cash Flow'!#REF!</f>
        <v>#REF!</v>
      </c>
      <c r="R39" s="649" t="e">
        <f>'Cash Flow'!#REF!</f>
        <v>#REF!</v>
      </c>
      <c r="S39" s="649" t="e">
        <f>'Cash Flow'!#REF!</f>
        <v>#REF!</v>
      </c>
      <c r="T39" s="649" t="e">
        <f>'Cash Flow'!#REF!</f>
        <v>#REF!</v>
      </c>
      <c r="U39" s="649" t="e">
        <f>'Cash Flow'!#REF!</f>
        <v>#REF!</v>
      </c>
      <c r="V39" s="649" t="e">
        <f>'Cash Flow'!#REF!</f>
        <v>#REF!</v>
      </c>
      <c r="W39" s="649" t="e">
        <f>'Cash Flow'!#REF!</f>
        <v>#REF!</v>
      </c>
      <c r="X39" s="649" t="e">
        <f>'Cash Flow'!#REF!</f>
        <v>#REF!</v>
      </c>
      <c r="Y39" s="649" t="e">
        <f>'Cash Flow'!#REF!</f>
        <v>#REF!</v>
      </c>
      <c r="Z39" s="649" t="e">
        <f>'Cash Flow'!#REF!</f>
        <v>#REF!</v>
      </c>
      <c r="AA39" s="649" t="e">
        <f>'Cash Flow'!#REF!</f>
        <v>#REF!</v>
      </c>
      <c r="AB39" s="649" t="e">
        <f>'Cash Flow'!#REF!</f>
        <v>#REF!</v>
      </c>
      <c r="AC39" s="695"/>
      <c r="AD39" s="696"/>
    </row>
    <row r="40" spans="5:30" ht="12.75">
      <c r="E40" s="1126">
        <f>'Deliverables Checklist'!B40</f>
        <v>0</v>
      </c>
      <c r="F40" s="1771" t="str">
        <f>'Deliverables Checklist'!C40</f>
        <v>Series Bible or Format Bible</v>
      </c>
      <c r="G40" s="1772"/>
      <c r="H40" s="1772"/>
      <c r="I40" s="1772"/>
      <c r="J40" s="1773"/>
      <c r="K40" s="1774" t="str">
        <f>'Deliverables Checklist'!H40</f>
        <v>Commissioning Editor</v>
      </c>
      <c r="L40" s="1775"/>
      <c r="M40" s="697">
        <f>'Deliverables Checklist'!J40</f>
        <v>0</v>
      </c>
      <c r="N40" s="649" t="e">
        <f>'Cash Flow'!#REF!</f>
        <v>#REF!</v>
      </c>
      <c r="O40" s="649" t="e">
        <f>'Cash Flow'!#REF!</f>
        <v>#REF!</v>
      </c>
      <c r="P40" s="649" t="e">
        <f>'Cash Flow'!#REF!</f>
        <v>#REF!</v>
      </c>
      <c r="Q40" s="649" t="e">
        <f>'Cash Flow'!#REF!</f>
        <v>#REF!</v>
      </c>
      <c r="R40" s="649" t="e">
        <f>'Cash Flow'!#REF!</f>
        <v>#REF!</v>
      </c>
      <c r="S40" s="649" t="e">
        <f>'Cash Flow'!#REF!</f>
        <v>#REF!</v>
      </c>
      <c r="T40" s="649" t="e">
        <f>'Cash Flow'!#REF!</f>
        <v>#REF!</v>
      </c>
      <c r="U40" s="649" t="e">
        <f>'Cash Flow'!#REF!</f>
        <v>#REF!</v>
      </c>
      <c r="V40" s="649" t="e">
        <f>'Cash Flow'!#REF!</f>
        <v>#REF!</v>
      </c>
      <c r="W40" s="649" t="e">
        <f>'Cash Flow'!#REF!</f>
        <v>#REF!</v>
      </c>
      <c r="X40" s="649" t="e">
        <f>'Cash Flow'!#REF!</f>
        <v>#REF!</v>
      </c>
      <c r="Y40" s="649" t="e">
        <f>'Cash Flow'!#REF!</f>
        <v>#REF!</v>
      </c>
      <c r="Z40" s="649" t="e">
        <f>'Cash Flow'!#REF!</f>
        <v>#REF!</v>
      </c>
      <c r="AA40" s="649" t="e">
        <f>'Cash Flow'!#REF!</f>
        <v>#REF!</v>
      </c>
      <c r="AB40" s="649" t="e">
        <f>'Cash Flow'!#REF!</f>
        <v>#REF!</v>
      </c>
      <c r="AC40" s="695"/>
      <c r="AD40" s="696"/>
    </row>
    <row r="41" spans="5:30" ht="51.75" customHeight="1">
      <c r="E41" s="1126" t="str">
        <f>'Deliverables Checklist'!B41</f>
        <v>iMonitor</v>
      </c>
      <c r="F41" s="1771" t="str">
        <f>'Deliverables Checklist'!C41</f>
        <v>MP3, Metadata &amp; M&amp;E tracks of all music commissioned with composers agreements all mood music fingerprinted, all logos and stings music uploaded and fingerprinted in i-monitor.</v>
      </c>
      <c r="G41" s="1772"/>
      <c r="H41" s="1772"/>
      <c r="I41" s="1772"/>
      <c r="J41" s="1773"/>
      <c r="K41" s="1774" t="str">
        <f>'Deliverables Checklist'!H41</f>
        <v>Commissioning Editor</v>
      </c>
      <c r="L41" s="1775"/>
      <c r="M41" s="697">
        <f>'Deliverables Checklist'!J41</f>
        <v>0</v>
      </c>
      <c r="N41" s="649" t="e">
        <f>'Cash Flow'!#REF!</f>
        <v>#REF!</v>
      </c>
      <c r="O41" s="649" t="e">
        <f>'Cash Flow'!#REF!</f>
        <v>#REF!</v>
      </c>
      <c r="P41" s="649" t="e">
        <f>'Cash Flow'!#REF!</f>
        <v>#REF!</v>
      </c>
      <c r="Q41" s="649" t="e">
        <f>'Cash Flow'!#REF!</f>
        <v>#REF!</v>
      </c>
      <c r="R41" s="649" t="e">
        <f>'Cash Flow'!#REF!</f>
        <v>#REF!</v>
      </c>
      <c r="S41" s="649" t="e">
        <f>'Cash Flow'!#REF!</f>
        <v>#REF!</v>
      </c>
      <c r="T41" s="649" t="e">
        <f>'Cash Flow'!#REF!</f>
        <v>#REF!</v>
      </c>
      <c r="U41" s="649" t="e">
        <f>'Cash Flow'!#REF!</f>
        <v>#REF!</v>
      </c>
      <c r="V41" s="649" t="e">
        <f>'Cash Flow'!#REF!</f>
        <v>#REF!</v>
      </c>
      <c r="W41" s="649" t="e">
        <f>'Cash Flow'!#REF!</f>
        <v>#REF!</v>
      </c>
      <c r="X41" s="649" t="e">
        <f>'Cash Flow'!#REF!</f>
        <v>#REF!</v>
      </c>
      <c r="Y41" s="649" t="e">
        <f>'Cash Flow'!#REF!</f>
        <v>#REF!</v>
      </c>
      <c r="Z41" s="649" t="e">
        <f>'Cash Flow'!#REF!</f>
        <v>#REF!</v>
      </c>
      <c r="AA41" s="649" t="e">
        <f>'Cash Flow'!#REF!</f>
        <v>#REF!</v>
      </c>
      <c r="AB41" s="649" t="e">
        <f>'Cash Flow'!#REF!</f>
        <v>#REF!</v>
      </c>
      <c r="AC41" s="695"/>
      <c r="AD41" s="696"/>
    </row>
    <row r="42" spans="5:30" ht="25.5" customHeight="1">
      <c r="E42" s="1126" t="str">
        <f>'Deliverables Checklist'!B42</f>
        <v>Dalet</v>
      </c>
      <c r="F42" s="1771" t="str">
        <f>'Deliverables Checklist'!C42</f>
        <v>SRT files - plain-text file containing information regarding subtitles.</v>
      </c>
      <c r="G42" s="1772"/>
      <c r="H42" s="1772"/>
      <c r="I42" s="1772"/>
      <c r="J42" s="1773"/>
      <c r="K42" s="1774" t="str">
        <f>'Deliverables Checklist'!H42</f>
        <v>Commissioning Editor</v>
      </c>
      <c r="L42" s="1775"/>
      <c r="M42" s="697">
        <f>'Deliverables Checklist'!J42</f>
        <v>0</v>
      </c>
      <c r="AC42" s="695"/>
      <c r="AD42" s="696"/>
    </row>
    <row r="43" spans="5:30" ht="25.5" customHeight="1">
      <c r="E43" s="1126" t="str">
        <f>'Deliverables Checklist'!B43</f>
        <v>Digital Archive/MAM</v>
      </c>
      <c r="F43" s="1771" t="str">
        <f>'Deliverables Checklist'!C43</f>
        <v>High Res photo and gif video of artists, presenters and characters per series</v>
      </c>
      <c r="G43" s="1772"/>
      <c r="H43" s="1772"/>
      <c r="I43" s="1772"/>
      <c r="J43" s="1773"/>
      <c r="K43" s="1774" t="str">
        <f>'Deliverables Checklist'!H43</f>
        <v>Publicist Channel</v>
      </c>
      <c r="L43" s="1775"/>
      <c r="M43" s="697">
        <f>'Deliverables Checklist'!J43</f>
        <v>0</v>
      </c>
      <c r="AC43" s="695"/>
      <c r="AD43" s="696"/>
    </row>
    <row r="44" spans="5:30" ht="25.5" customHeight="1">
      <c r="E44" s="1126" t="str">
        <f>'Deliverables Checklist'!B44</f>
        <v>Digital Archive/MAM</v>
      </c>
      <c r="F44" s="1771" t="str">
        <f>'Deliverables Checklist'!C44</f>
        <v xml:space="preserve">Artist / Graphics / logos - high res for both print and video (CEs don't have access) </v>
      </c>
      <c r="G44" s="1772"/>
      <c r="H44" s="1772"/>
      <c r="I44" s="1772"/>
      <c r="J44" s="1773"/>
      <c r="K44" s="1774" t="str">
        <f>'Deliverables Checklist'!H44</f>
        <v>Commissioning Editor</v>
      </c>
      <c r="L44" s="1775"/>
      <c r="M44" s="697">
        <f>'Deliverables Checklist'!J44</f>
        <v>0</v>
      </c>
      <c r="AC44" s="695"/>
      <c r="AD44" s="695"/>
    </row>
    <row r="45" spans="5:30" ht="25.5" customHeight="1">
      <c r="E45" s="1126" t="str">
        <f>'Deliverables Checklist'!B45</f>
        <v>Digital Archive/MAM</v>
      </c>
      <c r="F45" s="1771" t="str">
        <f>'Deliverables Checklist'!C45</f>
        <v>Media - The Making of &amp;/ behind the scenes/interviews with cast / social media</v>
      </c>
      <c r="G45" s="1772"/>
      <c r="H45" s="1772"/>
      <c r="I45" s="1772"/>
      <c r="J45" s="1773"/>
      <c r="K45" s="1774" t="str">
        <f>'Deliverables Checklist'!H45</f>
        <v>Commissioning Editor /Publicist.B development</v>
      </c>
      <c r="L45" s="1775"/>
      <c r="M45" s="697">
        <f>'Deliverables Checklist'!J45</f>
        <v>0</v>
      </c>
      <c r="AC45" s="695"/>
      <c r="AD45" s="696"/>
    </row>
    <row r="46" spans="5:30" ht="12.75">
      <c r="E46" s="1126" t="str">
        <f>'Deliverables Checklist'!B46</f>
        <v>SAP</v>
      </c>
      <c r="F46" s="1771" t="str">
        <f>'Deliverables Checklist'!C46</f>
        <v>Composer contract</v>
      </c>
      <c r="G46" s="1772"/>
      <c r="H46" s="1772"/>
      <c r="I46" s="1772"/>
      <c r="J46" s="1773"/>
      <c r="K46" s="1774" t="str">
        <f>'Deliverables Checklist'!H46</f>
        <v>Business Acquisitions</v>
      </c>
      <c r="L46" s="1775"/>
      <c r="M46" s="697">
        <f>'Deliverables Checklist'!J46</f>
        <v>0</v>
      </c>
      <c r="AC46" s="695"/>
      <c r="AD46" s="695"/>
    </row>
    <row r="47" spans="5:30" ht="12.75">
      <c r="E47" s="1126" t="str">
        <f>'Deliverables Checklist'!B47</f>
        <v>Rights Management/ Dalet/ Scheduling</v>
      </c>
      <c r="F47" s="1771" t="str">
        <f>'Deliverables Checklist'!C47</f>
        <v>Third Party Rights Clearances</v>
      </c>
      <c r="G47" s="1772"/>
      <c r="H47" s="1772"/>
      <c r="I47" s="1772"/>
      <c r="J47" s="1773"/>
      <c r="K47" s="1774" t="str">
        <f>'Deliverables Checklist'!H47</f>
        <v>Commissioning Editor</v>
      </c>
      <c r="L47" s="1775"/>
      <c r="M47" s="697">
        <f>'Deliverables Checklist'!J47</f>
        <v>0</v>
      </c>
      <c r="AC47" s="695"/>
      <c r="AD47" s="696"/>
    </row>
    <row r="48" spans="5:30" ht="12.75">
      <c r="E48" s="1126" t="str">
        <f>'Deliverables Checklist'!B48</f>
        <v>Rights Management/ Dalet/ Scheduling</v>
      </c>
      <c r="F48" s="1771" t="str">
        <f>'Deliverables Checklist'!C48</f>
        <v>Waiver or contract : Locations</v>
      </c>
      <c r="G48" s="1772"/>
      <c r="H48" s="1772"/>
      <c r="I48" s="1772"/>
      <c r="J48" s="1773"/>
      <c r="K48" s="1774" t="str">
        <f>'Deliverables Checklist'!H48</f>
        <v>Commissioning Editor</v>
      </c>
      <c r="L48" s="1775"/>
      <c r="M48" s="697">
        <f>'Deliverables Checklist'!J48</f>
        <v>0</v>
      </c>
      <c r="AC48" s="695"/>
      <c r="AD48" s="696"/>
    </row>
    <row r="49" spans="1:30" ht="12.75">
      <c r="E49" s="1126" t="str">
        <f>'Deliverables Checklist'!B49</f>
        <v>Rights Management/ Dalet/ Scheduling</v>
      </c>
      <c r="F49" s="1771" t="str">
        <f>'Deliverables Checklist'!C49</f>
        <v>Waivers : People</v>
      </c>
      <c r="G49" s="1772"/>
      <c r="H49" s="1772"/>
      <c r="I49" s="1772"/>
      <c r="J49" s="1773"/>
      <c r="K49" s="1774" t="str">
        <f>'Deliverables Checklist'!H49</f>
        <v>Commissioning Editor</v>
      </c>
      <c r="L49" s="1775"/>
      <c r="M49" s="697">
        <f>'Deliverables Checklist'!J49</f>
        <v>0</v>
      </c>
      <c r="AC49" s="695"/>
      <c r="AD49" s="695"/>
    </row>
    <row r="50" spans="1:30" ht="12.75">
      <c r="E50" s="1126" t="str">
        <f>'Deliverables Checklist'!B50</f>
        <v>Rights Management/ Dalet/ Scheduling</v>
      </c>
      <c r="F50" s="1771" t="str">
        <f>'Deliverables Checklist'!C50</f>
        <v>Commercial Music Use Clearance</v>
      </c>
      <c r="G50" s="1772"/>
      <c r="H50" s="1772"/>
      <c r="I50" s="1772"/>
      <c r="J50" s="1773"/>
      <c r="K50" s="1774" t="str">
        <f>'Deliverables Checklist'!H50</f>
        <v>Commissioning Editor</v>
      </c>
      <c r="L50" s="1775"/>
      <c r="M50" s="697">
        <f>'Deliverables Checklist'!J50</f>
        <v>0</v>
      </c>
      <c r="AC50" s="695"/>
      <c r="AD50" s="696"/>
    </row>
    <row r="51" spans="1:30" ht="12.75">
      <c r="E51" s="1126" t="str">
        <f>'Deliverables Checklist'!B51</f>
        <v>Dalet</v>
      </c>
      <c r="F51" s="1771" t="str">
        <f>'Deliverables Checklist'!C51</f>
        <v>Cast/ Crew profiles</v>
      </c>
      <c r="G51" s="1772"/>
      <c r="H51" s="1772"/>
      <c r="I51" s="1772"/>
      <c r="J51" s="1773"/>
      <c r="K51" s="1774" t="str">
        <f>'Deliverables Checklist'!H51</f>
        <v>Commissioning Editor</v>
      </c>
      <c r="L51" s="1775"/>
      <c r="M51" s="697">
        <f>'Deliverables Checklist'!J51</f>
        <v>1</v>
      </c>
      <c r="AC51" s="695"/>
      <c r="AD51" s="696"/>
    </row>
    <row r="52" spans="1:30" ht="12.75">
      <c r="E52" s="1126" t="str">
        <f>'Deliverables Checklist'!B52</f>
        <v>e-mail U drive</v>
      </c>
      <c r="F52" s="1771" t="str">
        <f>'Deliverables Checklist'!C52</f>
        <v>Press Releases</v>
      </c>
      <c r="G52" s="1772"/>
      <c r="H52" s="1772"/>
      <c r="I52" s="1772"/>
      <c r="J52" s="1773"/>
      <c r="K52" s="1774" t="str">
        <f>'Deliverables Checklist'!H52</f>
        <v>Publicist Channel</v>
      </c>
      <c r="L52" s="1775"/>
      <c r="M52" s="697">
        <f>'Deliverables Checklist'!J52</f>
        <v>0</v>
      </c>
      <c r="AC52" s="695"/>
      <c r="AD52" s="696"/>
    </row>
    <row r="53" spans="1:30" ht="12.75">
      <c r="E53" s="1126" t="str">
        <f>'Deliverables Checklist'!B53</f>
        <v>e-mail U drive</v>
      </c>
      <c r="F53" s="1771" t="str">
        <f>'Deliverables Checklist'!C53</f>
        <v>Workshopped Concept document</v>
      </c>
      <c r="G53" s="1772"/>
      <c r="H53" s="1772"/>
      <c r="I53" s="1772"/>
      <c r="J53" s="1773"/>
      <c r="K53" s="1774" t="str">
        <f>'Deliverables Checklist'!H53</f>
        <v>Commissioning Editor</v>
      </c>
      <c r="L53" s="1775"/>
      <c r="M53" s="697">
        <f>'Deliverables Checklist'!J53</f>
        <v>1</v>
      </c>
      <c r="AC53" s="695"/>
      <c r="AD53" s="695"/>
    </row>
    <row r="54" spans="1:30" ht="12.75">
      <c r="E54" s="1126" t="str">
        <f>'Deliverables Checklist'!B54</f>
        <v>e-mail U drive</v>
      </c>
      <c r="F54" s="1771" t="str">
        <f>'Deliverables Checklist'!C54</f>
        <v>Final scripts</v>
      </c>
      <c r="G54" s="1772"/>
      <c r="H54" s="1772"/>
      <c r="I54" s="1772"/>
      <c r="J54" s="1773"/>
      <c r="K54" s="1774" t="str">
        <f>'Deliverables Checklist'!H54</f>
        <v>Commissioning Editor</v>
      </c>
      <c r="L54" s="1775"/>
      <c r="M54" s="697">
        <f>'Deliverables Checklist'!J54</f>
        <v>0</v>
      </c>
      <c r="AC54" s="695"/>
      <c r="AD54" s="696"/>
    </row>
    <row r="55" spans="1:30" ht="51.75" customHeight="1">
      <c r="E55" s="1126" t="str">
        <f>'Deliverables Checklist'!B55</f>
        <v>email U drive/RightsManagement/ Dalet/ Scheduling</v>
      </c>
      <c r="F55" s="1771" t="str">
        <f>'Deliverables Checklist'!C55</f>
        <v>Trade Exchange agreement and recon (if TE exists then the production house must deliver an ep without TE as well as with TE). (N/A)</v>
      </c>
      <c r="G55" s="1772"/>
      <c r="H55" s="1772"/>
      <c r="I55" s="1772"/>
      <c r="J55" s="1773"/>
      <c r="K55" s="1774" t="str">
        <f>'Deliverables Checklist'!H55</f>
        <v>Commissioning Editor Production Controller</v>
      </c>
      <c r="L55" s="1775"/>
      <c r="M55" s="697">
        <f>'Deliverables Checklist'!J55</f>
        <v>0</v>
      </c>
      <c r="AC55" s="695"/>
      <c r="AD55" s="696"/>
    </row>
    <row r="56" spans="1:30" ht="12.75">
      <c r="E56" s="1126" t="str">
        <f>'Deliverables Checklist'!B56</f>
        <v xml:space="preserve">U Drive &amp; Hard drive </v>
      </c>
      <c r="F56" s="2186" t="str">
        <f>'Deliverables Checklist'!C56</f>
        <v>Social Media Plan and Execution (PoE)</v>
      </c>
      <c r="G56" s="2187"/>
      <c r="H56" s="2187"/>
      <c r="I56" s="2187"/>
      <c r="J56" s="2188"/>
      <c r="K56" s="2189" t="str">
        <f>'Deliverables Checklist'!H56</f>
        <v>Commissioning Editor</v>
      </c>
      <c r="L56" s="2190"/>
      <c r="M56" s="697">
        <f>'Deliverables Checklist'!J56</f>
        <v>0</v>
      </c>
      <c r="AC56" s="1129"/>
      <c r="AD56" s="800"/>
    </row>
    <row r="57" spans="1:30" ht="13.5" customHeight="1">
      <c r="A57" s="1130"/>
      <c r="B57" s="1131"/>
      <c r="C57" s="1132"/>
      <c r="D57" s="1132"/>
      <c r="E57" s="1133"/>
      <c r="F57" s="1134"/>
      <c r="G57" s="1134"/>
      <c r="H57" s="1134"/>
      <c r="I57" s="1134"/>
      <c r="J57" s="1134"/>
      <c r="K57" s="1135"/>
      <c r="L57" s="1135"/>
      <c r="M57" s="1136"/>
      <c r="N57" s="1130"/>
      <c r="O57" s="1130"/>
      <c r="P57" s="1130"/>
      <c r="Q57" s="1130"/>
      <c r="R57" s="1130"/>
      <c r="S57" s="1130"/>
      <c r="T57" s="1130"/>
      <c r="U57" s="1130"/>
      <c r="V57" s="1130"/>
      <c r="W57" s="1130"/>
      <c r="X57" s="1130"/>
      <c r="Y57" s="1130"/>
      <c r="Z57" s="1130"/>
      <c r="AA57" s="1130"/>
      <c r="AB57" s="1130"/>
      <c r="AC57" s="1137"/>
      <c r="AD57" s="1121"/>
    </row>
    <row r="58" spans="1:30" ht="13.5" customHeight="1">
      <c r="E58" s="1138"/>
      <c r="F58" s="1139"/>
      <c r="G58" s="1139"/>
      <c r="H58" s="1139"/>
      <c r="I58" s="1139"/>
      <c r="J58" s="1139"/>
      <c r="K58" s="1140"/>
      <c r="L58" s="1140"/>
      <c r="M58" s="1141"/>
      <c r="AC58" s="796"/>
      <c r="AD58" s="811"/>
    </row>
    <row r="59" spans="1:30" ht="13.5" customHeight="1">
      <c r="E59" s="1138"/>
      <c r="F59" s="1139"/>
      <c r="G59" s="1139"/>
      <c r="H59" s="1139"/>
      <c r="I59" s="1139"/>
      <c r="J59" s="1139"/>
      <c r="K59" s="1140"/>
      <c r="L59" s="1140"/>
      <c r="M59" s="1141"/>
      <c r="AC59" s="796"/>
      <c r="AD59" s="811"/>
    </row>
    <row r="60" spans="1:30" ht="13.5" customHeight="1">
      <c r="E60" s="1138"/>
      <c r="F60" s="1139"/>
      <c r="G60" s="1139"/>
      <c r="H60" s="1139"/>
      <c r="I60" s="1139"/>
      <c r="J60" s="1139"/>
      <c r="K60" s="1140"/>
      <c r="L60" s="1140"/>
      <c r="M60" s="1141"/>
      <c r="AC60" s="796"/>
      <c r="AD60" s="811"/>
    </row>
    <row r="61" spans="1:30" ht="13.5" customHeight="1">
      <c r="E61" s="1138"/>
      <c r="F61" s="1139"/>
      <c r="G61" s="1139"/>
      <c r="H61" s="1139"/>
      <c r="I61" s="1139"/>
      <c r="J61" s="1139"/>
      <c r="K61" s="1140"/>
      <c r="L61" s="1140"/>
      <c r="M61" s="1141"/>
      <c r="AC61" s="796"/>
      <c r="AD61" s="811"/>
    </row>
    <row r="62" spans="1:30" ht="13.5" customHeight="1">
      <c r="E62" s="1138"/>
      <c r="F62" s="1139"/>
      <c r="G62" s="1139"/>
      <c r="H62" s="1139"/>
      <c r="I62" s="1139"/>
      <c r="J62" s="1139"/>
      <c r="K62" s="1140"/>
      <c r="L62" s="1140"/>
      <c r="M62" s="1141"/>
      <c r="AC62" s="796"/>
      <c r="AD62" s="811"/>
    </row>
    <row r="63" spans="1:30" ht="13.5" customHeight="1">
      <c r="E63" s="1138"/>
      <c r="F63" s="1139"/>
      <c r="G63" s="1139"/>
      <c r="H63" s="1139"/>
      <c r="I63" s="1139"/>
      <c r="J63" s="1139"/>
      <c r="K63" s="1140"/>
      <c r="L63" s="1140"/>
      <c r="M63" s="1141"/>
      <c r="AC63" s="796"/>
      <c r="AD63" s="811"/>
    </row>
    <row r="64" spans="1:30" ht="13.5" customHeight="1">
      <c r="E64" s="1138"/>
      <c r="F64" s="1139"/>
      <c r="G64" s="1139"/>
      <c r="H64" s="1139"/>
      <c r="I64" s="1139"/>
      <c r="J64" s="1139"/>
      <c r="K64" s="1140"/>
      <c r="L64" s="1140"/>
      <c r="M64" s="1141"/>
      <c r="AC64" s="796"/>
      <c r="AD64" s="811"/>
    </row>
    <row r="65" spans="2:13" ht="13.5" customHeight="1">
      <c r="E65" s="1138"/>
      <c r="F65" s="1139"/>
      <c r="G65" s="1139"/>
      <c r="H65" s="1139"/>
      <c r="I65" s="1139"/>
      <c r="J65" s="1139"/>
      <c r="K65" s="1140"/>
      <c r="L65" s="1140"/>
      <c r="M65" s="1141"/>
    </row>
    <row r="66" spans="2:13" ht="13.5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2:13" ht="13.5" customHeight="1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</sheetData>
  <sheetProtection algorithmName="SHA-512" hashValue="9h+r/2bBUqSD5w+js89g6Q9dsia6OfIeLwD0aQfrkc2brDjDEpSrz+v+kZyw1zjAoisHfyjC/GQsjqtYRP1nkw==" saltValue="Scq9gvEHPCSD7nzN9hNMsg==" spinCount="100000" sheet="1"/>
  <mergeCells count="101">
    <mergeCell ref="F56:J56"/>
    <mergeCell ref="K56:L56"/>
    <mergeCell ref="F51:J51"/>
    <mergeCell ref="K51:L51"/>
    <mergeCell ref="F52:J52"/>
    <mergeCell ref="K52:L52"/>
    <mergeCell ref="F53:J53"/>
    <mergeCell ref="K53:L53"/>
    <mergeCell ref="F54:J54"/>
    <mergeCell ref="K54:L54"/>
    <mergeCell ref="F55:J55"/>
    <mergeCell ref="K55:L55"/>
    <mergeCell ref="F48:J48"/>
    <mergeCell ref="K48:L48"/>
    <mergeCell ref="F49:J49"/>
    <mergeCell ref="K49:L49"/>
    <mergeCell ref="F45:J45"/>
    <mergeCell ref="K45:L45"/>
    <mergeCell ref="F46:J46"/>
    <mergeCell ref="F50:J50"/>
    <mergeCell ref="K50:L50"/>
    <mergeCell ref="K46:L46"/>
    <mergeCell ref="F47:J47"/>
    <mergeCell ref="K47:L47"/>
    <mergeCell ref="K43:L43"/>
    <mergeCell ref="F44:J44"/>
    <mergeCell ref="K44:L44"/>
    <mergeCell ref="F42:J42"/>
    <mergeCell ref="K42:L42"/>
    <mergeCell ref="F43:J43"/>
    <mergeCell ref="AB8:AB13"/>
    <mergeCell ref="F4:J4"/>
    <mergeCell ref="F5:J5"/>
    <mergeCell ref="F6:J6"/>
    <mergeCell ref="F41:J41"/>
    <mergeCell ref="K41:L41"/>
    <mergeCell ref="F8:J14"/>
    <mergeCell ref="M10:M12"/>
    <mergeCell ref="K8:L14"/>
    <mergeCell ref="K18:L18"/>
    <mergeCell ref="F25:J25"/>
    <mergeCell ref="K25:L25"/>
    <mergeCell ref="F24:J24"/>
    <mergeCell ref="K24:L24"/>
    <mergeCell ref="K19:L19"/>
    <mergeCell ref="K20:L20"/>
    <mergeCell ref="K23:L23"/>
    <mergeCell ref="F21:J21"/>
    <mergeCell ref="F40:J40"/>
    <mergeCell ref="K40:L40"/>
    <mergeCell ref="F37:J37"/>
    <mergeCell ref="K37:L37"/>
    <mergeCell ref="F38:J38"/>
    <mergeCell ref="F29:J29"/>
    <mergeCell ref="K29:L29"/>
    <mergeCell ref="F30:J30"/>
    <mergeCell ref="K30:L30"/>
    <mergeCell ref="K36:L36"/>
    <mergeCell ref="F31:J31"/>
    <mergeCell ref="K31:L31"/>
    <mergeCell ref="F32:J32"/>
    <mergeCell ref="K32:L32"/>
    <mergeCell ref="F33:J33"/>
    <mergeCell ref="F19:J19"/>
    <mergeCell ref="F20:J20"/>
    <mergeCell ref="K15:L15"/>
    <mergeCell ref="F15:J15"/>
    <mergeCell ref="K21:L21"/>
    <mergeCell ref="C7:D7"/>
    <mergeCell ref="K1:L1"/>
    <mergeCell ref="E2:F3"/>
    <mergeCell ref="G2:H2"/>
    <mergeCell ref="I2:J2"/>
    <mergeCell ref="G3:H3"/>
    <mergeCell ref="I3:J3"/>
    <mergeCell ref="E8:E14"/>
    <mergeCell ref="F18:J18"/>
    <mergeCell ref="AC8:AC13"/>
    <mergeCell ref="K38:L38"/>
    <mergeCell ref="F39:J39"/>
    <mergeCell ref="K39:L39"/>
    <mergeCell ref="F34:J34"/>
    <mergeCell ref="AD8:AD13"/>
    <mergeCell ref="K34:L34"/>
    <mergeCell ref="F35:J35"/>
    <mergeCell ref="K35:L35"/>
    <mergeCell ref="F36:J36"/>
    <mergeCell ref="K33:L33"/>
    <mergeCell ref="F26:J26"/>
    <mergeCell ref="K26:L26"/>
    <mergeCell ref="F28:J28"/>
    <mergeCell ref="K28:L28"/>
    <mergeCell ref="F27:J27"/>
    <mergeCell ref="F16:J16"/>
    <mergeCell ref="K16:L16"/>
    <mergeCell ref="F17:J17"/>
    <mergeCell ref="K17:L17"/>
    <mergeCell ref="K27:L27"/>
    <mergeCell ref="F22:J22"/>
    <mergeCell ref="K22:L22"/>
    <mergeCell ref="F23:J23"/>
  </mergeCells>
  <pageMargins left="0" right="0" top="0.31496062992125984" bottom="0.15748031496062992" header="0.15748031496062992" footer="0"/>
  <pageSetup paperSize="9" scale="90" fitToHeight="2" pageOrder="overThenDown" orientation="landscape" r:id="rId1"/>
  <headerFooter alignWithMargins="0">
    <oddHeader>&amp;R&amp;6&amp;Z&amp;F</oddHeader>
    <oddFooter>&amp;L&amp;8Compiled by: S.A.B.C. Ltd - Updated March 2023   &amp;"Arial,Bold Italic"Copyright reserved&amp;R&amp;"Arial,Bold"&amp;8&amp;F&amp;"Arial,Regular"  - Printed: &amp;D - &amp;A -  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  <pageSetUpPr fitToPage="1"/>
  </sheetPr>
  <dimension ref="A1:AD70"/>
  <sheetViews>
    <sheetView showGridLines="0" zoomScale="85" zoomScaleNormal="85" workbookViewId="0">
      <pane ySplit="13" topLeftCell="A14" activePane="bottomLeft" state="frozen"/>
      <selection pane="bottomLeft" activeCell="AC15" sqref="AC15"/>
    </sheetView>
  </sheetViews>
  <sheetFormatPr defaultColWidth="9.42578125" defaultRowHeight="13.5" customHeight="1"/>
  <cols>
    <col min="1" max="1" width="1" style="26" customWidth="1"/>
    <col min="2" max="2" width="7.42578125" style="635" hidden="1" customWidth="1"/>
    <col min="3" max="4" width="7.42578125" style="636" hidden="1" customWidth="1"/>
    <col min="5" max="5" width="27.5703125" style="796" customWidth="1"/>
    <col min="6" max="9" width="8" style="796" customWidth="1"/>
    <col min="10" max="10" width="11.28515625" style="796" customWidth="1"/>
    <col min="11" max="11" width="14.85546875" style="796" customWidth="1"/>
    <col min="12" max="12" width="5.28515625" style="796" customWidth="1"/>
    <col min="13" max="13" width="12.42578125" style="796" hidden="1" customWidth="1"/>
    <col min="14" max="14" width="12.42578125" style="796" customWidth="1"/>
    <col min="15" max="28" width="12.42578125" style="26" hidden="1" customWidth="1"/>
    <col min="29" max="29" width="30.7109375" style="26" customWidth="1"/>
    <col min="30" max="30" width="20.5703125" style="26" customWidth="1"/>
    <col min="31" max="16384" width="9.42578125" style="26"/>
  </cols>
  <sheetData>
    <row r="1" spans="1:30" ht="27" customHeight="1">
      <c r="E1" s="798" t="s">
        <v>1711</v>
      </c>
      <c r="G1" s="798"/>
      <c r="H1" s="798"/>
      <c r="I1" s="798"/>
      <c r="J1" s="798"/>
      <c r="K1" s="2174"/>
      <c r="L1" s="2174"/>
      <c r="M1" s="810"/>
      <c r="N1" s="810"/>
      <c r="O1" s="650"/>
      <c r="P1" s="650"/>
      <c r="Q1" s="650"/>
      <c r="R1" s="650"/>
      <c r="S1" s="650"/>
      <c r="T1" s="650"/>
      <c r="U1" s="650"/>
      <c r="V1" s="650"/>
      <c r="W1" s="650"/>
      <c r="X1" s="650"/>
      <c r="Y1" s="650"/>
      <c r="Z1" s="650"/>
      <c r="AA1" s="650"/>
    </row>
    <row r="2" spans="1:30" s="362" customFormat="1" ht="13.5" customHeight="1">
      <c r="B2" s="637"/>
      <c r="C2" s="423"/>
      <c r="D2" s="423"/>
      <c r="E2" s="1730" t="str">
        <f>'Prod. Info'!A37</f>
        <v>SAP Project No./s:</v>
      </c>
      <c r="F2" s="1730"/>
      <c r="G2" s="1731" t="str">
        <f>'Prod. Info'!B37</f>
        <v>LP-000</v>
      </c>
      <c r="H2" s="1731"/>
      <c r="I2" s="1731">
        <f>'Prod. Info'!E37</f>
        <v>0</v>
      </c>
      <c r="J2" s="1731"/>
      <c r="K2" s="785"/>
      <c r="L2" s="793"/>
      <c r="M2" s="811"/>
      <c r="N2" s="811"/>
      <c r="O2" s="784"/>
      <c r="P2" s="784"/>
      <c r="Q2" s="784"/>
      <c r="R2" s="784"/>
      <c r="S2" s="784"/>
      <c r="T2" s="784"/>
      <c r="U2" s="784"/>
      <c r="V2" s="784"/>
      <c r="W2" s="784"/>
      <c r="X2" s="784"/>
      <c r="Y2" s="784"/>
      <c r="Z2" s="784"/>
      <c r="AA2" s="784"/>
      <c r="AB2" s="25"/>
    </row>
    <row r="3" spans="1:30" s="362" customFormat="1" ht="13.5" customHeight="1">
      <c r="B3" s="637"/>
      <c r="C3" s="423"/>
      <c r="D3" s="423"/>
      <c r="E3" s="1730"/>
      <c r="F3" s="1730"/>
      <c r="G3" s="1731">
        <f>'Prod. Info'!C37</f>
        <v>0</v>
      </c>
      <c r="H3" s="1731"/>
      <c r="I3" s="1731">
        <f>'Prod. Info'!D37</f>
        <v>0</v>
      </c>
      <c r="J3" s="1731"/>
      <c r="K3" s="632"/>
      <c r="L3" s="794"/>
      <c r="M3" s="794"/>
      <c r="N3" s="794"/>
      <c r="AB3" s="25"/>
    </row>
    <row r="4" spans="1:30" s="362" customFormat="1" ht="13.5" customHeight="1">
      <c r="B4" s="637"/>
      <c r="C4" s="423"/>
      <c r="D4" s="423"/>
      <c r="E4" s="799" t="s">
        <v>1115</v>
      </c>
      <c r="F4" s="1744">
        <f>('Prod. Info'!C2)</f>
        <v>0</v>
      </c>
      <c r="G4" s="1744"/>
      <c r="H4" s="1744"/>
      <c r="I4" s="1744"/>
      <c r="J4" s="1744"/>
      <c r="K4" s="785"/>
      <c r="L4" s="793"/>
      <c r="M4" s="811"/>
      <c r="N4" s="811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  <c r="AB4" s="25"/>
    </row>
    <row r="5" spans="1:30" s="362" customFormat="1" ht="13.5" customHeight="1">
      <c r="B5" s="637"/>
      <c r="C5" s="423"/>
      <c r="D5" s="423"/>
      <c r="E5" s="799" t="s">
        <v>1117</v>
      </c>
      <c r="F5" s="1744">
        <f>('Prod. Info'!C20)</f>
        <v>0</v>
      </c>
      <c r="G5" s="1744"/>
      <c r="H5" s="1744"/>
      <c r="I5" s="1744"/>
      <c r="J5" s="1744"/>
      <c r="K5" s="794"/>
      <c r="L5" s="794"/>
      <c r="M5" s="794"/>
      <c r="N5" s="794"/>
    </row>
    <row r="6" spans="1:30" s="362" customFormat="1" ht="13.5" customHeight="1">
      <c r="B6" s="637"/>
      <c r="C6" s="423"/>
      <c r="D6" s="423"/>
      <c r="E6" s="799" t="s">
        <v>1119</v>
      </c>
      <c r="F6" s="1744">
        <f>('Prod. Info'!C40)</f>
        <v>0</v>
      </c>
      <c r="G6" s="1744"/>
      <c r="H6" s="1744"/>
      <c r="I6" s="1744"/>
      <c r="J6" s="1744"/>
      <c r="K6" s="785"/>
      <c r="L6" s="793"/>
      <c r="M6" s="811"/>
      <c r="N6" s="811"/>
      <c r="O6" s="784"/>
      <c r="P6" s="784"/>
      <c r="Q6" s="784"/>
      <c r="R6" s="784"/>
      <c r="S6" s="784"/>
      <c r="T6" s="784"/>
      <c r="U6" s="784"/>
      <c r="V6" s="784"/>
      <c r="W6" s="784"/>
      <c r="X6" s="784"/>
      <c r="Y6" s="784"/>
      <c r="Z6" s="784"/>
      <c r="AA6" s="784"/>
      <c r="AB6" s="25"/>
    </row>
    <row r="7" spans="1:30" s="362" customFormat="1" ht="7.5" customHeight="1" thickBot="1">
      <c r="B7" s="637"/>
      <c r="C7" s="2173" t="s">
        <v>1712</v>
      </c>
      <c r="D7" s="2173"/>
      <c r="E7" s="794"/>
      <c r="F7" s="794"/>
      <c r="G7" s="794"/>
      <c r="H7" s="794"/>
      <c r="I7" s="794"/>
      <c r="J7" s="794"/>
      <c r="K7" s="794"/>
      <c r="L7" s="795"/>
      <c r="M7" s="794"/>
      <c r="N7" s="794"/>
      <c r="AA7" s="638"/>
      <c r="AB7" s="638"/>
    </row>
    <row r="8" spans="1:30" s="362" customFormat="1" ht="13.5" customHeight="1" thickTop="1">
      <c r="B8" s="801" t="e">
        <f>Budget!#REF!</f>
        <v>#REF!</v>
      </c>
      <c r="C8" s="802" t="e">
        <f>Budget!#REF!</f>
        <v>#REF!</v>
      </c>
      <c r="D8" s="807" t="e">
        <f>Budget!#REF!</f>
        <v>#REF!</v>
      </c>
      <c r="E8" s="1745" t="str">
        <f>'Deliverables Checklist'!B8</f>
        <v>SYSTEM</v>
      </c>
      <c r="F8" s="2177" t="str">
        <f>'Deliverables Checklist'!C8</f>
        <v>DESCRIPTION</v>
      </c>
      <c r="G8" s="2178"/>
      <c r="H8" s="2178"/>
      <c r="I8" s="2178"/>
      <c r="J8" s="2179"/>
      <c r="K8" s="1748" t="str">
        <f>'Deliverables Checklist'!H8</f>
        <v>PERSON ACCOUNTABLE</v>
      </c>
      <c r="L8" s="2179"/>
      <c r="M8" s="651" t="str">
        <f>'Deliverables Checklist'!J8</f>
        <v>Pay date:</v>
      </c>
      <c r="N8" s="651" t="str">
        <f>'Deliverables Checklist'!K8</f>
        <v>Pay date:</v>
      </c>
      <c r="O8" s="651" t="str">
        <f>'Cash Flow'!M8</f>
        <v>Pay date:</v>
      </c>
      <c r="P8" s="651" t="str">
        <f>'Cash Flow'!N8</f>
        <v>Pay date:</v>
      </c>
      <c r="Q8" s="651" t="str">
        <f>'Cash Flow'!O8</f>
        <v>Pay date:</v>
      </c>
      <c r="R8" s="651" t="str">
        <f>'Cash Flow'!P8</f>
        <v>Pay date:</v>
      </c>
      <c r="S8" s="651" t="str">
        <f>'Cash Flow'!Q8</f>
        <v>Pay date:</v>
      </c>
      <c r="T8" s="651" t="str">
        <f>'Cash Flow'!R8</f>
        <v>Pay date:</v>
      </c>
      <c r="U8" s="651" t="str">
        <f>'Cash Flow'!S8</f>
        <v>Pay date:</v>
      </c>
      <c r="V8" s="651" t="str">
        <f>'Cash Flow'!T8</f>
        <v>Pay date:</v>
      </c>
      <c r="W8" s="651" t="str">
        <f>'Cash Flow'!U8</f>
        <v>Pay date:</v>
      </c>
      <c r="X8" s="651" t="str">
        <f>'Cash Flow'!V8</f>
        <v>Pay date:</v>
      </c>
      <c r="Y8" s="651" t="str">
        <f>'Cash Flow'!W8</f>
        <v>Pay date:</v>
      </c>
      <c r="Z8" s="651" t="str">
        <f>'Cash Flow'!X8</f>
        <v>Pay date:</v>
      </c>
      <c r="AA8" s="651" t="str">
        <f>'Cash Flow'!Z8</f>
        <v>Producton Control Adjustments</v>
      </c>
      <c r="AB8" s="1741" t="s">
        <v>1125</v>
      </c>
      <c r="AC8" s="1745" t="s">
        <v>1713</v>
      </c>
      <c r="AD8" s="1745" t="s">
        <v>75</v>
      </c>
    </row>
    <row r="9" spans="1:30" s="362" customFormat="1" ht="13.5" customHeight="1">
      <c r="B9" s="803"/>
      <c r="C9" s="804"/>
      <c r="D9" s="808"/>
      <c r="E9" s="2175"/>
      <c r="F9" s="2180"/>
      <c r="G9" s="2181"/>
      <c r="H9" s="2181"/>
      <c r="I9" s="2181"/>
      <c r="J9" s="2182"/>
      <c r="K9" s="2180"/>
      <c r="L9" s="2182"/>
      <c r="M9" s="780" t="str">
        <f>'Deliverables Checklist'!J9</f>
        <v>dd-mm-yy</v>
      </c>
      <c r="N9" s="780" t="str">
        <f>'Deliverables Checklist'!K9</f>
        <v>dd-mm-yy</v>
      </c>
      <c r="O9" s="652" t="str">
        <f>'Cash Flow'!M9</f>
        <v>dd-mm-yy</v>
      </c>
      <c r="P9" s="652" t="str">
        <f>'Cash Flow'!N9</f>
        <v>dd-mm-yy</v>
      </c>
      <c r="Q9" s="652" t="str">
        <f>'Cash Flow'!O9</f>
        <v>dd-mm-yy</v>
      </c>
      <c r="R9" s="652" t="str">
        <f>'Cash Flow'!P9</f>
        <v>dd-mm-yy</v>
      </c>
      <c r="S9" s="652" t="str">
        <f>'Cash Flow'!Q9</f>
        <v>dd-mm-yy</v>
      </c>
      <c r="T9" s="652" t="str">
        <f>'Cash Flow'!R9</f>
        <v>dd-mm-yy</v>
      </c>
      <c r="U9" s="652" t="str">
        <f>'Cash Flow'!S9</f>
        <v>dd-mm-yy</v>
      </c>
      <c r="V9" s="652" t="str">
        <f>'Cash Flow'!T9</f>
        <v>dd-mm-yy</v>
      </c>
      <c r="W9" s="652" t="str">
        <f>'Cash Flow'!U9</f>
        <v>dd-mm-yy</v>
      </c>
      <c r="X9" s="652" t="str">
        <f>'Cash Flow'!V9</f>
        <v>dd-mm-yy</v>
      </c>
      <c r="Y9" s="652" t="str">
        <f>'Cash Flow'!W9</f>
        <v>dd-mm-yy</v>
      </c>
      <c r="Z9" s="652" t="str">
        <f>'Cash Flow'!X9</f>
        <v>dd-mm-yy</v>
      </c>
      <c r="AA9" s="652">
        <f>'Cash Flow'!Z9</f>
        <v>0</v>
      </c>
      <c r="AB9" s="1742"/>
      <c r="AC9" s="1746"/>
      <c r="AD9" s="1746"/>
    </row>
    <row r="10" spans="1:30" s="362" customFormat="1" ht="13.5" customHeight="1">
      <c r="B10" s="803"/>
      <c r="C10" s="804"/>
      <c r="D10" s="808"/>
      <c r="E10" s="2175"/>
      <c r="F10" s="2180"/>
      <c r="G10" s="2181"/>
      <c r="H10" s="2181"/>
      <c r="I10" s="2181"/>
      <c r="J10" s="2182"/>
      <c r="K10" s="2180"/>
      <c r="L10" s="2182"/>
      <c r="M10" s="1779" t="str">
        <f>'Deliverables Checklist'!J10</f>
        <v>Deliverables to be met before processing of:</v>
      </c>
      <c r="N10" s="1779" t="str">
        <f>'Deliverables Checklist'!K10</f>
        <v>Deliverables to be met before processing of:</v>
      </c>
      <c r="O10" s="652"/>
      <c r="P10" s="652"/>
      <c r="Q10" s="652"/>
      <c r="R10" s="652"/>
      <c r="S10" s="652"/>
      <c r="T10" s="652"/>
      <c r="U10" s="652"/>
      <c r="V10" s="652"/>
      <c r="W10" s="652"/>
      <c r="X10" s="652"/>
      <c r="Y10" s="652"/>
      <c r="Z10" s="652"/>
      <c r="AA10" s="652"/>
      <c r="AB10" s="1742"/>
      <c r="AC10" s="1746"/>
      <c r="AD10" s="1746"/>
    </row>
    <row r="11" spans="1:30" s="362" customFormat="1" ht="13.5" customHeight="1">
      <c r="B11" s="803"/>
      <c r="C11" s="804"/>
      <c r="D11" s="808"/>
      <c r="E11" s="2175"/>
      <c r="F11" s="2180"/>
      <c r="G11" s="2181"/>
      <c r="H11" s="2181"/>
      <c r="I11" s="2181"/>
      <c r="J11" s="2182"/>
      <c r="K11" s="2180"/>
      <c r="L11" s="2182"/>
      <c r="M11" s="1780"/>
      <c r="N11" s="1780"/>
      <c r="O11" s="643" t="s">
        <v>1123</v>
      </c>
      <c r="P11" s="643" t="s">
        <v>1123</v>
      </c>
      <c r="Q11" s="643" t="s">
        <v>1123</v>
      </c>
      <c r="R11" s="643" t="s">
        <v>1123</v>
      </c>
      <c r="S11" s="643" t="s">
        <v>1123</v>
      </c>
      <c r="T11" s="643" t="s">
        <v>1123</v>
      </c>
      <c r="U11" s="643" t="s">
        <v>1123</v>
      </c>
      <c r="V11" s="643" t="s">
        <v>1123</v>
      </c>
      <c r="W11" s="643" t="s">
        <v>1123</v>
      </c>
      <c r="X11" s="643" t="s">
        <v>1123</v>
      </c>
      <c r="Y11" s="643" t="s">
        <v>1123</v>
      </c>
      <c r="Z11" s="643" t="s">
        <v>1123</v>
      </c>
      <c r="AA11" s="643" t="s">
        <v>1123</v>
      </c>
      <c r="AB11" s="1742"/>
      <c r="AC11" s="1746"/>
      <c r="AD11" s="1746"/>
    </row>
    <row r="12" spans="1:30" s="362" customFormat="1" ht="13.5" customHeight="1">
      <c r="B12" s="803"/>
      <c r="C12" s="804"/>
      <c r="D12" s="808"/>
      <c r="E12" s="2175"/>
      <c r="F12" s="2180"/>
      <c r="G12" s="2181"/>
      <c r="H12" s="2181"/>
      <c r="I12" s="2181"/>
      <c r="J12" s="2182"/>
      <c r="K12" s="2180"/>
      <c r="L12" s="2182"/>
      <c r="M12" s="1780"/>
      <c r="N12" s="1780"/>
      <c r="O12" s="643"/>
      <c r="P12" s="643"/>
      <c r="Q12" s="643"/>
      <c r="R12" s="643"/>
      <c r="S12" s="643"/>
      <c r="T12" s="643"/>
      <c r="U12" s="643"/>
      <c r="V12" s="643"/>
      <c r="W12" s="643"/>
      <c r="X12" s="643"/>
      <c r="Y12" s="643"/>
      <c r="Z12" s="643"/>
      <c r="AA12" s="643"/>
      <c r="AB12" s="1742"/>
      <c r="AC12" s="1746"/>
      <c r="AD12" s="1746"/>
    </row>
    <row r="13" spans="1:30" s="362" customFormat="1" ht="13.5" customHeight="1" thickBot="1">
      <c r="B13" s="805"/>
      <c r="C13" s="806"/>
      <c r="D13" s="809"/>
      <c r="E13" s="2175"/>
      <c r="F13" s="2180"/>
      <c r="G13" s="2181"/>
      <c r="H13" s="2181"/>
      <c r="I13" s="2181"/>
      <c r="J13" s="2182"/>
      <c r="K13" s="2180"/>
      <c r="L13" s="2182"/>
      <c r="M13" s="781" t="str">
        <f>'Deliverables Checklist'!J13</f>
        <v>P1 invoice</v>
      </c>
      <c r="N13" s="781" t="str">
        <f>'Deliverables Checklist'!K13</f>
        <v>P2 invoice</v>
      </c>
      <c r="O13" s="653" t="str">
        <f>'Cash Flow'!M11</f>
        <v>Month</v>
      </c>
      <c r="P13" s="653" t="str">
        <f>'Cash Flow'!N11</f>
        <v>Month</v>
      </c>
      <c r="Q13" s="653" t="str">
        <f>'Cash Flow'!O11</f>
        <v>Month</v>
      </c>
      <c r="R13" s="653" t="str">
        <f>'Cash Flow'!P11</f>
        <v>Month</v>
      </c>
      <c r="S13" s="653" t="str">
        <f>'Cash Flow'!Q11</f>
        <v>Month</v>
      </c>
      <c r="T13" s="653" t="str">
        <f>'Cash Flow'!R11</f>
        <v>Month</v>
      </c>
      <c r="U13" s="653" t="str">
        <f>'Cash Flow'!S11</f>
        <v>Month</v>
      </c>
      <c r="V13" s="653" t="str">
        <f>'Cash Flow'!T11</f>
        <v>Month</v>
      </c>
      <c r="W13" s="653" t="str">
        <f>'Cash Flow'!U11</f>
        <v>Month</v>
      </c>
      <c r="X13" s="653" t="str">
        <f>'Cash Flow'!V11</f>
        <v>Month</v>
      </c>
      <c r="Y13" s="653" t="str">
        <f>'Cash Flow'!W11</f>
        <v>Month</v>
      </c>
      <c r="Z13" s="653" t="str">
        <f>'Cash Flow'!X11</f>
        <v>Month</v>
      </c>
      <c r="AA13" s="653">
        <f>'Cash Flow'!Z11</f>
        <v>0</v>
      </c>
      <c r="AB13" s="1743"/>
      <c r="AC13" s="1747"/>
      <c r="AD13" s="1747"/>
    </row>
    <row r="14" spans="1:30" ht="13.5" customHeight="1" thickBot="1">
      <c r="A14" s="362"/>
      <c r="B14" s="654"/>
      <c r="C14" s="655"/>
      <c r="D14" s="655"/>
      <c r="E14" s="2176"/>
      <c r="F14" s="2183"/>
      <c r="G14" s="2184"/>
      <c r="H14" s="2184"/>
      <c r="I14" s="2184"/>
      <c r="J14" s="2185"/>
      <c r="K14" s="2183"/>
      <c r="L14" s="2185"/>
      <c r="M14" s="647">
        <f>'Deliverables Checklist'!J14</f>
        <v>1</v>
      </c>
      <c r="N14" s="686">
        <f>'Cash Flow'!L12</f>
        <v>2</v>
      </c>
      <c r="O14" s="686">
        <f>'Cash Flow'!M12</f>
        <v>3</v>
      </c>
      <c r="P14" s="686">
        <f>'Cash Flow'!N12</f>
        <v>4</v>
      </c>
      <c r="Q14" s="686">
        <f>'Cash Flow'!O12</f>
        <v>5</v>
      </c>
      <c r="R14" s="686">
        <f>'Cash Flow'!P12</f>
        <v>6</v>
      </c>
      <c r="S14" s="686">
        <f>'Cash Flow'!Q12</f>
        <v>7</v>
      </c>
      <c r="T14" s="686">
        <f>'Cash Flow'!R12</f>
        <v>8</v>
      </c>
      <c r="U14" s="686">
        <f>'Cash Flow'!S12</f>
        <v>9</v>
      </c>
      <c r="V14" s="686">
        <f>'Cash Flow'!T12</f>
        <v>10</v>
      </c>
      <c r="W14" s="686">
        <f>'Cash Flow'!U12</f>
        <v>11</v>
      </c>
      <c r="X14" s="686">
        <f>'Cash Flow'!V12</f>
        <v>12</v>
      </c>
      <c r="Y14" s="686">
        <f>'Cash Flow'!W12</f>
        <v>13</v>
      </c>
      <c r="Z14" s="686">
        <f>'Cash Flow'!X12</f>
        <v>14</v>
      </c>
      <c r="AA14" s="686">
        <f>'Cash Flow'!Z12</f>
        <v>0</v>
      </c>
      <c r="AB14" s="687"/>
      <c r="AC14" s="27"/>
      <c r="AD14" s="27"/>
    </row>
    <row r="15" spans="1:30" ht="13.5" customHeight="1" thickTop="1">
      <c r="E15" s="1126" t="str">
        <f>'Deliverables Checklist'!B15</f>
        <v>SAP</v>
      </c>
      <c r="F15" s="1771" t="str">
        <f>'Deliverables Checklist'!C15</f>
        <v>Tax Clearance Certificate</v>
      </c>
      <c r="G15" s="1772"/>
      <c r="H15" s="1772"/>
      <c r="I15" s="1772"/>
      <c r="J15" s="1773"/>
      <c r="K15" s="1774" t="str">
        <f>'Deliverables Checklist'!H15</f>
        <v>Commissioning Manager</v>
      </c>
      <c r="L15" s="1775"/>
      <c r="M15" s="696">
        <f>'Deliverables Checklist'!J15</f>
        <v>1</v>
      </c>
      <c r="N15" s="697">
        <f>'Deliverables Checklist'!K15</f>
        <v>0</v>
      </c>
      <c r="O15" s="649" t="e">
        <f>'Cash Flow'!#REF!</f>
        <v>#REF!</v>
      </c>
      <c r="P15" s="649" t="e">
        <f>'Cash Flow'!#REF!</f>
        <v>#REF!</v>
      </c>
      <c r="Q15" s="649" t="e">
        <f>'Cash Flow'!#REF!</f>
        <v>#REF!</v>
      </c>
      <c r="R15" s="649" t="e">
        <f>'Cash Flow'!#REF!</f>
        <v>#REF!</v>
      </c>
      <c r="S15" s="649" t="e">
        <f>'Cash Flow'!#REF!</f>
        <v>#REF!</v>
      </c>
      <c r="T15" s="649" t="e">
        <f>'Cash Flow'!#REF!</f>
        <v>#REF!</v>
      </c>
      <c r="U15" s="649" t="e">
        <f>'Cash Flow'!#REF!</f>
        <v>#REF!</v>
      </c>
      <c r="V15" s="649" t="e">
        <f>'Cash Flow'!#REF!</f>
        <v>#REF!</v>
      </c>
      <c r="W15" s="649" t="e">
        <f>'Cash Flow'!#REF!</f>
        <v>#REF!</v>
      </c>
      <c r="X15" s="649" t="e">
        <f>'Cash Flow'!#REF!</f>
        <v>#REF!</v>
      </c>
      <c r="Y15" s="649" t="e">
        <f>'Cash Flow'!#REF!</f>
        <v>#REF!</v>
      </c>
      <c r="Z15" s="649" t="e">
        <f>'Cash Flow'!#REF!</f>
        <v>#REF!</v>
      </c>
      <c r="AA15" s="649" t="e">
        <f>'Cash Flow'!#REF!</f>
        <v>#REF!</v>
      </c>
      <c r="AB15" s="649" t="e">
        <f>'Cash Flow'!#REF!</f>
        <v>#REF!</v>
      </c>
      <c r="AC15" s="695"/>
      <c r="AD15" s="696"/>
    </row>
    <row r="16" spans="1:30" ht="13.5" customHeight="1">
      <c r="E16" s="1126" t="str">
        <f>'Deliverables Checklist'!B16</f>
        <v>SAP</v>
      </c>
      <c r="F16" s="1771" t="str">
        <f>'Deliverables Checklist'!C16</f>
        <v>BEE Certificate</v>
      </c>
      <c r="G16" s="1772"/>
      <c r="H16" s="1772"/>
      <c r="I16" s="1772"/>
      <c r="J16" s="1773"/>
      <c r="K16" s="1774" t="str">
        <f>'Deliverables Checklist'!H16</f>
        <v>Commissioning Manager</v>
      </c>
      <c r="L16" s="1775"/>
      <c r="M16" s="696">
        <f>'Deliverables Checklist'!J16</f>
        <v>1</v>
      </c>
      <c r="N16" s="697">
        <f>'Deliverables Checklist'!K16</f>
        <v>0</v>
      </c>
      <c r="O16" s="649" t="e">
        <f>'Cash Flow'!#REF!</f>
        <v>#REF!</v>
      </c>
      <c r="P16" s="649" t="e">
        <f>'Cash Flow'!#REF!</f>
        <v>#REF!</v>
      </c>
      <c r="Q16" s="649" t="e">
        <f>'Cash Flow'!#REF!</f>
        <v>#REF!</v>
      </c>
      <c r="R16" s="649" t="e">
        <f>'Cash Flow'!#REF!</f>
        <v>#REF!</v>
      </c>
      <c r="S16" s="649" t="e">
        <f>'Cash Flow'!#REF!</f>
        <v>#REF!</v>
      </c>
      <c r="T16" s="649" t="e">
        <f>'Cash Flow'!#REF!</f>
        <v>#REF!</v>
      </c>
      <c r="U16" s="649" t="e">
        <f>'Cash Flow'!#REF!</f>
        <v>#REF!</v>
      </c>
      <c r="V16" s="649" t="e">
        <f>'Cash Flow'!#REF!</f>
        <v>#REF!</v>
      </c>
      <c r="W16" s="649" t="e">
        <f>'Cash Flow'!#REF!</f>
        <v>#REF!</v>
      </c>
      <c r="X16" s="649" t="e">
        <f>'Cash Flow'!#REF!</f>
        <v>#REF!</v>
      </c>
      <c r="Y16" s="649" t="e">
        <f>'Cash Flow'!#REF!</f>
        <v>#REF!</v>
      </c>
      <c r="Z16" s="649" t="e">
        <f>'Cash Flow'!#REF!</f>
        <v>#REF!</v>
      </c>
      <c r="AA16" s="649" t="e">
        <f>'Cash Flow'!#REF!</f>
        <v>#REF!</v>
      </c>
      <c r="AB16" s="649" t="e">
        <f>'Cash Flow'!#REF!</f>
        <v>#REF!</v>
      </c>
      <c r="AC16" s="695"/>
      <c r="AD16" s="696"/>
    </row>
    <row r="17" spans="5:30" ht="13.5" customHeight="1">
      <c r="E17" s="1126" t="str">
        <f>'Deliverables Checklist'!B17</f>
        <v>SAP</v>
      </c>
      <c r="F17" s="1771" t="str">
        <f>'Deliverables Checklist'!C17</f>
        <v>TV License</v>
      </c>
      <c r="G17" s="1772"/>
      <c r="H17" s="1772"/>
      <c r="I17" s="1772"/>
      <c r="J17" s="1773"/>
      <c r="K17" s="1774" t="str">
        <f>'Deliverables Checklist'!H17</f>
        <v>Commissioning Manager</v>
      </c>
      <c r="L17" s="1775"/>
      <c r="M17" s="696">
        <f>'Deliverables Checklist'!J17</f>
        <v>1</v>
      </c>
      <c r="N17" s="697">
        <f>'Deliverables Checklist'!K17</f>
        <v>0</v>
      </c>
      <c r="O17" s="656"/>
      <c r="P17" s="656"/>
      <c r="Q17" s="656"/>
      <c r="R17" s="656"/>
      <c r="S17" s="656"/>
      <c r="T17" s="656"/>
      <c r="U17" s="656"/>
      <c r="V17" s="656"/>
      <c r="W17" s="656"/>
      <c r="X17" s="656"/>
      <c r="Y17" s="656"/>
      <c r="Z17" s="656"/>
      <c r="AA17" s="656"/>
      <c r="AB17" s="656"/>
      <c r="AC17" s="695"/>
      <c r="AD17" s="695"/>
    </row>
    <row r="18" spans="5:30" ht="13.5" customHeight="1">
      <c r="E18" s="1126" t="str">
        <f>'Deliverables Checklist'!B18</f>
        <v>SAP</v>
      </c>
      <c r="F18" s="1771" t="str">
        <f>'Deliverables Checklist'!C18</f>
        <v>Scriptwriters/Writers Agreement</v>
      </c>
      <c r="G18" s="1772"/>
      <c r="H18" s="1772"/>
      <c r="I18" s="1772"/>
      <c r="J18" s="1773"/>
      <c r="K18" s="1774" t="str">
        <f>'Deliverables Checklist'!H18</f>
        <v>Business Acquisitions</v>
      </c>
      <c r="L18" s="1775"/>
      <c r="M18" s="696">
        <f>'Deliverables Checklist'!J18</f>
        <v>0</v>
      </c>
      <c r="N18" s="697">
        <f>'Deliverables Checklist'!K18</f>
        <v>0</v>
      </c>
      <c r="O18" s="656"/>
      <c r="P18" s="656"/>
      <c r="Q18" s="656"/>
      <c r="R18" s="656"/>
      <c r="S18" s="656"/>
      <c r="T18" s="656"/>
      <c r="U18" s="656"/>
      <c r="V18" s="656"/>
      <c r="W18" s="656"/>
      <c r="X18" s="656"/>
      <c r="Y18" s="656"/>
      <c r="Z18" s="656"/>
      <c r="AA18" s="656"/>
      <c r="AB18" s="656"/>
      <c r="AC18" s="695"/>
      <c r="AD18" s="695"/>
    </row>
    <row r="19" spans="5:30" ht="13.5" customHeight="1">
      <c r="E19" s="1126" t="str">
        <f>'Deliverables Checklist'!B19</f>
        <v>SAP</v>
      </c>
      <c r="F19" s="1771" t="str">
        <f>'Deliverables Checklist'!C19</f>
        <v>Invoice</v>
      </c>
      <c r="G19" s="1772"/>
      <c r="H19" s="1772"/>
      <c r="I19" s="1772"/>
      <c r="J19" s="1773"/>
      <c r="K19" s="1774" t="str">
        <f>'Deliverables Checklist'!H19</f>
        <v>Business Acquisitions</v>
      </c>
      <c r="L19" s="1775"/>
      <c r="M19" s="696">
        <f>'Deliverables Checklist'!J19</f>
        <v>0</v>
      </c>
      <c r="N19" s="697">
        <f>'Deliverables Checklist'!K19</f>
        <v>0</v>
      </c>
      <c r="O19" s="649" t="e">
        <f>'Cash Flow'!#REF!</f>
        <v>#REF!</v>
      </c>
      <c r="P19" s="649" t="e">
        <f>'Cash Flow'!#REF!</f>
        <v>#REF!</v>
      </c>
      <c r="Q19" s="649" t="e">
        <f>'Cash Flow'!#REF!</f>
        <v>#REF!</v>
      </c>
      <c r="R19" s="649" t="e">
        <f>'Cash Flow'!#REF!</f>
        <v>#REF!</v>
      </c>
      <c r="S19" s="649" t="e">
        <f>'Cash Flow'!#REF!</f>
        <v>#REF!</v>
      </c>
      <c r="T19" s="649" t="e">
        <f>'Cash Flow'!#REF!</f>
        <v>#REF!</v>
      </c>
      <c r="U19" s="649" t="e">
        <f>'Cash Flow'!#REF!</f>
        <v>#REF!</v>
      </c>
      <c r="V19" s="649" t="e">
        <f>'Cash Flow'!#REF!</f>
        <v>#REF!</v>
      </c>
      <c r="W19" s="649" t="e">
        <f>'Cash Flow'!#REF!</f>
        <v>#REF!</v>
      </c>
      <c r="X19" s="649" t="e">
        <f>'Cash Flow'!#REF!</f>
        <v>#REF!</v>
      </c>
      <c r="Y19" s="649" t="e">
        <f>'Cash Flow'!#REF!</f>
        <v>#REF!</v>
      </c>
      <c r="Z19" s="649" t="e">
        <f>'Cash Flow'!#REF!</f>
        <v>#REF!</v>
      </c>
      <c r="AA19" s="649" t="e">
        <f>'Cash Flow'!#REF!</f>
        <v>#REF!</v>
      </c>
      <c r="AB19" s="649" t="e">
        <f>'Cash Flow'!#REF!</f>
        <v>#REF!</v>
      </c>
      <c r="AC19" s="695"/>
      <c r="AD19" s="696"/>
    </row>
    <row r="20" spans="5:30" ht="13.5" customHeight="1">
      <c r="E20" s="1126" t="str">
        <f>'Deliverables Checklist'!B20</f>
        <v>e-mail U drive</v>
      </c>
      <c r="F20" s="1771" t="str">
        <f>'Deliverables Checklist'!C20</f>
        <v>Proof of separate bank account</v>
      </c>
      <c r="G20" s="1772"/>
      <c r="H20" s="1772"/>
      <c r="I20" s="1772"/>
      <c r="J20" s="1773"/>
      <c r="K20" s="1774" t="str">
        <f>'Deliverables Checklist'!H20</f>
        <v>Production Controller</v>
      </c>
      <c r="L20" s="1775"/>
      <c r="M20" s="696">
        <f>'Deliverables Checklist'!J20</f>
        <v>1</v>
      </c>
      <c r="N20" s="697">
        <f>'Deliverables Checklist'!K20</f>
        <v>0</v>
      </c>
      <c r="O20" s="640" t="e">
        <f>'Cash Flow'!#REF!</f>
        <v>#REF!</v>
      </c>
      <c r="P20" s="640" t="e">
        <f>'Cash Flow'!#REF!</f>
        <v>#REF!</v>
      </c>
      <c r="Q20" s="640" t="e">
        <f>'Cash Flow'!#REF!</f>
        <v>#REF!</v>
      </c>
      <c r="R20" s="640" t="e">
        <f>'Cash Flow'!#REF!</f>
        <v>#REF!</v>
      </c>
      <c r="S20" s="640" t="e">
        <f>'Cash Flow'!#REF!</f>
        <v>#REF!</v>
      </c>
      <c r="T20" s="640" t="e">
        <f>'Cash Flow'!#REF!</f>
        <v>#REF!</v>
      </c>
      <c r="U20" s="640" t="e">
        <f>'Cash Flow'!#REF!</f>
        <v>#REF!</v>
      </c>
      <c r="V20" s="640" t="e">
        <f>'Cash Flow'!#REF!</f>
        <v>#REF!</v>
      </c>
      <c r="W20" s="640" t="e">
        <f>'Cash Flow'!#REF!</f>
        <v>#REF!</v>
      </c>
      <c r="X20" s="640" t="e">
        <f>'Cash Flow'!#REF!</f>
        <v>#REF!</v>
      </c>
      <c r="Y20" s="640" t="e">
        <f>'Cash Flow'!#REF!</f>
        <v>#REF!</v>
      </c>
      <c r="Z20" s="640" t="e">
        <f>'Cash Flow'!#REF!</f>
        <v>#REF!</v>
      </c>
      <c r="AA20" s="640" t="e">
        <f>'Cash Flow'!#REF!</f>
        <v>#REF!</v>
      </c>
      <c r="AB20" s="649" t="e">
        <f>'Cash Flow'!#REF!</f>
        <v>#REF!</v>
      </c>
      <c r="AC20" s="695"/>
      <c r="AD20" s="696"/>
    </row>
    <row r="21" spans="5:30" ht="13.5" customHeight="1">
      <c r="E21" s="1126" t="str">
        <f>'Deliverables Checklist'!B21</f>
        <v>e-mail U drive</v>
      </c>
      <c r="F21" s="1771" t="str">
        <f>'Deliverables Checklist'!C21</f>
        <v>Copy of Production Insurance Confirmation</v>
      </c>
      <c r="G21" s="1772"/>
      <c r="H21" s="1772"/>
      <c r="I21" s="1772"/>
      <c r="J21" s="1773"/>
      <c r="K21" s="1774" t="str">
        <f>'Deliverables Checklist'!H21</f>
        <v>Production Controller</v>
      </c>
      <c r="L21" s="1775"/>
      <c r="M21" s="696">
        <f>'Deliverables Checklist'!J21</f>
        <v>1</v>
      </c>
      <c r="N21" s="697">
        <f>'Deliverables Checklist'!K21</f>
        <v>0</v>
      </c>
      <c r="O21" s="656"/>
      <c r="P21" s="656"/>
      <c r="Q21" s="656"/>
      <c r="R21" s="656"/>
      <c r="S21" s="656"/>
      <c r="T21" s="656"/>
      <c r="U21" s="656"/>
      <c r="V21" s="656"/>
      <c r="W21" s="656"/>
      <c r="X21" s="656"/>
      <c r="Y21" s="656"/>
      <c r="Z21" s="656"/>
      <c r="AA21" s="656"/>
      <c r="AB21" s="656"/>
      <c r="AC21" s="695"/>
      <c r="AD21" s="695"/>
    </row>
    <row r="22" spans="5:30" ht="13.5" customHeight="1">
      <c r="E22" s="1126" t="str">
        <f>'Deliverables Checklist'!B22</f>
        <v>SAP</v>
      </c>
      <c r="F22" s="1771" t="str">
        <f>'Deliverables Checklist'!C22</f>
        <v>Monthly Production Expenditure Report</v>
      </c>
      <c r="G22" s="1772"/>
      <c r="H22" s="1772"/>
      <c r="I22" s="1772"/>
      <c r="J22" s="1773"/>
      <c r="K22" s="1774" t="str">
        <f>'Deliverables Checklist'!H22</f>
        <v>Production Controller</v>
      </c>
      <c r="L22" s="1775"/>
      <c r="M22" s="696">
        <f>'Deliverables Checklist'!J22</f>
        <v>0</v>
      </c>
      <c r="N22" s="697" t="str">
        <f>'Deliverables Checklist'!K22</f>
        <v>P1 mid-month</v>
      </c>
      <c r="O22" s="649" t="e">
        <f>'Cash Flow'!#REF!</f>
        <v>#REF!</v>
      </c>
      <c r="P22" s="649" t="e">
        <f>'Cash Flow'!#REF!</f>
        <v>#REF!</v>
      </c>
      <c r="Q22" s="649" t="e">
        <f>'Cash Flow'!#REF!</f>
        <v>#REF!</v>
      </c>
      <c r="R22" s="649" t="e">
        <f>'Cash Flow'!#REF!</f>
        <v>#REF!</v>
      </c>
      <c r="S22" s="649" t="e">
        <f>'Cash Flow'!#REF!</f>
        <v>#REF!</v>
      </c>
      <c r="T22" s="649" t="e">
        <f>'Cash Flow'!#REF!</f>
        <v>#REF!</v>
      </c>
      <c r="U22" s="649" t="e">
        <f>'Cash Flow'!#REF!</f>
        <v>#REF!</v>
      </c>
      <c r="V22" s="649" t="e">
        <f>'Cash Flow'!#REF!</f>
        <v>#REF!</v>
      </c>
      <c r="W22" s="649" t="e">
        <f>'Cash Flow'!#REF!</f>
        <v>#REF!</v>
      </c>
      <c r="X22" s="649" t="e">
        <f>'Cash Flow'!#REF!</f>
        <v>#REF!</v>
      </c>
      <c r="Y22" s="649" t="e">
        <f>'Cash Flow'!#REF!</f>
        <v>#REF!</v>
      </c>
      <c r="Z22" s="649" t="e">
        <f>'Cash Flow'!#REF!</f>
        <v>#REF!</v>
      </c>
      <c r="AA22" s="649" t="e">
        <f>'Cash Flow'!#REF!</f>
        <v>#REF!</v>
      </c>
      <c r="AB22" s="649" t="e">
        <f>'Cash Flow'!#REF!</f>
        <v>#REF!</v>
      </c>
      <c r="AC22" s="695"/>
      <c r="AD22" s="696"/>
    </row>
    <row r="23" spans="5:30" ht="13.5" customHeight="1">
      <c r="E23" s="1126" t="str">
        <f>'Deliverables Checklist'!B23</f>
        <v>email</v>
      </c>
      <c r="F23" s="1771" t="str">
        <f>'Deliverables Checklist'!C23</f>
        <v>Asset Closing Memo</v>
      </c>
      <c r="G23" s="1772"/>
      <c r="H23" s="1772"/>
      <c r="I23" s="1772"/>
      <c r="J23" s="1773"/>
      <c r="K23" s="1774" t="str">
        <f>'Deliverables Checklist'!H23</f>
        <v>Production Controller</v>
      </c>
      <c r="L23" s="1775"/>
      <c r="M23" s="696">
        <f>'Deliverables Checklist'!J23</f>
        <v>0</v>
      </c>
      <c r="N23" s="697">
        <f>'Deliverables Checklist'!K23</f>
        <v>0</v>
      </c>
      <c r="O23" s="649" t="e">
        <f>'Cash Flow'!#REF!</f>
        <v>#REF!</v>
      </c>
      <c r="P23" s="649" t="e">
        <f>'Cash Flow'!#REF!</f>
        <v>#REF!</v>
      </c>
      <c r="Q23" s="649" t="e">
        <f>'Cash Flow'!#REF!</f>
        <v>#REF!</v>
      </c>
      <c r="R23" s="649" t="e">
        <f>'Cash Flow'!#REF!</f>
        <v>#REF!</v>
      </c>
      <c r="S23" s="649" t="e">
        <f>'Cash Flow'!#REF!</f>
        <v>#REF!</v>
      </c>
      <c r="T23" s="649" t="e">
        <f>'Cash Flow'!#REF!</f>
        <v>#REF!</v>
      </c>
      <c r="U23" s="649" t="e">
        <f>'Cash Flow'!#REF!</f>
        <v>#REF!</v>
      </c>
      <c r="V23" s="649" t="e">
        <f>'Cash Flow'!#REF!</f>
        <v>#REF!</v>
      </c>
      <c r="W23" s="649" t="e">
        <f>'Cash Flow'!#REF!</f>
        <v>#REF!</v>
      </c>
      <c r="X23" s="649" t="e">
        <f>'Cash Flow'!#REF!</f>
        <v>#REF!</v>
      </c>
      <c r="Y23" s="649" t="e">
        <f>'Cash Flow'!#REF!</f>
        <v>#REF!</v>
      </c>
      <c r="Z23" s="649" t="e">
        <f>'Cash Flow'!#REF!</f>
        <v>#REF!</v>
      </c>
      <c r="AA23" s="649" t="e">
        <f>'Cash Flow'!#REF!</f>
        <v>#REF!</v>
      </c>
      <c r="AB23" s="649" t="e">
        <f>'Cash Flow'!#REF!</f>
        <v>#REF!</v>
      </c>
      <c r="AC23" s="695"/>
      <c r="AD23" s="696"/>
    </row>
    <row r="24" spans="5:30" ht="13.5" customHeight="1">
      <c r="E24" s="1126" t="str">
        <f>'Deliverables Checklist'!B24</f>
        <v>e-mail U drive</v>
      </c>
      <c r="F24" s="1771" t="str">
        <f>'Deliverables Checklist'!C24</f>
        <v>Final Status Report    (Production Controller)</v>
      </c>
      <c r="G24" s="1772"/>
      <c r="H24" s="1772"/>
      <c r="I24" s="1772"/>
      <c r="J24" s="1773"/>
      <c r="K24" s="1774" t="str">
        <f>'Deliverables Checklist'!H24</f>
        <v>Financial Administrator</v>
      </c>
      <c r="L24" s="1775"/>
      <c r="M24" s="696">
        <f>'Deliverables Checklist'!J24</f>
        <v>0</v>
      </c>
      <c r="N24" s="697">
        <f>'Deliverables Checklist'!K24</f>
        <v>0</v>
      </c>
      <c r="O24" s="640" t="e">
        <f>'Cash Flow'!#REF!</f>
        <v>#REF!</v>
      </c>
      <c r="P24" s="640" t="e">
        <f>'Cash Flow'!#REF!</f>
        <v>#REF!</v>
      </c>
      <c r="Q24" s="640" t="e">
        <f>'Cash Flow'!#REF!</f>
        <v>#REF!</v>
      </c>
      <c r="R24" s="640" t="e">
        <f>'Cash Flow'!#REF!</f>
        <v>#REF!</v>
      </c>
      <c r="S24" s="640" t="e">
        <f>'Cash Flow'!#REF!</f>
        <v>#REF!</v>
      </c>
      <c r="T24" s="640" t="e">
        <f>'Cash Flow'!#REF!</f>
        <v>#REF!</v>
      </c>
      <c r="U24" s="640" t="e">
        <f>'Cash Flow'!#REF!</f>
        <v>#REF!</v>
      </c>
      <c r="V24" s="640" t="e">
        <f>'Cash Flow'!#REF!</f>
        <v>#REF!</v>
      </c>
      <c r="W24" s="640" t="e">
        <f>'Cash Flow'!#REF!</f>
        <v>#REF!</v>
      </c>
      <c r="X24" s="640" t="e">
        <f>'Cash Flow'!#REF!</f>
        <v>#REF!</v>
      </c>
      <c r="Y24" s="640" t="e">
        <f>'Cash Flow'!#REF!</f>
        <v>#REF!</v>
      </c>
      <c r="Z24" s="640" t="e">
        <f>'Cash Flow'!#REF!</f>
        <v>#REF!</v>
      </c>
      <c r="AA24" s="640" t="e">
        <f>'Cash Flow'!#REF!</f>
        <v>#REF!</v>
      </c>
      <c r="AB24" s="649" t="e">
        <f>'Cash Flow'!#REF!</f>
        <v>#REF!</v>
      </c>
      <c r="AC24" s="695"/>
      <c r="AD24" s="696"/>
    </row>
    <row r="25" spans="5:30" ht="13.5" customHeight="1">
      <c r="E25" s="1126" t="str">
        <f>'Deliverables Checklist'!B25</f>
        <v>e-mail U drive</v>
      </c>
      <c r="F25" s="1771" t="str">
        <f>'Deliverables Checklist'!C25</f>
        <v>Content Workshop</v>
      </c>
      <c r="G25" s="1772"/>
      <c r="H25" s="1772"/>
      <c r="I25" s="1772"/>
      <c r="J25" s="1773"/>
      <c r="K25" s="1774" t="str">
        <f>'Deliverables Checklist'!H25</f>
        <v>Commissioning Editor</v>
      </c>
      <c r="L25" s="1775"/>
      <c r="M25" s="696">
        <f>'Deliverables Checklist'!J25</f>
        <v>1</v>
      </c>
      <c r="N25" s="697">
        <f>'Deliverables Checklist'!K25</f>
        <v>0</v>
      </c>
      <c r="O25" s="656"/>
      <c r="P25" s="656"/>
      <c r="Q25" s="656"/>
      <c r="R25" s="656"/>
      <c r="S25" s="656"/>
      <c r="T25" s="656"/>
      <c r="U25" s="656"/>
      <c r="V25" s="656"/>
      <c r="W25" s="656"/>
      <c r="X25" s="656"/>
      <c r="Y25" s="656"/>
      <c r="Z25" s="656"/>
      <c r="AA25" s="656"/>
      <c r="AB25" s="656"/>
      <c r="AC25" s="695"/>
      <c r="AD25" s="695"/>
    </row>
    <row r="26" spans="5:30" ht="13.5" customHeight="1">
      <c r="E26" s="1126" t="str">
        <f>'Deliverables Checklist'!B26</f>
        <v>e-mail U drive</v>
      </c>
      <c r="F26" s="1771" t="str">
        <f>'Deliverables Checklist'!C26</f>
        <v>Research Pack</v>
      </c>
      <c r="G26" s="1772"/>
      <c r="H26" s="1772"/>
      <c r="I26" s="1772"/>
      <c r="J26" s="1773"/>
      <c r="K26" s="1774" t="str">
        <f>'Deliverables Checklist'!H26</f>
        <v>Commissioning Editor</v>
      </c>
      <c r="L26" s="1775"/>
      <c r="M26" s="696">
        <f>'Deliverables Checklist'!J26</f>
        <v>1</v>
      </c>
      <c r="N26" s="697">
        <f>'Deliverables Checklist'!K26</f>
        <v>0</v>
      </c>
      <c r="O26" s="649" t="e">
        <f>'Cash Flow'!#REF!</f>
        <v>#REF!</v>
      </c>
      <c r="P26" s="649" t="e">
        <f>'Cash Flow'!#REF!</f>
        <v>#REF!</v>
      </c>
      <c r="Q26" s="649" t="e">
        <f>'Cash Flow'!#REF!</f>
        <v>#REF!</v>
      </c>
      <c r="R26" s="649" t="e">
        <f>'Cash Flow'!#REF!</f>
        <v>#REF!</v>
      </c>
      <c r="S26" s="649" t="e">
        <f>'Cash Flow'!#REF!</f>
        <v>#REF!</v>
      </c>
      <c r="T26" s="649" t="e">
        <f>'Cash Flow'!#REF!</f>
        <v>#REF!</v>
      </c>
      <c r="U26" s="649" t="e">
        <f>'Cash Flow'!#REF!</f>
        <v>#REF!</v>
      </c>
      <c r="V26" s="649" t="e">
        <f>'Cash Flow'!#REF!</f>
        <v>#REF!</v>
      </c>
      <c r="W26" s="649" t="e">
        <f>'Cash Flow'!#REF!</f>
        <v>#REF!</v>
      </c>
      <c r="X26" s="649" t="e">
        <f>'Cash Flow'!#REF!</f>
        <v>#REF!</v>
      </c>
      <c r="Y26" s="649" t="e">
        <f>'Cash Flow'!#REF!</f>
        <v>#REF!</v>
      </c>
      <c r="Z26" s="649" t="e">
        <f>'Cash Flow'!#REF!</f>
        <v>#REF!</v>
      </c>
      <c r="AA26" s="649" t="e">
        <f>'Cash Flow'!#REF!</f>
        <v>#REF!</v>
      </c>
      <c r="AB26" s="649" t="e">
        <f>'Cash Flow'!#REF!</f>
        <v>#REF!</v>
      </c>
      <c r="AC26" s="695"/>
      <c r="AD26" s="696"/>
    </row>
    <row r="27" spans="5:30" ht="13.5" customHeight="1">
      <c r="E27" s="1126" t="str">
        <f>'Deliverables Checklist'!B27</f>
        <v>Dalet</v>
      </c>
      <c r="F27" s="1771" t="str">
        <f>'Deliverables Checklist'!C27</f>
        <v>Episodic Outlines; EPG Synopsis</v>
      </c>
      <c r="G27" s="1772"/>
      <c r="H27" s="1772"/>
      <c r="I27" s="1772"/>
      <c r="J27" s="1773"/>
      <c r="K27" s="1774" t="str">
        <f>'Deliverables Checklist'!H27</f>
        <v>Commissioning Editor</v>
      </c>
      <c r="L27" s="1775"/>
      <c r="M27" s="696">
        <f>'Deliverables Checklist'!J27</f>
        <v>1</v>
      </c>
      <c r="N27" s="697">
        <f>'Deliverables Checklist'!K27</f>
        <v>0</v>
      </c>
      <c r="O27" s="649" t="e">
        <f>'Cash Flow'!#REF!</f>
        <v>#REF!</v>
      </c>
      <c r="P27" s="649" t="e">
        <f>'Cash Flow'!#REF!</f>
        <v>#REF!</v>
      </c>
      <c r="Q27" s="649" t="e">
        <f>'Cash Flow'!#REF!</f>
        <v>#REF!</v>
      </c>
      <c r="R27" s="649" t="e">
        <f>'Cash Flow'!#REF!</f>
        <v>#REF!</v>
      </c>
      <c r="S27" s="649" t="e">
        <f>'Cash Flow'!#REF!</f>
        <v>#REF!</v>
      </c>
      <c r="T27" s="649" t="e">
        <f>'Cash Flow'!#REF!</f>
        <v>#REF!</v>
      </c>
      <c r="U27" s="649" t="e">
        <f>'Cash Flow'!#REF!</f>
        <v>#REF!</v>
      </c>
      <c r="V27" s="649" t="e">
        <f>'Cash Flow'!#REF!</f>
        <v>#REF!</v>
      </c>
      <c r="W27" s="649" t="e">
        <f>'Cash Flow'!#REF!</f>
        <v>#REF!</v>
      </c>
      <c r="X27" s="649" t="e">
        <f>'Cash Flow'!#REF!</f>
        <v>#REF!</v>
      </c>
      <c r="Y27" s="649" t="e">
        <f>'Cash Flow'!#REF!</f>
        <v>#REF!</v>
      </c>
      <c r="Z27" s="649" t="e">
        <f>'Cash Flow'!#REF!</f>
        <v>#REF!</v>
      </c>
      <c r="AA27" s="649" t="e">
        <f>'Cash Flow'!#REF!</f>
        <v>#REF!</v>
      </c>
      <c r="AB27" s="649" t="e">
        <f>'Cash Flow'!#REF!</f>
        <v>#REF!</v>
      </c>
      <c r="AC27" s="695"/>
      <c r="AD27" s="696"/>
    </row>
    <row r="28" spans="5:30" ht="13.5" customHeight="1">
      <c r="E28" s="1126" t="str">
        <f>'Deliverables Checklist'!B28</f>
        <v>Dalet</v>
      </c>
      <c r="F28" s="1771" t="str">
        <f>'Deliverables Checklist'!C28</f>
        <v>Series Outlines</v>
      </c>
      <c r="G28" s="1772"/>
      <c r="H28" s="1772"/>
      <c r="I28" s="1772"/>
      <c r="J28" s="1773"/>
      <c r="K28" s="1774" t="str">
        <f>'Deliverables Checklist'!H28</f>
        <v>Commissioning Editor</v>
      </c>
      <c r="L28" s="1775"/>
      <c r="M28" s="696">
        <f>'Deliverables Checklist'!J28</f>
        <v>0</v>
      </c>
      <c r="N28" s="697">
        <f>'Deliverables Checklist'!K28</f>
        <v>0</v>
      </c>
      <c r="O28" s="649" t="e">
        <f>'Cash Flow'!#REF!</f>
        <v>#REF!</v>
      </c>
      <c r="P28" s="649" t="e">
        <f>'Cash Flow'!#REF!</f>
        <v>#REF!</v>
      </c>
      <c r="Q28" s="649" t="e">
        <f>'Cash Flow'!#REF!</f>
        <v>#REF!</v>
      </c>
      <c r="R28" s="649" t="e">
        <f>'Cash Flow'!#REF!</f>
        <v>#REF!</v>
      </c>
      <c r="S28" s="649" t="e">
        <f>'Cash Flow'!#REF!</f>
        <v>#REF!</v>
      </c>
      <c r="T28" s="649" t="e">
        <f>'Cash Flow'!#REF!</f>
        <v>#REF!</v>
      </c>
      <c r="U28" s="649" t="e">
        <f>'Cash Flow'!#REF!</f>
        <v>#REF!</v>
      </c>
      <c r="V28" s="649" t="e">
        <f>'Cash Flow'!#REF!</f>
        <v>#REF!</v>
      </c>
      <c r="W28" s="649" t="e">
        <f>'Cash Flow'!#REF!</f>
        <v>#REF!</v>
      </c>
      <c r="X28" s="649" t="e">
        <f>'Cash Flow'!#REF!</f>
        <v>#REF!</v>
      </c>
      <c r="Y28" s="649" t="e">
        <f>'Cash Flow'!#REF!</f>
        <v>#REF!</v>
      </c>
      <c r="Z28" s="649" t="e">
        <f>'Cash Flow'!#REF!</f>
        <v>#REF!</v>
      </c>
      <c r="AA28" s="649" t="e">
        <f>'Cash Flow'!#REF!</f>
        <v>#REF!</v>
      </c>
      <c r="AB28" s="649" t="e">
        <f>'Cash Flow'!#REF!</f>
        <v>#REF!</v>
      </c>
      <c r="AC28" s="695"/>
      <c r="AD28" s="696"/>
    </row>
    <row r="29" spans="5:30" ht="13.5" customHeight="1">
      <c r="E29" s="1126" t="str">
        <f>'Deliverables Checklist'!B29</f>
        <v>U Drive</v>
      </c>
      <c r="F29" s="1771" t="str">
        <f>'Deliverables Checklist'!C29</f>
        <v>Final Approved TX Scripts</v>
      </c>
      <c r="G29" s="1772"/>
      <c r="H29" s="1772"/>
      <c r="I29" s="1772"/>
      <c r="J29" s="1773"/>
      <c r="K29" s="1774" t="str">
        <f>'Deliverables Checklist'!H29</f>
        <v>Commissioning Editor</v>
      </c>
      <c r="L29" s="1775"/>
      <c r="M29" s="696">
        <f>'Deliverables Checklist'!J29</f>
        <v>0</v>
      </c>
      <c r="N29" s="697">
        <f>'Deliverables Checklist'!K29</f>
        <v>0</v>
      </c>
      <c r="O29" s="649" t="e">
        <f>'Cash Flow'!#REF!</f>
        <v>#REF!</v>
      </c>
      <c r="P29" s="649" t="e">
        <f>'Cash Flow'!#REF!</f>
        <v>#REF!</v>
      </c>
      <c r="Q29" s="649" t="e">
        <f>'Cash Flow'!#REF!</f>
        <v>#REF!</v>
      </c>
      <c r="R29" s="649" t="e">
        <f>'Cash Flow'!#REF!</f>
        <v>#REF!</v>
      </c>
      <c r="S29" s="649" t="e">
        <f>'Cash Flow'!#REF!</f>
        <v>#REF!</v>
      </c>
      <c r="T29" s="649" t="e">
        <f>'Cash Flow'!#REF!</f>
        <v>#REF!</v>
      </c>
      <c r="U29" s="649" t="e">
        <f>'Cash Flow'!#REF!</f>
        <v>#REF!</v>
      </c>
      <c r="V29" s="649" t="e">
        <f>'Cash Flow'!#REF!</f>
        <v>#REF!</v>
      </c>
      <c r="W29" s="649" t="e">
        <f>'Cash Flow'!#REF!</f>
        <v>#REF!</v>
      </c>
      <c r="X29" s="649" t="e">
        <f>'Cash Flow'!#REF!</f>
        <v>#REF!</v>
      </c>
      <c r="Y29" s="649" t="e">
        <f>'Cash Flow'!#REF!</f>
        <v>#REF!</v>
      </c>
      <c r="Z29" s="649" t="e">
        <f>'Cash Flow'!#REF!</f>
        <v>#REF!</v>
      </c>
      <c r="AA29" s="649" t="e">
        <f>'Cash Flow'!#REF!</f>
        <v>#REF!</v>
      </c>
      <c r="AB29" s="649" t="e">
        <f>'Cash Flow'!#REF!</f>
        <v>#REF!</v>
      </c>
      <c r="AC29" s="695"/>
      <c r="AD29" s="696"/>
    </row>
    <row r="30" spans="5:30" ht="13.5" customHeight="1">
      <c r="E30" s="1126" t="str">
        <f>'Deliverables Checklist'!B30</f>
        <v>YBC</v>
      </c>
      <c r="F30" s="1771" t="str">
        <f>'Deliverables Checklist'!C30</f>
        <v>Viewing copy delivered via we transfer or similar product</v>
      </c>
      <c r="G30" s="1772"/>
      <c r="H30" s="1772"/>
      <c r="I30" s="1772"/>
      <c r="J30" s="1773"/>
      <c r="K30" s="1774" t="str">
        <f>'Deliverables Checklist'!H30</f>
        <v>Commissioning Editor</v>
      </c>
      <c r="L30" s="1775"/>
      <c r="M30" s="696">
        <f>'Deliverables Checklist'!J30</f>
        <v>0</v>
      </c>
      <c r="N30" s="697">
        <f>'Deliverables Checklist'!K30</f>
        <v>0</v>
      </c>
      <c r="O30" s="649" t="e">
        <f>'Cash Flow'!#REF!</f>
        <v>#REF!</v>
      </c>
      <c r="P30" s="649" t="e">
        <f>'Cash Flow'!#REF!</f>
        <v>#REF!</v>
      </c>
      <c r="Q30" s="649" t="e">
        <f>'Cash Flow'!#REF!</f>
        <v>#REF!</v>
      </c>
      <c r="R30" s="649" t="e">
        <f>'Cash Flow'!#REF!</f>
        <v>#REF!</v>
      </c>
      <c r="S30" s="649" t="e">
        <f>'Cash Flow'!#REF!</f>
        <v>#REF!</v>
      </c>
      <c r="T30" s="649" t="e">
        <f>'Cash Flow'!#REF!</f>
        <v>#REF!</v>
      </c>
      <c r="U30" s="649" t="e">
        <f>'Cash Flow'!#REF!</f>
        <v>#REF!</v>
      </c>
      <c r="V30" s="649" t="e">
        <f>'Cash Flow'!#REF!</f>
        <v>#REF!</v>
      </c>
      <c r="W30" s="649" t="e">
        <f>'Cash Flow'!#REF!</f>
        <v>#REF!</v>
      </c>
      <c r="X30" s="649" t="e">
        <f>'Cash Flow'!#REF!</f>
        <v>#REF!</v>
      </c>
      <c r="Y30" s="649" t="e">
        <f>'Cash Flow'!#REF!</f>
        <v>#REF!</v>
      </c>
      <c r="Z30" s="649" t="e">
        <f>'Cash Flow'!#REF!</f>
        <v>#REF!</v>
      </c>
      <c r="AA30" s="649" t="e">
        <f>'Cash Flow'!#REF!</f>
        <v>#REF!</v>
      </c>
      <c r="AB30" s="649" t="e">
        <f>'Cash Flow'!#REF!</f>
        <v>#REF!</v>
      </c>
      <c r="AC30" s="695"/>
      <c r="AD30" s="696"/>
    </row>
    <row r="31" spans="5:30" ht="13.5" customHeight="1">
      <c r="E31" s="1126" t="str">
        <f>'Deliverables Checklist'!B31</f>
        <v>Dalet</v>
      </c>
      <c r="F31" s="1771" t="str">
        <f>'Deliverables Checklist'!C31</f>
        <v>EPKs and Promos</v>
      </c>
      <c r="G31" s="1772"/>
      <c r="H31" s="1772"/>
      <c r="I31" s="1772"/>
      <c r="J31" s="1773"/>
      <c r="K31" s="1774" t="str">
        <f>'Deliverables Checklist'!H31</f>
        <v>Commissioning Editor</v>
      </c>
      <c r="L31" s="1775"/>
      <c r="M31" s="696">
        <f>'Deliverables Checklist'!J31</f>
        <v>0</v>
      </c>
      <c r="N31" s="697">
        <f>'Deliverables Checklist'!K31</f>
        <v>0</v>
      </c>
      <c r="O31" s="649" t="e">
        <f>'Cash Flow'!#REF!</f>
        <v>#REF!</v>
      </c>
      <c r="P31" s="649" t="e">
        <f>'Cash Flow'!#REF!</f>
        <v>#REF!</v>
      </c>
      <c r="Q31" s="649" t="e">
        <f>'Cash Flow'!#REF!</f>
        <v>#REF!</v>
      </c>
      <c r="R31" s="649" t="e">
        <f>'Cash Flow'!#REF!</f>
        <v>#REF!</v>
      </c>
      <c r="S31" s="649" t="e">
        <f>'Cash Flow'!#REF!</f>
        <v>#REF!</v>
      </c>
      <c r="T31" s="649" t="e">
        <f>'Cash Flow'!#REF!</f>
        <v>#REF!</v>
      </c>
      <c r="U31" s="649" t="e">
        <f>'Cash Flow'!#REF!</f>
        <v>#REF!</v>
      </c>
      <c r="V31" s="649" t="e">
        <f>'Cash Flow'!#REF!</f>
        <v>#REF!</v>
      </c>
      <c r="W31" s="649" t="e">
        <f>'Cash Flow'!#REF!</f>
        <v>#REF!</v>
      </c>
      <c r="X31" s="649" t="e">
        <f>'Cash Flow'!#REF!</f>
        <v>#REF!</v>
      </c>
      <c r="Y31" s="649" t="e">
        <f>'Cash Flow'!#REF!</f>
        <v>#REF!</v>
      </c>
      <c r="Z31" s="649" t="e">
        <f>'Cash Flow'!#REF!</f>
        <v>#REF!</v>
      </c>
      <c r="AA31" s="649" t="e">
        <f>'Cash Flow'!#REF!</f>
        <v>#REF!</v>
      </c>
      <c r="AB31" s="649" t="e">
        <f>'Cash Flow'!#REF!</f>
        <v>#REF!</v>
      </c>
      <c r="AC31" s="695"/>
      <c r="AD31" s="696"/>
    </row>
    <row r="32" spans="5:30" ht="13.5" customHeight="1">
      <c r="E32" s="1126" t="str">
        <f>'Deliverables Checklist'!B32</f>
        <v>Dalet</v>
      </c>
      <c r="F32" s="1771" t="str">
        <f>'Deliverables Checklist'!C32</f>
        <v>Episodic File Delivery (portal) with M&amp;E tracks</v>
      </c>
      <c r="G32" s="1772"/>
      <c r="H32" s="1772"/>
      <c r="I32" s="1772"/>
      <c r="J32" s="1773"/>
      <c r="K32" s="1774" t="str">
        <f>'Deliverables Checklist'!H32</f>
        <v>Commissioning Editor</v>
      </c>
      <c r="L32" s="1775"/>
      <c r="M32" s="696">
        <f>'Deliverables Checklist'!J32</f>
        <v>0</v>
      </c>
      <c r="N32" s="697">
        <f>'Deliverables Checklist'!K32</f>
        <v>0</v>
      </c>
      <c r="O32" s="649" t="e">
        <f>'Cash Flow'!#REF!</f>
        <v>#REF!</v>
      </c>
      <c r="P32" s="649" t="e">
        <f>'Cash Flow'!#REF!</f>
        <v>#REF!</v>
      </c>
      <c r="Q32" s="649" t="e">
        <f>'Cash Flow'!#REF!</f>
        <v>#REF!</v>
      </c>
      <c r="R32" s="649" t="e">
        <f>'Cash Flow'!#REF!</f>
        <v>#REF!</v>
      </c>
      <c r="S32" s="649" t="e">
        <f>'Cash Flow'!#REF!</f>
        <v>#REF!</v>
      </c>
      <c r="T32" s="649" t="e">
        <f>'Cash Flow'!#REF!</f>
        <v>#REF!</v>
      </c>
      <c r="U32" s="649" t="e">
        <f>'Cash Flow'!#REF!</f>
        <v>#REF!</v>
      </c>
      <c r="V32" s="649" t="e">
        <f>'Cash Flow'!#REF!</f>
        <v>#REF!</v>
      </c>
      <c r="W32" s="649" t="e">
        <f>'Cash Flow'!#REF!</f>
        <v>#REF!</v>
      </c>
      <c r="X32" s="649" t="e">
        <f>'Cash Flow'!#REF!</f>
        <v>#REF!</v>
      </c>
      <c r="Y32" s="649" t="e">
        <f>'Cash Flow'!#REF!</f>
        <v>#REF!</v>
      </c>
      <c r="Z32" s="649" t="e">
        <f>'Cash Flow'!#REF!</f>
        <v>#REF!</v>
      </c>
      <c r="AA32" s="649" t="e">
        <f>'Cash Flow'!#REF!</f>
        <v>#REF!</v>
      </c>
      <c r="AB32" s="649" t="e">
        <f>'Cash Flow'!#REF!</f>
        <v>#REF!</v>
      </c>
      <c r="AC32" s="695"/>
      <c r="AD32" s="696"/>
    </row>
    <row r="33" spans="5:30" ht="13.5" customHeight="1">
      <c r="E33" s="1126" t="str">
        <f>'Deliverables Checklist'!B33</f>
        <v>Dalet</v>
      </c>
      <c r="F33" s="1771" t="str">
        <f>'Deliverables Checklist'!C33</f>
        <v>Rushes/Unedited material; metadata (separate folder and house codes)</v>
      </c>
      <c r="G33" s="1772"/>
      <c r="H33" s="1772"/>
      <c r="I33" s="1772"/>
      <c r="J33" s="1773"/>
      <c r="K33" s="1774" t="str">
        <f>'Deliverables Checklist'!H33</f>
        <v>Commissioning Editor</v>
      </c>
      <c r="L33" s="1775"/>
      <c r="M33" s="696">
        <f>'Deliverables Checklist'!J33</f>
        <v>0</v>
      </c>
      <c r="N33" s="697">
        <f>'Deliverables Checklist'!K33</f>
        <v>0</v>
      </c>
      <c r="O33" s="649" t="e">
        <f>'Cash Flow'!#REF!</f>
        <v>#REF!</v>
      </c>
      <c r="P33" s="649" t="e">
        <f>'Cash Flow'!#REF!</f>
        <v>#REF!</v>
      </c>
      <c r="Q33" s="649" t="e">
        <f>'Cash Flow'!#REF!</f>
        <v>#REF!</v>
      </c>
      <c r="R33" s="649" t="e">
        <f>'Cash Flow'!#REF!</f>
        <v>#REF!</v>
      </c>
      <c r="S33" s="649" t="e">
        <f>'Cash Flow'!#REF!</f>
        <v>#REF!</v>
      </c>
      <c r="T33" s="649" t="e">
        <f>'Cash Flow'!#REF!</f>
        <v>#REF!</v>
      </c>
      <c r="U33" s="649" t="e">
        <f>'Cash Flow'!#REF!</f>
        <v>#REF!</v>
      </c>
      <c r="V33" s="649" t="e">
        <f>'Cash Flow'!#REF!</f>
        <v>#REF!</v>
      </c>
      <c r="W33" s="649" t="e">
        <f>'Cash Flow'!#REF!</f>
        <v>#REF!</v>
      </c>
      <c r="X33" s="649" t="e">
        <f>'Cash Flow'!#REF!</f>
        <v>#REF!</v>
      </c>
      <c r="Y33" s="649" t="e">
        <f>'Cash Flow'!#REF!</f>
        <v>#REF!</v>
      </c>
      <c r="Z33" s="649" t="e">
        <f>'Cash Flow'!#REF!</f>
        <v>#REF!</v>
      </c>
      <c r="AA33" s="649" t="e">
        <f>'Cash Flow'!#REF!</f>
        <v>#REF!</v>
      </c>
      <c r="AB33" s="649" t="e">
        <f>'Cash Flow'!#REF!</f>
        <v>#REF!</v>
      </c>
      <c r="AC33" s="695"/>
      <c r="AD33" s="696"/>
    </row>
    <row r="34" spans="5:30" ht="13.5" customHeight="1">
      <c r="E34" s="1126" t="str">
        <f>'Deliverables Checklist'!B34</f>
        <v>iMonitor</v>
      </c>
      <c r="F34" s="1771" t="str">
        <f>'Deliverables Checklist'!C34</f>
        <v>Music Cue Sheet</v>
      </c>
      <c r="G34" s="1772"/>
      <c r="H34" s="1772"/>
      <c r="I34" s="1772"/>
      <c r="J34" s="1773"/>
      <c r="K34" s="1774" t="str">
        <f>'Deliverables Checklist'!H34</f>
        <v>Commissioning Editor</v>
      </c>
      <c r="L34" s="1775"/>
      <c r="M34" s="696">
        <f>'Deliverables Checklist'!J34</f>
        <v>0</v>
      </c>
      <c r="N34" s="697">
        <f>'Deliverables Checklist'!K34</f>
        <v>0</v>
      </c>
      <c r="O34" s="649" t="e">
        <f>'Cash Flow'!#REF!</f>
        <v>#REF!</v>
      </c>
      <c r="P34" s="649" t="e">
        <f>'Cash Flow'!#REF!</f>
        <v>#REF!</v>
      </c>
      <c r="Q34" s="649" t="e">
        <f>'Cash Flow'!#REF!</f>
        <v>#REF!</v>
      </c>
      <c r="R34" s="649" t="e">
        <f>'Cash Flow'!#REF!</f>
        <v>#REF!</v>
      </c>
      <c r="S34" s="649" t="e">
        <f>'Cash Flow'!#REF!</f>
        <v>#REF!</v>
      </c>
      <c r="T34" s="649" t="e">
        <f>'Cash Flow'!#REF!</f>
        <v>#REF!</v>
      </c>
      <c r="U34" s="649" t="e">
        <f>'Cash Flow'!#REF!</f>
        <v>#REF!</v>
      </c>
      <c r="V34" s="649" t="e">
        <f>'Cash Flow'!#REF!</f>
        <v>#REF!</v>
      </c>
      <c r="W34" s="649" t="e">
        <f>'Cash Flow'!#REF!</f>
        <v>#REF!</v>
      </c>
      <c r="X34" s="649" t="e">
        <f>'Cash Flow'!#REF!</f>
        <v>#REF!</v>
      </c>
      <c r="Y34" s="649" t="e">
        <f>'Cash Flow'!#REF!</f>
        <v>#REF!</v>
      </c>
      <c r="Z34" s="649" t="e">
        <f>'Cash Flow'!#REF!</f>
        <v>#REF!</v>
      </c>
      <c r="AA34" s="649" t="e">
        <f>'Cash Flow'!#REF!</f>
        <v>#REF!</v>
      </c>
      <c r="AB34" s="649" t="e">
        <f>'Cash Flow'!#REF!</f>
        <v>#REF!</v>
      </c>
      <c r="AC34" s="695"/>
      <c r="AD34" s="696"/>
    </row>
    <row r="35" spans="5:30" ht="13.5" customHeight="1">
      <c r="E35" s="1126" t="str">
        <f>'Deliverables Checklist'!B35</f>
        <v>IBMS</v>
      </c>
      <c r="F35" s="1771" t="str">
        <f>'Deliverables Checklist'!C35</f>
        <v>FCC / DPP Shim info sheet (sign off on dalet)</v>
      </c>
      <c r="G35" s="1772"/>
      <c r="H35" s="1772"/>
      <c r="I35" s="1772"/>
      <c r="J35" s="1773"/>
      <c r="K35" s="1774" t="str">
        <f>'Deliverables Checklist'!H35</f>
        <v>Commissioning Editor</v>
      </c>
      <c r="L35" s="1775"/>
      <c r="M35" s="696">
        <f>'Deliverables Checklist'!J35</f>
        <v>0</v>
      </c>
      <c r="N35" s="697">
        <f>'Deliverables Checklist'!K35</f>
        <v>0</v>
      </c>
      <c r="O35" s="649" t="e">
        <f>'Cash Flow'!#REF!</f>
        <v>#REF!</v>
      </c>
      <c r="P35" s="649" t="e">
        <f>'Cash Flow'!#REF!</f>
        <v>#REF!</v>
      </c>
      <c r="Q35" s="649" t="e">
        <f>'Cash Flow'!#REF!</f>
        <v>#REF!</v>
      </c>
      <c r="R35" s="649" t="e">
        <f>'Cash Flow'!#REF!</f>
        <v>#REF!</v>
      </c>
      <c r="S35" s="649" t="e">
        <f>'Cash Flow'!#REF!</f>
        <v>#REF!</v>
      </c>
      <c r="T35" s="649" t="e">
        <f>'Cash Flow'!#REF!</f>
        <v>#REF!</v>
      </c>
      <c r="U35" s="649" t="e">
        <f>'Cash Flow'!#REF!</f>
        <v>#REF!</v>
      </c>
      <c r="V35" s="649" t="e">
        <f>'Cash Flow'!#REF!</f>
        <v>#REF!</v>
      </c>
      <c r="W35" s="649" t="e">
        <f>'Cash Flow'!#REF!</f>
        <v>#REF!</v>
      </c>
      <c r="X35" s="649" t="e">
        <f>'Cash Flow'!#REF!</f>
        <v>#REF!</v>
      </c>
      <c r="Y35" s="649" t="e">
        <f>'Cash Flow'!#REF!</f>
        <v>#REF!</v>
      </c>
      <c r="Z35" s="649" t="e">
        <f>'Cash Flow'!#REF!</f>
        <v>#REF!</v>
      </c>
      <c r="AA35" s="649" t="e">
        <f>'Cash Flow'!#REF!</f>
        <v>#REF!</v>
      </c>
      <c r="AB35" s="649" t="e">
        <f>'Cash Flow'!#REF!</f>
        <v>#REF!</v>
      </c>
      <c r="AC35" s="695"/>
      <c r="AD35" s="696"/>
    </row>
    <row r="36" spans="5:30" ht="13.5" customHeight="1">
      <c r="E36" s="1126" t="str">
        <f>'Deliverables Checklist'!B36</f>
        <v>Hard drive</v>
      </c>
      <c r="F36" s="1771" t="str">
        <f>'Deliverables Checklist'!C36</f>
        <v>Full Series episodes (back-up on SABC Hard drive)</v>
      </c>
      <c r="G36" s="1772"/>
      <c r="H36" s="1772"/>
      <c r="I36" s="1772"/>
      <c r="J36" s="1773"/>
      <c r="K36" s="1774" t="str">
        <f>'Deliverables Checklist'!H36</f>
        <v>Commissioning Editor</v>
      </c>
      <c r="L36" s="1775"/>
      <c r="M36" s="696">
        <f>'Deliverables Checklist'!J36</f>
        <v>0</v>
      </c>
      <c r="N36" s="697">
        <f>'Deliverables Checklist'!K36</f>
        <v>0</v>
      </c>
      <c r="O36" s="649" t="e">
        <f>'Cash Flow'!#REF!</f>
        <v>#REF!</v>
      </c>
      <c r="P36" s="649" t="e">
        <f>'Cash Flow'!#REF!</f>
        <v>#REF!</v>
      </c>
      <c r="Q36" s="649" t="e">
        <f>'Cash Flow'!#REF!</f>
        <v>#REF!</v>
      </c>
      <c r="R36" s="649" t="e">
        <f>'Cash Flow'!#REF!</f>
        <v>#REF!</v>
      </c>
      <c r="S36" s="649" t="e">
        <f>'Cash Flow'!#REF!</f>
        <v>#REF!</v>
      </c>
      <c r="T36" s="649" t="e">
        <f>'Cash Flow'!#REF!</f>
        <v>#REF!</v>
      </c>
      <c r="U36" s="649" t="e">
        <f>'Cash Flow'!#REF!</f>
        <v>#REF!</v>
      </c>
      <c r="V36" s="649" t="e">
        <f>'Cash Flow'!#REF!</f>
        <v>#REF!</v>
      </c>
      <c r="W36" s="649" t="e">
        <f>'Cash Flow'!#REF!</f>
        <v>#REF!</v>
      </c>
      <c r="X36" s="649" t="e">
        <f>'Cash Flow'!#REF!</f>
        <v>#REF!</v>
      </c>
      <c r="Y36" s="649" t="e">
        <f>'Cash Flow'!#REF!</f>
        <v>#REF!</v>
      </c>
      <c r="Z36" s="649" t="e">
        <f>'Cash Flow'!#REF!</f>
        <v>#REF!</v>
      </c>
      <c r="AA36" s="649" t="e">
        <f>'Cash Flow'!#REF!</f>
        <v>#REF!</v>
      </c>
      <c r="AB36" s="649" t="e">
        <f>'Cash Flow'!#REF!</f>
        <v>#REF!</v>
      </c>
      <c r="AC36" s="695"/>
      <c r="AD36" s="696"/>
    </row>
    <row r="37" spans="5:30" ht="13.5" customHeight="1">
      <c r="E37" s="1126" t="str">
        <f>'Deliverables Checklist'!B37</f>
        <v>SAP</v>
      </c>
      <c r="F37" s="1771" t="str">
        <f>'Deliverables Checklist'!C37</f>
        <v>Presenter, Cast and Crew Contracts</v>
      </c>
      <c r="G37" s="1772"/>
      <c r="H37" s="1772"/>
      <c r="I37" s="1772"/>
      <c r="J37" s="1773"/>
      <c r="K37" s="1774" t="str">
        <f>'Deliverables Checklist'!H37</f>
        <v>Commissioning Editor</v>
      </c>
      <c r="L37" s="1775"/>
      <c r="M37" s="696">
        <f>'Deliverables Checklist'!J37</f>
        <v>1</v>
      </c>
      <c r="N37" s="697">
        <f>'Deliverables Checklist'!K37</f>
        <v>0</v>
      </c>
      <c r="O37" s="649" t="e">
        <f>'Cash Flow'!#REF!</f>
        <v>#REF!</v>
      </c>
      <c r="P37" s="649" t="e">
        <f>'Cash Flow'!#REF!</f>
        <v>#REF!</v>
      </c>
      <c r="Q37" s="649" t="e">
        <f>'Cash Flow'!#REF!</f>
        <v>#REF!</v>
      </c>
      <c r="R37" s="649" t="e">
        <f>'Cash Flow'!#REF!</f>
        <v>#REF!</v>
      </c>
      <c r="S37" s="649" t="e">
        <f>'Cash Flow'!#REF!</f>
        <v>#REF!</v>
      </c>
      <c r="T37" s="649" t="e">
        <f>'Cash Flow'!#REF!</f>
        <v>#REF!</v>
      </c>
      <c r="U37" s="649" t="e">
        <f>'Cash Flow'!#REF!</f>
        <v>#REF!</v>
      </c>
      <c r="V37" s="649" t="e">
        <f>'Cash Flow'!#REF!</f>
        <v>#REF!</v>
      </c>
      <c r="W37" s="649" t="e">
        <f>'Cash Flow'!#REF!</f>
        <v>#REF!</v>
      </c>
      <c r="X37" s="649" t="e">
        <f>'Cash Flow'!#REF!</f>
        <v>#REF!</v>
      </c>
      <c r="Y37" s="649" t="e">
        <f>'Cash Flow'!#REF!</f>
        <v>#REF!</v>
      </c>
      <c r="Z37" s="649" t="e">
        <f>'Cash Flow'!#REF!</f>
        <v>#REF!</v>
      </c>
      <c r="AA37" s="649" t="e">
        <f>'Cash Flow'!#REF!</f>
        <v>#REF!</v>
      </c>
      <c r="AB37" s="649" t="e">
        <f>'Cash Flow'!#REF!</f>
        <v>#REF!</v>
      </c>
      <c r="AC37" s="695"/>
      <c r="AD37" s="696"/>
    </row>
    <row r="38" spans="5:30" ht="13.5" customHeight="1">
      <c r="E38" s="1126" t="str">
        <f>'Deliverables Checklist'!B38</f>
        <v>IBMS</v>
      </c>
      <c r="F38" s="1771" t="str">
        <f>'Deliverables Checklist'!C38</f>
        <v>End Credit List per episode</v>
      </c>
      <c r="G38" s="1772"/>
      <c r="H38" s="1772"/>
      <c r="I38" s="1772"/>
      <c r="J38" s="1773"/>
      <c r="K38" s="1774" t="str">
        <f>'Deliverables Checklist'!H38</f>
        <v>Commissioning Editor</v>
      </c>
      <c r="L38" s="1775"/>
      <c r="M38" s="696">
        <f>'Deliverables Checklist'!J38</f>
        <v>0</v>
      </c>
      <c r="N38" s="697">
        <f>'Deliverables Checklist'!K38</f>
        <v>0</v>
      </c>
      <c r="O38" s="649" t="e">
        <f>'Cash Flow'!#REF!</f>
        <v>#REF!</v>
      </c>
      <c r="P38" s="649" t="e">
        <f>'Cash Flow'!#REF!</f>
        <v>#REF!</v>
      </c>
      <c r="Q38" s="649" t="e">
        <f>'Cash Flow'!#REF!</f>
        <v>#REF!</v>
      </c>
      <c r="R38" s="649" t="e">
        <f>'Cash Flow'!#REF!</f>
        <v>#REF!</v>
      </c>
      <c r="S38" s="649" t="e">
        <f>'Cash Flow'!#REF!</f>
        <v>#REF!</v>
      </c>
      <c r="T38" s="649" t="e">
        <f>'Cash Flow'!#REF!</f>
        <v>#REF!</v>
      </c>
      <c r="U38" s="649" t="e">
        <f>'Cash Flow'!#REF!</f>
        <v>#REF!</v>
      </c>
      <c r="V38" s="649" t="e">
        <f>'Cash Flow'!#REF!</f>
        <v>#REF!</v>
      </c>
      <c r="W38" s="649" t="e">
        <f>'Cash Flow'!#REF!</f>
        <v>#REF!</v>
      </c>
      <c r="X38" s="649" t="e">
        <f>'Cash Flow'!#REF!</f>
        <v>#REF!</v>
      </c>
      <c r="Y38" s="649" t="e">
        <f>'Cash Flow'!#REF!</f>
        <v>#REF!</v>
      </c>
      <c r="Z38" s="649" t="e">
        <f>'Cash Flow'!#REF!</f>
        <v>#REF!</v>
      </c>
      <c r="AA38" s="649" t="e">
        <f>'Cash Flow'!#REF!</f>
        <v>#REF!</v>
      </c>
      <c r="AB38" s="649" t="e">
        <f>'Cash Flow'!#REF!</f>
        <v>#REF!</v>
      </c>
      <c r="AC38" s="695"/>
      <c r="AD38" s="696"/>
    </row>
    <row r="39" spans="5:30" ht="13.5" customHeight="1">
      <c r="E39" s="1126" t="str">
        <f>'Deliverables Checklist'!B39</f>
        <v>Dalet</v>
      </c>
      <c r="F39" s="1771" t="str">
        <f>'Deliverables Checklist'!C39</f>
        <v>Stock and Archive Material Contracts or clearances</v>
      </c>
      <c r="G39" s="1772"/>
      <c r="H39" s="1772"/>
      <c r="I39" s="1772"/>
      <c r="J39" s="1773"/>
      <c r="K39" s="1774" t="str">
        <f>'Deliverables Checklist'!H39</f>
        <v>Commissioning Editor</v>
      </c>
      <c r="L39" s="1775"/>
      <c r="M39" s="696">
        <f>'Deliverables Checklist'!J39</f>
        <v>1</v>
      </c>
      <c r="N39" s="697">
        <f>'Deliverables Checklist'!K39</f>
        <v>0</v>
      </c>
      <c r="O39" s="649" t="e">
        <f>'Cash Flow'!#REF!</f>
        <v>#REF!</v>
      </c>
      <c r="P39" s="649" t="e">
        <f>'Cash Flow'!#REF!</f>
        <v>#REF!</v>
      </c>
      <c r="Q39" s="649" t="e">
        <f>'Cash Flow'!#REF!</f>
        <v>#REF!</v>
      </c>
      <c r="R39" s="649" t="e">
        <f>'Cash Flow'!#REF!</f>
        <v>#REF!</v>
      </c>
      <c r="S39" s="649" t="e">
        <f>'Cash Flow'!#REF!</f>
        <v>#REF!</v>
      </c>
      <c r="T39" s="649" t="e">
        <f>'Cash Flow'!#REF!</f>
        <v>#REF!</v>
      </c>
      <c r="U39" s="649" t="e">
        <f>'Cash Flow'!#REF!</f>
        <v>#REF!</v>
      </c>
      <c r="V39" s="649" t="e">
        <f>'Cash Flow'!#REF!</f>
        <v>#REF!</v>
      </c>
      <c r="W39" s="649" t="e">
        <f>'Cash Flow'!#REF!</f>
        <v>#REF!</v>
      </c>
      <c r="X39" s="649" t="e">
        <f>'Cash Flow'!#REF!</f>
        <v>#REF!</v>
      </c>
      <c r="Y39" s="649" t="e">
        <f>'Cash Flow'!#REF!</f>
        <v>#REF!</v>
      </c>
      <c r="Z39" s="649" t="e">
        <f>'Cash Flow'!#REF!</f>
        <v>#REF!</v>
      </c>
      <c r="AA39" s="649" t="e">
        <f>'Cash Flow'!#REF!</f>
        <v>#REF!</v>
      </c>
      <c r="AB39" s="649" t="e">
        <f>'Cash Flow'!#REF!</f>
        <v>#REF!</v>
      </c>
      <c r="AC39" s="695"/>
      <c r="AD39" s="696"/>
    </row>
    <row r="40" spans="5:30" ht="13.5" customHeight="1">
      <c r="E40" s="1126">
        <f>'Deliverables Checklist'!B40</f>
        <v>0</v>
      </c>
      <c r="F40" s="1771" t="str">
        <f>'Deliverables Checklist'!C40</f>
        <v>Series Bible or Format Bible</v>
      </c>
      <c r="G40" s="1772"/>
      <c r="H40" s="1772"/>
      <c r="I40" s="1772"/>
      <c r="J40" s="1773"/>
      <c r="K40" s="1774" t="str">
        <f>'Deliverables Checklist'!H40</f>
        <v>Commissioning Editor</v>
      </c>
      <c r="L40" s="1775"/>
      <c r="M40" s="696">
        <f>'Deliverables Checklist'!J40</f>
        <v>0</v>
      </c>
      <c r="N40" s="697">
        <f>'Deliverables Checklist'!K40</f>
        <v>0</v>
      </c>
      <c r="O40" s="649" t="e">
        <f>'Cash Flow'!#REF!</f>
        <v>#REF!</v>
      </c>
      <c r="P40" s="649" t="e">
        <f>'Cash Flow'!#REF!</f>
        <v>#REF!</v>
      </c>
      <c r="Q40" s="649" t="e">
        <f>'Cash Flow'!#REF!</f>
        <v>#REF!</v>
      </c>
      <c r="R40" s="649" t="e">
        <f>'Cash Flow'!#REF!</f>
        <v>#REF!</v>
      </c>
      <c r="S40" s="649" t="e">
        <f>'Cash Flow'!#REF!</f>
        <v>#REF!</v>
      </c>
      <c r="T40" s="649" t="e">
        <f>'Cash Flow'!#REF!</f>
        <v>#REF!</v>
      </c>
      <c r="U40" s="649" t="e">
        <f>'Cash Flow'!#REF!</f>
        <v>#REF!</v>
      </c>
      <c r="V40" s="649" t="e">
        <f>'Cash Flow'!#REF!</f>
        <v>#REF!</v>
      </c>
      <c r="W40" s="649" t="e">
        <f>'Cash Flow'!#REF!</f>
        <v>#REF!</v>
      </c>
      <c r="X40" s="649" t="e">
        <f>'Cash Flow'!#REF!</f>
        <v>#REF!</v>
      </c>
      <c r="Y40" s="649" t="e">
        <f>'Cash Flow'!#REF!</f>
        <v>#REF!</v>
      </c>
      <c r="Z40" s="649" t="e">
        <f>'Cash Flow'!#REF!</f>
        <v>#REF!</v>
      </c>
      <c r="AA40" s="649" t="e">
        <f>'Cash Flow'!#REF!</f>
        <v>#REF!</v>
      </c>
      <c r="AB40" s="649" t="e">
        <f>'Cash Flow'!#REF!</f>
        <v>#REF!</v>
      </c>
      <c r="AC40" s="695"/>
      <c r="AD40" s="696"/>
    </row>
    <row r="41" spans="5:30" ht="13.5" customHeight="1">
      <c r="E41" s="1126" t="str">
        <f>'Deliverables Checklist'!B41</f>
        <v>iMonitor</v>
      </c>
      <c r="F41" s="1771" t="str">
        <f>'Deliverables Checklist'!C41</f>
        <v>MP3, Metadata &amp; M&amp;E tracks of all music commissioned with composers agreements all mood music fingerprinted, all logos and stings music uploaded and fingerprinted in i-monitor.</v>
      </c>
      <c r="G41" s="1772"/>
      <c r="H41" s="1772"/>
      <c r="I41" s="1772"/>
      <c r="J41" s="1773"/>
      <c r="K41" s="1774" t="str">
        <f>'Deliverables Checklist'!H41</f>
        <v>Commissioning Editor</v>
      </c>
      <c r="L41" s="1775"/>
      <c r="M41" s="696">
        <f>'Deliverables Checklist'!J41</f>
        <v>0</v>
      </c>
      <c r="N41" s="697">
        <f>'Deliverables Checklist'!K41</f>
        <v>0</v>
      </c>
      <c r="O41" s="649" t="e">
        <f>'Cash Flow'!#REF!</f>
        <v>#REF!</v>
      </c>
      <c r="P41" s="649" t="e">
        <f>'Cash Flow'!#REF!</f>
        <v>#REF!</v>
      </c>
      <c r="Q41" s="649" t="e">
        <f>'Cash Flow'!#REF!</f>
        <v>#REF!</v>
      </c>
      <c r="R41" s="649" t="e">
        <f>'Cash Flow'!#REF!</f>
        <v>#REF!</v>
      </c>
      <c r="S41" s="649" t="e">
        <f>'Cash Flow'!#REF!</f>
        <v>#REF!</v>
      </c>
      <c r="T41" s="649" t="e">
        <f>'Cash Flow'!#REF!</f>
        <v>#REF!</v>
      </c>
      <c r="U41" s="649" t="e">
        <f>'Cash Flow'!#REF!</f>
        <v>#REF!</v>
      </c>
      <c r="V41" s="649" t="e">
        <f>'Cash Flow'!#REF!</f>
        <v>#REF!</v>
      </c>
      <c r="W41" s="649" t="e">
        <f>'Cash Flow'!#REF!</f>
        <v>#REF!</v>
      </c>
      <c r="X41" s="649" t="e">
        <f>'Cash Flow'!#REF!</f>
        <v>#REF!</v>
      </c>
      <c r="Y41" s="649" t="e">
        <f>'Cash Flow'!#REF!</f>
        <v>#REF!</v>
      </c>
      <c r="Z41" s="649" t="e">
        <f>'Cash Flow'!#REF!</f>
        <v>#REF!</v>
      </c>
      <c r="AA41" s="649" t="e">
        <f>'Cash Flow'!#REF!</f>
        <v>#REF!</v>
      </c>
      <c r="AB41" s="649" t="e">
        <f>'Cash Flow'!#REF!</f>
        <v>#REF!</v>
      </c>
      <c r="AC41" s="695"/>
      <c r="AD41" s="696"/>
    </row>
    <row r="42" spans="5:30" ht="13.5" customHeight="1">
      <c r="E42" s="1126" t="str">
        <f>'Deliverables Checklist'!B42</f>
        <v>Dalet</v>
      </c>
      <c r="F42" s="1771" t="str">
        <f>'Deliverables Checklist'!C42</f>
        <v>SRT files - plain-text file containing information regarding subtitles.</v>
      </c>
      <c r="G42" s="1772"/>
      <c r="H42" s="1772"/>
      <c r="I42" s="1772"/>
      <c r="J42" s="1773"/>
      <c r="K42" s="1774" t="str">
        <f>'Deliverables Checklist'!H42</f>
        <v>Commissioning Editor</v>
      </c>
      <c r="L42" s="1775"/>
      <c r="M42" s="696">
        <f>'Deliverables Checklist'!J42</f>
        <v>0</v>
      </c>
      <c r="N42" s="697">
        <f>'Deliverables Checklist'!K42</f>
        <v>0</v>
      </c>
      <c r="AC42" s="695"/>
      <c r="AD42" s="696"/>
    </row>
    <row r="43" spans="5:30" ht="13.5" customHeight="1">
      <c r="E43" s="1126" t="str">
        <f>'Deliverables Checklist'!B43</f>
        <v>Digital Archive/MAM</v>
      </c>
      <c r="F43" s="1771" t="str">
        <f>'Deliverables Checklist'!C43</f>
        <v>High Res photo and gif video of artists, presenters and characters per series</v>
      </c>
      <c r="G43" s="1772"/>
      <c r="H43" s="1772"/>
      <c r="I43" s="1772"/>
      <c r="J43" s="1773"/>
      <c r="K43" s="1774" t="str">
        <f>'Deliverables Checklist'!H43</f>
        <v>Publicist Channel</v>
      </c>
      <c r="L43" s="1775"/>
      <c r="M43" s="696">
        <f>'Deliverables Checklist'!J43</f>
        <v>0</v>
      </c>
      <c r="N43" s="697">
        <f>'Deliverables Checklist'!K43</f>
        <v>0</v>
      </c>
      <c r="AC43" s="695"/>
      <c r="AD43" s="696"/>
    </row>
    <row r="44" spans="5:30" ht="13.5" customHeight="1">
      <c r="E44" s="1126" t="str">
        <f>'Deliverables Checklist'!B44</f>
        <v>Digital Archive/MAM</v>
      </c>
      <c r="F44" s="1771" t="str">
        <f>'Deliverables Checklist'!C44</f>
        <v xml:space="preserve">Artist / Graphics / logos - high res for both print and video (CEs don't have access) </v>
      </c>
      <c r="G44" s="1772"/>
      <c r="H44" s="1772"/>
      <c r="I44" s="1772"/>
      <c r="J44" s="1773"/>
      <c r="K44" s="1774" t="str">
        <f>'Deliverables Checklist'!H44</f>
        <v>Commissioning Editor</v>
      </c>
      <c r="L44" s="1775"/>
      <c r="M44" s="696">
        <f>'Deliverables Checklist'!J44</f>
        <v>0</v>
      </c>
      <c r="N44" s="697">
        <f>'Deliverables Checklist'!K44</f>
        <v>0</v>
      </c>
      <c r="AC44" s="695"/>
      <c r="AD44" s="695"/>
    </row>
    <row r="45" spans="5:30" ht="13.5" customHeight="1">
      <c r="E45" s="1126" t="str">
        <f>'Deliverables Checklist'!B45</f>
        <v>Digital Archive/MAM</v>
      </c>
      <c r="F45" s="1771" t="str">
        <f>'Deliverables Checklist'!C45</f>
        <v>Media - The Making of &amp;/ behind the scenes/interviews with cast / social media</v>
      </c>
      <c r="G45" s="1772"/>
      <c r="H45" s="1772"/>
      <c r="I45" s="1772"/>
      <c r="J45" s="1773"/>
      <c r="K45" s="1774" t="str">
        <f>'Deliverables Checklist'!H45</f>
        <v>Commissioning Editor /Publicist.B development</v>
      </c>
      <c r="L45" s="1775"/>
      <c r="M45" s="696">
        <f>'Deliverables Checklist'!J45</f>
        <v>0</v>
      </c>
      <c r="N45" s="697">
        <f>'Deliverables Checklist'!K45</f>
        <v>0</v>
      </c>
      <c r="AC45" s="695"/>
      <c r="AD45" s="696"/>
    </row>
    <row r="46" spans="5:30" ht="13.5" customHeight="1">
      <c r="E46" s="1126" t="str">
        <f>'Deliverables Checklist'!B46</f>
        <v>SAP</v>
      </c>
      <c r="F46" s="1771" t="str">
        <f>'Deliverables Checklist'!C46</f>
        <v>Composer contract</v>
      </c>
      <c r="G46" s="1772"/>
      <c r="H46" s="1772"/>
      <c r="I46" s="1772"/>
      <c r="J46" s="1773"/>
      <c r="K46" s="1774" t="str">
        <f>'Deliverables Checklist'!H46</f>
        <v>Business Acquisitions</v>
      </c>
      <c r="L46" s="1775"/>
      <c r="M46" s="696">
        <f>'Deliverables Checklist'!J46</f>
        <v>0</v>
      </c>
      <c r="N46" s="697">
        <f>'Deliverables Checklist'!K46</f>
        <v>0</v>
      </c>
      <c r="AC46" s="695"/>
      <c r="AD46" s="695"/>
    </row>
    <row r="47" spans="5:30" ht="13.5" customHeight="1">
      <c r="E47" s="1126" t="str">
        <f>'Deliverables Checklist'!B47</f>
        <v>Rights Management/ Dalet/ Scheduling</v>
      </c>
      <c r="F47" s="1771" t="str">
        <f>'Deliverables Checklist'!C47</f>
        <v>Third Party Rights Clearances</v>
      </c>
      <c r="G47" s="1772"/>
      <c r="H47" s="1772"/>
      <c r="I47" s="1772"/>
      <c r="J47" s="1773"/>
      <c r="K47" s="1774" t="str">
        <f>'Deliverables Checklist'!H47</f>
        <v>Commissioning Editor</v>
      </c>
      <c r="L47" s="1775"/>
      <c r="M47" s="696">
        <f>'Deliverables Checklist'!J47</f>
        <v>0</v>
      </c>
      <c r="N47" s="697">
        <f>'Deliverables Checklist'!K47</f>
        <v>0</v>
      </c>
      <c r="AC47" s="695"/>
      <c r="AD47" s="696"/>
    </row>
    <row r="48" spans="5:30" ht="13.5" customHeight="1">
      <c r="E48" s="1126" t="str">
        <f>'Deliverables Checklist'!B48</f>
        <v>Rights Management/ Dalet/ Scheduling</v>
      </c>
      <c r="F48" s="1771" t="str">
        <f>'Deliverables Checklist'!C48</f>
        <v>Waiver or contract : Locations</v>
      </c>
      <c r="G48" s="1772"/>
      <c r="H48" s="1772"/>
      <c r="I48" s="1772"/>
      <c r="J48" s="1773"/>
      <c r="K48" s="1774" t="str">
        <f>'Deliverables Checklist'!H48</f>
        <v>Commissioning Editor</v>
      </c>
      <c r="L48" s="1775"/>
      <c r="M48" s="696">
        <f>'Deliverables Checklist'!J48</f>
        <v>0</v>
      </c>
      <c r="N48" s="697">
        <f>'Deliverables Checklist'!K48</f>
        <v>0</v>
      </c>
      <c r="AC48" s="695"/>
      <c r="AD48" s="696"/>
    </row>
    <row r="49" spans="1:30" ht="13.5" customHeight="1">
      <c r="E49" s="1126" t="str">
        <f>'Deliverables Checklist'!B49</f>
        <v>Rights Management/ Dalet/ Scheduling</v>
      </c>
      <c r="F49" s="1771" t="str">
        <f>'Deliverables Checklist'!C49</f>
        <v>Waivers : People</v>
      </c>
      <c r="G49" s="1772"/>
      <c r="H49" s="1772"/>
      <c r="I49" s="1772"/>
      <c r="J49" s="1773"/>
      <c r="K49" s="1774" t="str">
        <f>'Deliverables Checklist'!H49</f>
        <v>Commissioning Editor</v>
      </c>
      <c r="L49" s="1775"/>
      <c r="M49" s="696">
        <f>'Deliverables Checklist'!J49</f>
        <v>0</v>
      </c>
      <c r="N49" s="697">
        <f>'Deliverables Checklist'!K49</f>
        <v>0</v>
      </c>
      <c r="AC49" s="695"/>
      <c r="AD49" s="695"/>
    </row>
    <row r="50" spans="1:30" ht="13.5" customHeight="1">
      <c r="E50" s="1126" t="str">
        <f>'Deliverables Checklist'!B50</f>
        <v>Rights Management/ Dalet/ Scheduling</v>
      </c>
      <c r="F50" s="1771" t="str">
        <f>'Deliverables Checklist'!C50</f>
        <v>Commercial Music Use Clearance</v>
      </c>
      <c r="G50" s="1772"/>
      <c r="H50" s="1772"/>
      <c r="I50" s="1772"/>
      <c r="J50" s="1773"/>
      <c r="K50" s="1774" t="str">
        <f>'Deliverables Checklist'!H50</f>
        <v>Commissioning Editor</v>
      </c>
      <c r="L50" s="1775"/>
      <c r="M50" s="696">
        <f>'Deliverables Checklist'!J50</f>
        <v>0</v>
      </c>
      <c r="N50" s="697">
        <f>'Deliverables Checklist'!K50</f>
        <v>0</v>
      </c>
      <c r="AC50" s="695"/>
      <c r="AD50" s="696"/>
    </row>
    <row r="51" spans="1:30" ht="13.5" customHeight="1">
      <c r="E51" s="1126" t="str">
        <f>'Deliverables Checklist'!B51</f>
        <v>Dalet</v>
      </c>
      <c r="F51" s="1771" t="str">
        <f>'Deliverables Checklist'!C51</f>
        <v>Cast/ Crew profiles</v>
      </c>
      <c r="G51" s="1772"/>
      <c r="H51" s="1772"/>
      <c r="I51" s="1772"/>
      <c r="J51" s="1773"/>
      <c r="K51" s="1774" t="str">
        <f>'Deliverables Checklist'!H51</f>
        <v>Commissioning Editor</v>
      </c>
      <c r="L51" s="1775"/>
      <c r="M51" s="696">
        <f>'Deliverables Checklist'!J51</f>
        <v>1</v>
      </c>
      <c r="N51" s="697">
        <f>'Deliverables Checklist'!K51</f>
        <v>0</v>
      </c>
      <c r="AC51" s="695"/>
      <c r="AD51" s="696"/>
    </row>
    <row r="52" spans="1:30" ht="13.5" customHeight="1">
      <c r="E52" s="1126" t="str">
        <f>'Deliverables Checklist'!B52</f>
        <v>e-mail U drive</v>
      </c>
      <c r="F52" s="1771" t="str">
        <f>'Deliverables Checklist'!C52</f>
        <v>Press Releases</v>
      </c>
      <c r="G52" s="1772"/>
      <c r="H52" s="1772"/>
      <c r="I52" s="1772"/>
      <c r="J52" s="1773"/>
      <c r="K52" s="1774" t="str">
        <f>'Deliverables Checklist'!H52</f>
        <v>Publicist Channel</v>
      </c>
      <c r="L52" s="1775"/>
      <c r="M52" s="696">
        <f>'Deliverables Checklist'!J52</f>
        <v>0</v>
      </c>
      <c r="N52" s="697">
        <f>'Deliverables Checklist'!K52</f>
        <v>0</v>
      </c>
      <c r="AC52" s="695"/>
      <c r="AD52" s="696"/>
    </row>
    <row r="53" spans="1:30" ht="13.5" customHeight="1">
      <c r="E53" s="1126" t="str">
        <f>'Deliverables Checklist'!B53</f>
        <v>e-mail U drive</v>
      </c>
      <c r="F53" s="1771" t="str">
        <f>'Deliverables Checklist'!C53</f>
        <v>Workshopped Concept document</v>
      </c>
      <c r="G53" s="1772"/>
      <c r="H53" s="1772"/>
      <c r="I53" s="1772"/>
      <c r="J53" s="1773"/>
      <c r="K53" s="1774" t="str">
        <f>'Deliverables Checklist'!H53</f>
        <v>Commissioning Editor</v>
      </c>
      <c r="L53" s="1775"/>
      <c r="M53" s="696">
        <f>'Deliverables Checklist'!J53</f>
        <v>1</v>
      </c>
      <c r="N53" s="697">
        <f>'Deliverables Checklist'!K53</f>
        <v>0</v>
      </c>
      <c r="AC53" s="695"/>
      <c r="AD53" s="695"/>
    </row>
    <row r="54" spans="1:30" ht="13.5" customHeight="1">
      <c r="E54" s="1126" t="str">
        <f>'Deliverables Checklist'!B54</f>
        <v>e-mail U drive</v>
      </c>
      <c r="F54" s="1771" t="str">
        <f>'Deliverables Checklist'!C54</f>
        <v>Final scripts</v>
      </c>
      <c r="G54" s="1772"/>
      <c r="H54" s="1772"/>
      <c r="I54" s="1772"/>
      <c r="J54" s="1773"/>
      <c r="K54" s="1774" t="str">
        <f>'Deliverables Checklist'!H54</f>
        <v>Commissioning Editor</v>
      </c>
      <c r="L54" s="1775"/>
      <c r="M54" s="696">
        <f>'Deliverables Checklist'!J54</f>
        <v>0</v>
      </c>
      <c r="N54" s="697">
        <f>'Deliverables Checklist'!K54</f>
        <v>0</v>
      </c>
      <c r="AC54" s="695"/>
      <c r="AD54" s="696"/>
    </row>
    <row r="55" spans="1:30" ht="13.5" customHeight="1">
      <c r="E55" s="1126" t="str">
        <f>'Deliverables Checklist'!B55</f>
        <v>email U drive/RightsManagement/ Dalet/ Scheduling</v>
      </c>
      <c r="F55" s="1771" t="str">
        <f>'Deliverables Checklist'!C55</f>
        <v>Trade Exchange agreement and recon (if TE exists then the production house must deliver an ep without TE as well as with TE). (N/A)</v>
      </c>
      <c r="G55" s="1772"/>
      <c r="H55" s="1772"/>
      <c r="I55" s="1772"/>
      <c r="J55" s="1773"/>
      <c r="K55" s="1774" t="str">
        <f>'Deliverables Checklist'!H55</f>
        <v>Commissioning Editor Production Controller</v>
      </c>
      <c r="L55" s="1775"/>
      <c r="M55" s="696">
        <f>'Deliverables Checklist'!J55</f>
        <v>0</v>
      </c>
      <c r="N55" s="697">
        <f>'Deliverables Checklist'!K55</f>
        <v>0</v>
      </c>
      <c r="AC55" s="695"/>
      <c r="AD55" s="696"/>
    </row>
    <row r="56" spans="1:30" ht="13.5" customHeight="1">
      <c r="E56" s="1126" t="str">
        <f>'Deliverables Checklist'!B56</f>
        <v xml:space="preserve">U Drive &amp; Hard drive </v>
      </c>
      <c r="F56" s="2186" t="str">
        <f>'Deliverables Checklist'!C56</f>
        <v>Social Media Plan and Execution (PoE)</v>
      </c>
      <c r="G56" s="2187"/>
      <c r="H56" s="2187"/>
      <c r="I56" s="2187"/>
      <c r="J56" s="2188"/>
      <c r="K56" s="2189" t="str">
        <f>'Deliverables Checklist'!H56</f>
        <v>Commissioning Editor</v>
      </c>
      <c r="L56" s="2190"/>
      <c r="M56" s="800">
        <f>'Deliverables Checklist'!J56</f>
        <v>0</v>
      </c>
      <c r="N56" s="697">
        <f>'Deliverables Checklist'!K56</f>
        <v>0</v>
      </c>
      <c r="AC56" s="1129"/>
      <c r="AD56" s="800"/>
    </row>
    <row r="57" spans="1:30" ht="13.5" customHeight="1">
      <c r="A57" s="1130"/>
      <c r="B57" s="1131"/>
      <c r="C57" s="1132"/>
      <c r="D57" s="1132"/>
      <c r="E57" s="1133"/>
      <c r="F57" s="1134"/>
      <c r="G57" s="1134"/>
      <c r="H57" s="1134"/>
      <c r="I57" s="1134"/>
      <c r="J57" s="1134"/>
      <c r="K57" s="1135"/>
      <c r="L57" s="1135"/>
      <c r="M57" s="1136"/>
      <c r="N57" s="1130"/>
      <c r="O57" s="1130"/>
      <c r="P57" s="1130"/>
      <c r="Q57" s="1130"/>
      <c r="R57" s="1130"/>
      <c r="S57" s="1130"/>
      <c r="T57" s="1130"/>
      <c r="U57" s="1130"/>
      <c r="V57" s="1130"/>
      <c r="W57" s="1130"/>
      <c r="X57" s="1130"/>
      <c r="Y57" s="1130"/>
      <c r="Z57" s="1130"/>
      <c r="AA57" s="1130"/>
      <c r="AB57" s="1130"/>
      <c r="AC57" s="1137"/>
      <c r="AD57" s="1121"/>
    </row>
    <row r="58" spans="1:30" ht="13.5" customHeight="1">
      <c r="E58" s="1138"/>
      <c r="F58" s="1139"/>
      <c r="G58" s="1139"/>
      <c r="H58" s="1139"/>
      <c r="I58" s="1139"/>
      <c r="J58" s="1139"/>
      <c r="K58" s="1140"/>
      <c r="L58" s="1140"/>
      <c r="M58" s="1141"/>
      <c r="N58" s="26"/>
      <c r="AC58" s="796"/>
      <c r="AD58" s="811"/>
    </row>
    <row r="59" spans="1:30" ht="13.5" customHeight="1">
      <c r="E59" s="1138"/>
      <c r="F59" s="1139"/>
      <c r="G59" s="1139"/>
      <c r="H59" s="1139"/>
      <c r="I59" s="1139"/>
      <c r="J59" s="1139"/>
      <c r="K59" s="1140"/>
      <c r="L59" s="1140"/>
      <c r="M59" s="1141"/>
      <c r="N59" s="26"/>
      <c r="AC59" s="796"/>
      <c r="AD59" s="811"/>
    </row>
    <row r="60" spans="1:30" ht="13.5" customHeight="1">
      <c r="E60" s="1138"/>
      <c r="F60" s="1139"/>
      <c r="G60" s="1139"/>
      <c r="H60" s="1139"/>
      <c r="I60" s="1139"/>
      <c r="J60" s="1139"/>
      <c r="K60" s="1140"/>
      <c r="L60" s="1140"/>
      <c r="M60" s="1141"/>
      <c r="N60" s="26"/>
      <c r="AC60" s="796"/>
      <c r="AD60" s="811"/>
    </row>
    <row r="61" spans="1:30" ht="13.5" customHeight="1">
      <c r="E61" s="1138"/>
      <c r="F61" s="1139"/>
      <c r="G61" s="1139"/>
      <c r="H61" s="1139"/>
      <c r="I61" s="1139"/>
      <c r="J61" s="1139"/>
      <c r="K61" s="1140"/>
      <c r="L61" s="1140"/>
      <c r="M61" s="1141"/>
      <c r="N61" s="26"/>
      <c r="AC61" s="796"/>
      <c r="AD61" s="811"/>
    </row>
    <row r="62" spans="1:30" ht="13.5" customHeight="1">
      <c r="E62" s="1138"/>
      <c r="F62" s="1139"/>
      <c r="G62" s="1139"/>
      <c r="H62" s="1139"/>
      <c r="I62" s="1139"/>
      <c r="J62" s="1139"/>
      <c r="K62" s="1140"/>
      <c r="L62" s="1140"/>
      <c r="M62" s="1141"/>
      <c r="N62" s="26"/>
      <c r="AC62" s="796"/>
      <c r="AD62" s="811"/>
    </row>
    <row r="63" spans="1:30" ht="13.5" customHeight="1">
      <c r="E63" s="1138"/>
      <c r="F63" s="1139"/>
      <c r="G63" s="1139"/>
      <c r="H63" s="1139"/>
      <c r="I63" s="1139"/>
      <c r="J63" s="1139"/>
      <c r="K63" s="1140"/>
      <c r="L63" s="1140"/>
      <c r="M63" s="1141"/>
      <c r="N63" s="26"/>
      <c r="AC63" s="796"/>
      <c r="AD63" s="811"/>
    </row>
    <row r="64" spans="1:30" ht="13.5" customHeight="1">
      <c r="E64" s="1138"/>
      <c r="F64" s="1139"/>
      <c r="G64" s="1139"/>
      <c r="H64" s="1139"/>
      <c r="I64" s="1139"/>
      <c r="J64" s="1139"/>
      <c r="K64" s="1140"/>
      <c r="L64" s="1140"/>
      <c r="M64" s="1141"/>
      <c r="N64" s="26"/>
      <c r="AC64" s="796"/>
      <c r="AD64" s="811"/>
    </row>
    <row r="65" spans="2:14" ht="13.5" customHeight="1">
      <c r="E65" s="1138"/>
      <c r="F65" s="1139"/>
      <c r="G65" s="1139"/>
      <c r="H65" s="1139"/>
      <c r="I65" s="1139"/>
      <c r="J65" s="1139"/>
      <c r="K65" s="1140"/>
      <c r="L65" s="1140"/>
      <c r="M65" s="1141"/>
      <c r="N65" s="26"/>
    </row>
    <row r="66" spans="2:14" ht="13.5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</row>
    <row r="67" spans="2:14" ht="13.5" customHeight="1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</row>
    <row r="68" spans="2:14" ht="13.5" customHeight="1">
      <c r="N68" s="26"/>
    </row>
    <row r="69" spans="2:14" ht="13.5" customHeight="1">
      <c r="N69" s="26"/>
    </row>
    <row r="70" spans="2:14" ht="13.5" customHeight="1">
      <c r="N70" s="26"/>
    </row>
  </sheetData>
  <sheetProtection algorithmName="SHA-512" hashValue="Gv1TBokTkB9Wr03cnWQa6j/ywbjgNudZ5QaYSYAm2QDAoaGFDxe4qCE6J2OxEuX82BhzS9TXd5GzX4smcgEYDg==" saltValue="CWIZMK9YMDKIsGYtGld+Hg==" spinCount="100000" sheet="1"/>
  <mergeCells count="102">
    <mergeCell ref="AC8:AC13"/>
    <mergeCell ref="AD8:AD13"/>
    <mergeCell ref="M10:M12"/>
    <mergeCell ref="N10:N12"/>
    <mergeCell ref="F53:J53"/>
    <mergeCell ref="K53:L53"/>
    <mergeCell ref="F54:J54"/>
    <mergeCell ref="K54:L54"/>
    <mergeCell ref="F55:J55"/>
    <mergeCell ref="K55:L55"/>
    <mergeCell ref="F43:J43"/>
    <mergeCell ref="K43:L43"/>
    <mergeCell ref="F44:J44"/>
    <mergeCell ref="K44:L44"/>
    <mergeCell ref="F45:J45"/>
    <mergeCell ref="K45:L45"/>
    <mergeCell ref="F46:J46"/>
    <mergeCell ref="K46:L46"/>
    <mergeCell ref="F47:J47"/>
    <mergeCell ref="K47:L47"/>
    <mergeCell ref="AB8:AB13"/>
    <mergeCell ref="F29:J29"/>
    <mergeCell ref="K29:L29"/>
    <mergeCell ref="F30:J30"/>
    <mergeCell ref="F56:J56"/>
    <mergeCell ref="K56:L56"/>
    <mergeCell ref="F48:J48"/>
    <mergeCell ref="K48:L48"/>
    <mergeCell ref="F49:J49"/>
    <mergeCell ref="K49:L49"/>
    <mergeCell ref="F50:J50"/>
    <mergeCell ref="K50:L50"/>
    <mergeCell ref="F51:J51"/>
    <mergeCell ref="K51:L51"/>
    <mergeCell ref="F52:J52"/>
    <mergeCell ref="K52:L52"/>
    <mergeCell ref="C7:D7"/>
    <mergeCell ref="F41:J41"/>
    <mergeCell ref="K41:L41"/>
    <mergeCell ref="F42:J42"/>
    <mergeCell ref="K42:L42"/>
    <mergeCell ref="F38:J38"/>
    <mergeCell ref="K38:L38"/>
    <mergeCell ref="F39:J39"/>
    <mergeCell ref="K39:L39"/>
    <mergeCell ref="F40:J40"/>
    <mergeCell ref="K40:L40"/>
    <mergeCell ref="F37:J37"/>
    <mergeCell ref="K37:L37"/>
    <mergeCell ref="F32:J32"/>
    <mergeCell ref="K32:L32"/>
    <mergeCell ref="F33:J33"/>
    <mergeCell ref="K33:L33"/>
    <mergeCell ref="F34:J34"/>
    <mergeCell ref="K34:L34"/>
    <mergeCell ref="F17:J17"/>
    <mergeCell ref="F35:J35"/>
    <mergeCell ref="K35:L35"/>
    <mergeCell ref="F36:J36"/>
    <mergeCell ref="K36:L36"/>
    <mergeCell ref="K1:L1"/>
    <mergeCell ref="E2:F3"/>
    <mergeCell ref="G2:H2"/>
    <mergeCell ref="I2:J2"/>
    <mergeCell ref="G3:H3"/>
    <mergeCell ref="F16:J16"/>
    <mergeCell ref="K16:L16"/>
    <mergeCell ref="F4:J4"/>
    <mergeCell ref="F5:J5"/>
    <mergeCell ref="F6:J6"/>
    <mergeCell ref="I3:J3"/>
    <mergeCell ref="E8:E14"/>
    <mergeCell ref="F8:J14"/>
    <mergeCell ref="K8:L14"/>
    <mergeCell ref="F15:J15"/>
    <mergeCell ref="K15:L15"/>
    <mergeCell ref="K30:L30"/>
    <mergeCell ref="F31:J31"/>
    <mergeCell ref="K31:L31"/>
    <mergeCell ref="F26:J26"/>
    <mergeCell ref="K26:L26"/>
    <mergeCell ref="F27:J27"/>
    <mergeCell ref="K27:L27"/>
    <mergeCell ref="F28:J28"/>
    <mergeCell ref="K28:L28"/>
    <mergeCell ref="F25:J25"/>
    <mergeCell ref="K25:L25"/>
    <mergeCell ref="F18:J18"/>
    <mergeCell ref="F19:J19"/>
    <mergeCell ref="F21:J21"/>
    <mergeCell ref="K21:L21"/>
    <mergeCell ref="K17:L17"/>
    <mergeCell ref="K20:L20"/>
    <mergeCell ref="F24:J24"/>
    <mergeCell ref="K24:L24"/>
    <mergeCell ref="F20:J20"/>
    <mergeCell ref="F22:J22"/>
    <mergeCell ref="K22:L22"/>
    <mergeCell ref="F23:J23"/>
    <mergeCell ref="K23:L23"/>
    <mergeCell ref="K18:L18"/>
    <mergeCell ref="K19:L19"/>
  </mergeCells>
  <pageMargins left="0" right="0" top="0.31496062992125984" bottom="0.15748031496062992" header="0" footer="0"/>
  <pageSetup paperSize="9" scale="95" fitToHeight="2" pageOrder="overThenDown" orientation="landscape" r:id="rId1"/>
  <headerFooter alignWithMargins="0">
    <oddHeader>&amp;R&amp;6&amp;Z&amp;F</oddHeader>
    <oddFooter>&amp;L&amp;8Compiled by: S.A.B.C. Ltd - Updated March 2023   &amp;"Arial,Bold Italic"Copyright reserved&amp;R&amp;"Arial,Bold"&amp;8&amp;F&amp;"Arial,Regular"  - Printed: &amp;D - &amp;A -  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  <pageSetUpPr fitToPage="1"/>
  </sheetPr>
  <dimension ref="A1:AD70"/>
  <sheetViews>
    <sheetView showGridLines="0" zoomScale="85" zoomScaleNormal="85" workbookViewId="0">
      <pane ySplit="13" topLeftCell="A14" activePane="bottomLeft" state="frozen"/>
      <selection pane="bottomLeft" activeCell="O15" sqref="O15"/>
    </sheetView>
  </sheetViews>
  <sheetFormatPr defaultColWidth="9.42578125" defaultRowHeight="13.5" customHeight="1"/>
  <cols>
    <col min="1" max="1" width="1" style="26" customWidth="1"/>
    <col min="2" max="2" width="7.42578125" style="635" hidden="1" customWidth="1"/>
    <col min="3" max="4" width="7.42578125" style="636" hidden="1" customWidth="1"/>
    <col min="5" max="5" width="27.5703125" style="796" customWidth="1"/>
    <col min="6" max="9" width="8" style="796" customWidth="1"/>
    <col min="10" max="10" width="11.28515625" style="796" customWidth="1"/>
    <col min="11" max="11" width="14.85546875" style="796" customWidth="1"/>
    <col min="12" max="12" width="5.42578125" style="796" customWidth="1"/>
    <col min="13" max="14" width="12.42578125" style="796" hidden="1" customWidth="1"/>
    <col min="15" max="15" width="12.42578125" style="796" customWidth="1"/>
    <col min="16" max="28" width="12.42578125" style="26" hidden="1" customWidth="1"/>
    <col min="29" max="29" width="30.7109375" style="26" customWidth="1"/>
    <col min="30" max="30" width="20.5703125" style="26" customWidth="1"/>
    <col min="31" max="16384" width="9.42578125" style="26"/>
  </cols>
  <sheetData>
    <row r="1" spans="1:30" ht="27" customHeight="1">
      <c r="E1" s="798" t="s">
        <v>1711</v>
      </c>
      <c r="G1" s="798"/>
      <c r="H1" s="798"/>
      <c r="I1" s="798"/>
      <c r="J1" s="798"/>
      <c r="K1" s="2174"/>
      <c r="L1" s="2174"/>
      <c r="M1" s="810"/>
      <c r="N1" s="810"/>
      <c r="O1" s="810"/>
      <c r="P1" s="650"/>
      <c r="Q1" s="650"/>
      <c r="R1" s="650"/>
      <c r="S1" s="650"/>
      <c r="T1" s="650"/>
      <c r="U1" s="650"/>
      <c r="V1" s="650"/>
      <c r="W1" s="650"/>
      <c r="X1" s="650"/>
      <c r="Y1" s="650"/>
      <c r="Z1" s="650"/>
      <c r="AA1" s="650"/>
    </row>
    <row r="2" spans="1:30" s="362" customFormat="1" ht="13.5" customHeight="1">
      <c r="B2" s="637"/>
      <c r="C2" s="423"/>
      <c r="D2" s="423"/>
      <c r="E2" s="1730" t="str">
        <f>'Prod. Info'!A37</f>
        <v>SAP Project No./s:</v>
      </c>
      <c r="F2" s="1730"/>
      <c r="G2" s="1731" t="str">
        <f>'Prod. Info'!B37</f>
        <v>LP-000</v>
      </c>
      <c r="H2" s="1731"/>
      <c r="I2" s="1731">
        <f>'Prod. Info'!E37</f>
        <v>0</v>
      </c>
      <c r="J2" s="1731"/>
      <c r="K2" s="785"/>
      <c r="L2" s="793"/>
      <c r="M2" s="811"/>
      <c r="N2" s="811"/>
      <c r="O2" s="811"/>
      <c r="P2" s="784"/>
      <c r="Q2" s="784"/>
      <c r="R2" s="784"/>
      <c r="S2" s="784"/>
      <c r="T2" s="784"/>
      <c r="U2" s="784"/>
      <c r="V2" s="784"/>
      <c r="W2" s="784"/>
      <c r="X2" s="784"/>
      <c r="Y2" s="784"/>
      <c r="Z2" s="784"/>
      <c r="AA2" s="784"/>
      <c r="AB2" s="25"/>
    </row>
    <row r="3" spans="1:30" s="362" customFormat="1" ht="13.5" customHeight="1">
      <c r="B3" s="637"/>
      <c r="C3" s="423"/>
      <c r="D3" s="423"/>
      <c r="E3" s="1730"/>
      <c r="F3" s="1730"/>
      <c r="G3" s="1731">
        <f>'Prod. Info'!C37</f>
        <v>0</v>
      </c>
      <c r="H3" s="1731"/>
      <c r="I3" s="1731">
        <f>'Prod. Info'!D37</f>
        <v>0</v>
      </c>
      <c r="J3" s="1731"/>
      <c r="K3" s="632"/>
      <c r="L3" s="794"/>
      <c r="M3" s="794"/>
      <c r="N3" s="794"/>
      <c r="O3" s="794"/>
      <c r="AB3" s="25"/>
    </row>
    <row r="4" spans="1:30" s="362" customFormat="1" ht="13.5" customHeight="1">
      <c r="B4" s="637"/>
      <c r="C4" s="423"/>
      <c r="D4" s="423"/>
      <c r="E4" s="799" t="s">
        <v>1115</v>
      </c>
      <c r="F4" s="1744">
        <f>('Prod. Info'!C2)</f>
        <v>0</v>
      </c>
      <c r="G4" s="1744"/>
      <c r="H4" s="1744"/>
      <c r="I4" s="1744"/>
      <c r="J4" s="1744"/>
      <c r="K4" s="785"/>
      <c r="L4" s="793"/>
      <c r="M4" s="811"/>
      <c r="N4" s="811"/>
      <c r="O4" s="811"/>
      <c r="P4" s="784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  <c r="AB4" s="25"/>
    </row>
    <row r="5" spans="1:30" s="362" customFormat="1" ht="13.5" customHeight="1">
      <c r="B5" s="637"/>
      <c r="C5" s="423"/>
      <c r="D5" s="423"/>
      <c r="E5" s="799" t="s">
        <v>1117</v>
      </c>
      <c r="F5" s="1744">
        <f>('Prod. Info'!C20)</f>
        <v>0</v>
      </c>
      <c r="G5" s="1744"/>
      <c r="H5" s="1744"/>
      <c r="I5" s="1744"/>
      <c r="J5" s="1744"/>
      <c r="K5" s="794"/>
      <c r="L5" s="794"/>
      <c r="M5" s="794"/>
      <c r="N5" s="794"/>
      <c r="O5" s="794"/>
    </row>
    <row r="6" spans="1:30" s="362" customFormat="1" ht="13.5" customHeight="1">
      <c r="B6" s="637"/>
      <c r="C6" s="423"/>
      <c r="D6" s="423"/>
      <c r="E6" s="799" t="s">
        <v>1119</v>
      </c>
      <c r="F6" s="1744">
        <f>('Prod. Info'!C40)</f>
        <v>0</v>
      </c>
      <c r="G6" s="1744"/>
      <c r="H6" s="1744"/>
      <c r="I6" s="1744"/>
      <c r="J6" s="1744"/>
      <c r="K6" s="785"/>
      <c r="L6" s="793"/>
      <c r="M6" s="811"/>
      <c r="N6" s="811"/>
      <c r="O6" s="811"/>
      <c r="P6" s="784"/>
      <c r="Q6" s="784"/>
      <c r="R6" s="784"/>
      <c r="S6" s="784"/>
      <c r="T6" s="784"/>
      <c r="U6" s="784"/>
      <c r="V6" s="784"/>
      <c r="W6" s="784"/>
      <c r="X6" s="784"/>
      <c r="Y6" s="784"/>
      <c r="Z6" s="784"/>
      <c r="AA6" s="784"/>
      <c r="AB6" s="25"/>
    </row>
    <row r="7" spans="1:30" s="362" customFormat="1" ht="7.5" customHeight="1" thickBot="1">
      <c r="B7" s="637"/>
      <c r="C7" s="2173" t="s">
        <v>1712</v>
      </c>
      <c r="D7" s="2173"/>
      <c r="E7" s="794"/>
      <c r="F7" s="794"/>
      <c r="G7" s="794"/>
      <c r="H7" s="794"/>
      <c r="I7" s="794"/>
      <c r="J7" s="794"/>
      <c r="K7" s="794"/>
      <c r="L7" s="795"/>
      <c r="M7" s="794"/>
      <c r="N7" s="794"/>
      <c r="O7" s="794"/>
      <c r="AA7" s="638"/>
      <c r="AB7" s="638"/>
    </row>
    <row r="8" spans="1:30" s="362" customFormat="1" ht="13.5" customHeight="1" thickTop="1">
      <c r="B8" s="801" t="e">
        <f>Budget!#REF!</f>
        <v>#REF!</v>
      </c>
      <c r="C8" s="802" t="e">
        <f>Budget!#REF!</f>
        <v>#REF!</v>
      </c>
      <c r="D8" s="807" t="e">
        <f>Budget!#REF!</f>
        <v>#REF!</v>
      </c>
      <c r="E8" s="1745" t="str">
        <f>'Deliverables Checklist'!B8</f>
        <v>SYSTEM</v>
      </c>
      <c r="F8" s="2177" t="str">
        <f>'Deliverables Checklist'!C8</f>
        <v>DESCRIPTION</v>
      </c>
      <c r="G8" s="2178"/>
      <c r="H8" s="2178"/>
      <c r="I8" s="2178"/>
      <c r="J8" s="2179"/>
      <c r="K8" s="1748" t="str">
        <f>'Deliverables Checklist'!H8</f>
        <v>PERSON ACCOUNTABLE</v>
      </c>
      <c r="L8" s="2179"/>
      <c r="M8" s="651" t="str">
        <f>'Deliverables Checklist'!J8</f>
        <v>Pay date:</v>
      </c>
      <c r="N8" s="651" t="str">
        <f>'Cash Flow'!L8</f>
        <v>Pay date:</v>
      </c>
      <c r="O8" s="651" t="str">
        <f>'Deliverables Checklist'!L8</f>
        <v>Pay date:</v>
      </c>
      <c r="P8" s="651" t="str">
        <f>'Cash Flow'!N8</f>
        <v>Pay date:</v>
      </c>
      <c r="Q8" s="651" t="str">
        <f>'Cash Flow'!O8</f>
        <v>Pay date:</v>
      </c>
      <c r="R8" s="651" t="str">
        <f>'Cash Flow'!P8</f>
        <v>Pay date:</v>
      </c>
      <c r="S8" s="651" t="str">
        <f>'Cash Flow'!Q8</f>
        <v>Pay date:</v>
      </c>
      <c r="T8" s="651" t="str">
        <f>'Cash Flow'!R8</f>
        <v>Pay date:</v>
      </c>
      <c r="U8" s="651" t="str">
        <f>'Cash Flow'!S8</f>
        <v>Pay date:</v>
      </c>
      <c r="V8" s="651" t="str">
        <f>'Cash Flow'!T8</f>
        <v>Pay date:</v>
      </c>
      <c r="W8" s="651" t="str">
        <f>'Cash Flow'!U8</f>
        <v>Pay date:</v>
      </c>
      <c r="X8" s="651" t="str">
        <f>'Cash Flow'!V8</f>
        <v>Pay date:</v>
      </c>
      <c r="Y8" s="651" t="str">
        <f>'Cash Flow'!W8</f>
        <v>Pay date:</v>
      </c>
      <c r="Z8" s="651" t="str">
        <f>'Cash Flow'!X8</f>
        <v>Pay date:</v>
      </c>
      <c r="AA8" s="651" t="str">
        <f>'Cash Flow'!Z8</f>
        <v>Producton Control Adjustments</v>
      </c>
      <c r="AB8" s="1741" t="s">
        <v>1125</v>
      </c>
      <c r="AC8" s="1745" t="s">
        <v>1713</v>
      </c>
      <c r="AD8" s="1745" t="s">
        <v>75</v>
      </c>
    </row>
    <row r="9" spans="1:30" s="362" customFormat="1" ht="13.5" customHeight="1">
      <c r="B9" s="803"/>
      <c r="C9" s="804"/>
      <c r="D9" s="808"/>
      <c r="E9" s="2175"/>
      <c r="F9" s="2180"/>
      <c r="G9" s="2181"/>
      <c r="H9" s="2181"/>
      <c r="I9" s="2181"/>
      <c r="J9" s="2182"/>
      <c r="K9" s="2180"/>
      <c r="L9" s="2182"/>
      <c r="M9" s="780" t="str">
        <f>'Deliverables Checklist'!J9</f>
        <v>dd-mm-yy</v>
      </c>
      <c r="N9" s="652" t="str">
        <f>'Cash Flow'!L9</f>
        <v>dd-mm-yy</v>
      </c>
      <c r="O9" s="780" t="str">
        <f>'Deliverables Checklist'!L9</f>
        <v>dd-mm-yy</v>
      </c>
      <c r="P9" s="652" t="str">
        <f>'Cash Flow'!N9</f>
        <v>dd-mm-yy</v>
      </c>
      <c r="Q9" s="652" t="str">
        <f>'Cash Flow'!O9</f>
        <v>dd-mm-yy</v>
      </c>
      <c r="R9" s="652" t="str">
        <f>'Cash Flow'!P9</f>
        <v>dd-mm-yy</v>
      </c>
      <c r="S9" s="652" t="str">
        <f>'Cash Flow'!Q9</f>
        <v>dd-mm-yy</v>
      </c>
      <c r="T9" s="652" t="str">
        <f>'Cash Flow'!R9</f>
        <v>dd-mm-yy</v>
      </c>
      <c r="U9" s="652" t="str">
        <f>'Cash Flow'!S9</f>
        <v>dd-mm-yy</v>
      </c>
      <c r="V9" s="652" t="str">
        <f>'Cash Flow'!T9</f>
        <v>dd-mm-yy</v>
      </c>
      <c r="W9" s="652" t="str">
        <f>'Cash Flow'!U9</f>
        <v>dd-mm-yy</v>
      </c>
      <c r="X9" s="652" t="str">
        <f>'Cash Flow'!V9</f>
        <v>dd-mm-yy</v>
      </c>
      <c r="Y9" s="652" t="str">
        <f>'Cash Flow'!W9</f>
        <v>dd-mm-yy</v>
      </c>
      <c r="Z9" s="652" t="str">
        <f>'Cash Flow'!X9</f>
        <v>dd-mm-yy</v>
      </c>
      <c r="AA9" s="652">
        <f>'Cash Flow'!Z9</f>
        <v>0</v>
      </c>
      <c r="AB9" s="1742"/>
      <c r="AC9" s="1746"/>
      <c r="AD9" s="1746"/>
    </row>
    <row r="10" spans="1:30" s="362" customFormat="1" ht="13.5" customHeight="1">
      <c r="B10" s="803"/>
      <c r="C10" s="804"/>
      <c r="D10" s="808"/>
      <c r="E10" s="2175"/>
      <c r="F10" s="2180"/>
      <c r="G10" s="2181"/>
      <c r="H10" s="2181"/>
      <c r="I10" s="2181"/>
      <c r="J10" s="2182"/>
      <c r="K10" s="2180"/>
      <c r="L10" s="2182"/>
      <c r="M10" s="1779" t="str">
        <f>'Deliverables Checklist'!J10</f>
        <v>Deliverables to be met before processing of:</v>
      </c>
      <c r="N10" s="652"/>
      <c r="O10" s="1779" t="str">
        <f>'Deliverables Checklist'!L10</f>
        <v>Deliverables to be met before processing of:</v>
      </c>
      <c r="P10" s="652"/>
      <c r="Q10" s="652"/>
      <c r="R10" s="652"/>
      <c r="S10" s="652"/>
      <c r="T10" s="652"/>
      <c r="U10" s="652"/>
      <c r="V10" s="652"/>
      <c r="W10" s="652"/>
      <c r="X10" s="652"/>
      <c r="Y10" s="652"/>
      <c r="Z10" s="652"/>
      <c r="AA10" s="652"/>
      <c r="AB10" s="1742"/>
      <c r="AC10" s="1746"/>
      <c r="AD10" s="1746"/>
    </row>
    <row r="11" spans="1:30" s="362" customFormat="1" ht="13.5" customHeight="1">
      <c r="B11" s="803"/>
      <c r="C11" s="804"/>
      <c r="D11" s="808"/>
      <c r="E11" s="2175"/>
      <c r="F11" s="2180"/>
      <c r="G11" s="2181"/>
      <c r="H11" s="2181"/>
      <c r="I11" s="2181"/>
      <c r="J11" s="2182"/>
      <c r="K11" s="2180"/>
      <c r="L11" s="2182"/>
      <c r="M11" s="1780"/>
      <c r="N11" s="643" t="s">
        <v>1123</v>
      </c>
      <c r="O11" s="1780"/>
      <c r="P11" s="643" t="s">
        <v>1123</v>
      </c>
      <c r="Q11" s="643" t="s">
        <v>1123</v>
      </c>
      <c r="R11" s="643" t="s">
        <v>1123</v>
      </c>
      <c r="S11" s="643" t="s">
        <v>1123</v>
      </c>
      <c r="T11" s="643" t="s">
        <v>1123</v>
      </c>
      <c r="U11" s="643" t="s">
        <v>1123</v>
      </c>
      <c r="V11" s="643" t="s">
        <v>1123</v>
      </c>
      <c r="W11" s="643" t="s">
        <v>1123</v>
      </c>
      <c r="X11" s="643" t="s">
        <v>1123</v>
      </c>
      <c r="Y11" s="643" t="s">
        <v>1123</v>
      </c>
      <c r="Z11" s="643" t="s">
        <v>1123</v>
      </c>
      <c r="AA11" s="643" t="s">
        <v>1123</v>
      </c>
      <c r="AB11" s="1742"/>
      <c r="AC11" s="1746"/>
      <c r="AD11" s="1746"/>
    </row>
    <row r="12" spans="1:30" s="362" customFormat="1" ht="13.5" customHeight="1">
      <c r="B12" s="803"/>
      <c r="C12" s="804"/>
      <c r="D12" s="808"/>
      <c r="E12" s="2175"/>
      <c r="F12" s="2180"/>
      <c r="G12" s="2181"/>
      <c r="H12" s="2181"/>
      <c r="I12" s="2181"/>
      <c r="J12" s="2182"/>
      <c r="K12" s="2180"/>
      <c r="L12" s="2182"/>
      <c r="M12" s="1780"/>
      <c r="N12" s="643"/>
      <c r="O12" s="1780"/>
      <c r="P12" s="643"/>
      <c r="Q12" s="643"/>
      <c r="R12" s="643"/>
      <c r="S12" s="643"/>
      <c r="T12" s="643"/>
      <c r="U12" s="643"/>
      <c r="V12" s="643"/>
      <c r="W12" s="643"/>
      <c r="X12" s="643"/>
      <c r="Y12" s="643"/>
      <c r="Z12" s="643"/>
      <c r="AA12" s="643"/>
      <c r="AB12" s="1742"/>
      <c r="AC12" s="1746"/>
      <c r="AD12" s="1746"/>
    </row>
    <row r="13" spans="1:30" s="362" customFormat="1" ht="13.5" customHeight="1" thickBot="1">
      <c r="B13" s="805"/>
      <c r="C13" s="806"/>
      <c r="D13" s="809"/>
      <c r="E13" s="2175"/>
      <c r="F13" s="2180"/>
      <c r="G13" s="2181"/>
      <c r="H13" s="2181"/>
      <c r="I13" s="2181"/>
      <c r="J13" s="2182"/>
      <c r="K13" s="2180"/>
      <c r="L13" s="2182"/>
      <c r="M13" s="781" t="str">
        <f>'Deliverables Checklist'!J13</f>
        <v>P1 invoice</v>
      </c>
      <c r="N13" s="653" t="str">
        <f>'Cash Flow'!L11</f>
        <v>Month</v>
      </c>
      <c r="O13" s="781" t="str">
        <f>'Deliverables Checklist'!L13</f>
        <v>P3 invoice</v>
      </c>
      <c r="P13" s="653" t="str">
        <f>'Cash Flow'!N11</f>
        <v>Month</v>
      </c>
      <c r="Q13" s="653" t="str">
        <f>'Cash Flow'!O11</f>
        <v>Month</v>
      </c>
      <c r="R13" s="653" t="str">
        <f>'Cash Flow'!P11</f>
        <v>Month</v>
      </c>
      <c r="S13" s="653" t="str">
        <f>'Cash Flow'!Q11</f>
        <v>Month</v>
      </c>
      <c r="T13" s="653" t="str">
        <f>'Cash Flow'!R11</f>
        <v>Month</v>
      </c>
      <c r="U13" s="653" t="str">
        <f>'Cash Flow'!S11</f>
        <v>Month</v>
      </c>
      <c r="V13" s="653" t="str">
        <f>'Cash Flow'!T11</f>
        <v>Month</v>
      </c>
      <c r="W13" s="653" t="str">
        <f>'Cash Flow'!U11</f>
        <v>Month</v>
      </c>
      <c r="X13" s="653" t="str">
        <f>'Cash Flow'!V11</f>
        <v>Month</v>
      </c>
      <c r="Y13" s="653" t="str">
        <f>'Cash Flow'!W11</f>
        <v>Month</v>
      </c>
      <c r="Z13" s="653" t="str">
        <f>'Cash Flow'!X11</f>
        <v>Month</v>
      </c>
      <c r="AA13" s="653">
        <f>'Cash Flow'!Z11</f>
        <v>0</v>
      </c>
      <c r="AB13" s="1743"/>
      <c r="AC13" s="1747"/>
      <c r="AD13" s="1747"/>
    </row>
    <row r="14" spans="1:30" ht="13.5" customHeight="1" thickBot="1">
      <c r="A14" s="362"/>
      <c r="B14" s="654"/>
      <c r="C14" s="655"/>
      <c r="D14" s="655"/>
      <c r="E14" s="2176"/>
      <c r="F14" s="2183"/>
      <c r="G14" s="2184"/>
      <c r="H14" s="2184"/>
      <c r="I14" s="2184"/>
      <c r="J14" s="2185"/>
      <c r="K14" s="2183"/>
      <c r="L14" s="2185"/>
      <c r="M14" s="647">
        <f>'Deliverables Checklist'!J14</f>
        <v>1</v>
      </c>
      <c r="N14" s="686">
        <f>'Cash Flow'!L12</f>
        <v>2</v>
      </c>
      <c r="O14" s="686">
        <f>'Cash Flow'!M12</f>
        <v>3</v>
      </c>
      <c r="P14" s="686">
        <f>'Cash Flow'!N12</f>
        <v>4</v>
      </c>
      <c r="Q14" s="686">
        <f>'Cash Flow'!O12</f>
        <v>5</v>
      </c>
      <c r="R14" s="686">
        <f>'Cash Flow'!P12</f>
        <v>6</v>
      </c>
      <c r="S14" s="686">
        <f>'Cash Flow'!Q12</f>
        <v>7</v>
      </c>
      <c r="T14" s="686">
        <f>'Cash Flow'!R12</f>
        <v>8</v>
      </c>
      <c r="U14" s="686">
        <f>'Cash Flow'!S12</f>
        <v>9</v>
      </c>
      <c r="V14" s="686">
        <f>'Cash Flow'!T12</f>
        <v>10</v>
      </c>
      <c r="W14" s="686">
        <f>'Cash Flow'!U12</f>
        <v>11</v>
      </c>
      <c r="X14" s="686">
        <f>'Cash Flow'!V12</f>
        <v>12</v>
      </c>
      <c r="Y14" s="686">
        <f>'Cash Flow'!W12</f>
        <v>13</v>
      </c>
      <c r="Z14" s="686">
        <f>'Cash Flow'!X12</f>
        <v>14</v>
      </c>
      <c r="AA14" s="686">
        <f>'Cash Flow'!Z12</f>
        <v>0</v>
      </c>
      <c r="AB14" s="687"/>
      <c r="AC14" s="27"/>
      <c r="AD14" s="27"/>
    </row>
    <row r="15" spans="1:30" ht="13.5" customHeight="1" thickTop="1">
      <c r="E15" s="1126" t="str">
        <f>'Deliverables Checklist'!B15</f>
        <v>SAP</v>
      </c>
      <c r="F15" s="1771" t="str">
        <f>'Deliverables Checklist'!C15</f>
        <v>Tax Clearance Certificate</v>
      </c>
      <c r="G15" s="1772"/>
      <c r="H15" s="1772"/>
      <c r="I15" s="1772"/>
      <c r="J15" s="1773"/>
      <c r="K15" s="1774" t="str">
        <f>'Deliverables Checklist'!H15</f>
        <v>Commissioning Manager</v>
      </c>
      <c r="L15" s="1775"/>
      <c r="M15" s="696">
        <f>'Deliverables Checklist'!J15</f>
        <v>1</v>
      </c>
      <c r="N15" s="649" t="e">
        <f>'Cash Flow'!#REF!</f>
        <v>#REF!</v>
      </c>
      <c r="O15" s="697">
        <f>'Deliverables Checklist'!L15</f>
        <v>0</v>
      </c>
      <c r="P15" s="649" t="e">
        <f>'Cash Flow'!#REF!</f>
        <v>#REF!</v>
      </c>
      <c r="Q15" s="649" t="e">
        <f>'Cash Flow'!#REF!</f>
        <v>#REF!</v>
      </c>
      <c r="R15" s="649" t="e">
        <f>'Cash Flow'!#REF!</f>
        <v>#REF!</v>
      </c>
      <c r="S15" s="649" t="e">
        <f>'Cash Flow'!#REF!</f>
        <v>#REF!</v>
      </c>
      <c r="T15" s="649" t="e">
        <f>'Cash Flow'!#REF!</f>
        <v>#REF!</v>
      </c>
      <c r="U15" s="649" t="e">
        <f>'Cash Flow'!#REF!</f>
        <v>#REF!</v>
      </c>
      <c r="V15" s="649" t="e">
        <f>'Cash Flow'!#REF!</f>
        <v>#REF!</v>
      </c>
      <c r="W15" s="649" t="e">
        <f>'Cash Flow'!#REF!</f>
        <v>#REF!</v>
      </c>
      <c r="X15" s="649" t="e">
        <f>'Cash Flow'!#REF!</f>
        <v>#REF!</v>
      </c>
      <c r="Y15" s="649" t="e">
        <f>'Cash Flow'!#REF!</f>
        <v>#REF!</v>
      </c>
      <c r="Z15" s="649" t="e">
        <f>'Cash Flow'!#REF!</f>
        <v>#REF!</v>
      </c>
      <c r="AA15" s="649" t="e">
        <f>'Cash Flow'!#REF!</f>
        <v>#REF!</v>
      </c>
      <c r="AB15" s="649" t="e">
        <f>'Cash Flow'!#REF!</f>
        <v>#REF!</v>
      </c>
      <c r="AC15" s="695"/>
      <c r="AD15" s="696"/>
    </row>
    <row r="16" spans="1:30" ht="13.5" customHeight="1">
      <c r="E16" s="1126" t="str">
        <f>'Deliverables Checklist'!B16</f>
        <v>SAP</v>
      </c>
      <c r="F16" s="1771" t="str">
        <f>'Deliverables Checklist'!C16</f>
        <v>BEE Certificate</v>
      </c>
      <c r="G16" s="1772"/>
      <c r="H16" s="1772"/>
      <c r="I16" s="1772"/>
      <c r="J16" s="1773"/>
      <c r="K16" s="1774" t="str">
        <f>'Deliverables Checklist'!H16</f>
        <v>Commissioning Manager</v>
      </c>
      <c r="L16" s="1775"/>
      <c r="M16" s="696">
        <f>'Deliverables Checklist'!J16</f>
        <v>1</v>
      </c>
      <c r="N16" s="649" t="e">
        <f>'Cash Flow'!#REF!</f>
        <v>#REF!</v>
      </c>
      <c r="O16" s="697">
        <f>'Deliverables Checklist'!L16</f>
        <v>0</v>
      </c>
      <c r="P16" s="649" t="e">
        <f>'Cash Flow'!#REF!</f>
        <v>#REF!</v>
      </c>
      <c r="Q16" s="649" t="e">
        <f>'Cash Flow'!#REF!</f>
        <v>#REF!</v>
      </c>
      <c r="R16" s="649" t="e">
        <f>'Cash Flow'!#REF!</f>
        <v>#REF!</v>
      </c>
      <c r="S16" s="649" t="e">
        <f>'Cash Flow'!#REF!</f>
        <v>#REF!</v>
      </c>
      <c r="T16" s="649" t="e">
        <f>'Cash Flow'!#REF!</f>
        <v>#REF!</v>
      </c>
      <c r="U16" s="649" t="e">
        <f>'Cash Flow'!#REF!</f>
        <v>#REF!</v>
      </c>
      <c r="V16" s="649" t="e">
        <f>'Cash Flow'!#REF!</f>
        <v>#REF!</v>
      </c>
      <c r="W16" s="649" t="e">
        <f>'Cash Flow'!#REF!</f>
        <v>#REF!</v>
      </c>
      <c r="X16" s="649" t="e">
        <f>'Cash Flow'!#REF!</f>
        <v>#REF!</v>
      </c>
      <c r="Y16" s="649" t="e">
        <f>'Cash Flow'!#REF!</f>
        <v>#REF!</v>
      </c>
      <c r="Z16" s="649" t="e">
        <f>'Cash Flow'!#REF!</f>
        <v>#REF!</v>
      </c>
      <c r="AA16" s="649" t="e">
        <f>'Cash Flow'!#REF!</f>
        <v>#REF!</v>
      </c>
      <c r="AB16" s="649" t="e">
        <f>'Cash Flow'!#REF!</f>
        <v>#REF!</v>
      </c>
      <c r="AC16" s="695"/>
      <c r="AD16" s="696"/>
    </row>
    <row r="17" spans="5:30" ht="13.5" customHeight="1">
      <c r="E17" s="1126" t="str">
        <f>'Deliverables Checklist'!B17</f>
        <v>SAP</v>
      </c>
      <c r="F17" s="1771" t="str">
        <f>'Deliverables Checklist'!C17</f>
        <v>TV License</v>
      </c>
      <c r="G17" s="1772"/>
      <c r="H17" s="1772"/>
      <c r="I17" s="1772"/>
      <c r="J17" s="1773"/>
      <c r="K17" s="1774" t="str">
        <f>'Deliverables Checklist'!H17</f>
        <v>Commissioning Manager</v>
      </c>
      <c r="L17" s="1775"/>
      <c r="M17" s="696">
        <f>'Deliverables Checklist'!J17</f>
        <v>1</v>
      </c>
      <c r="N17" s="656"/>
      <c r="O17" s="697">
        <f>'Deliverables Checklist'!L17</f>
        <v>0</v>
      </c>
      <c r="P17" s="656"/>
      <c r="Q17" s="656"/>
      <c r="R17" s="656"/>
      <c r="S17" s="656"/>
      <c r="T17" s="656"/>
      <c r="U17" s="656"/>
      <c r="V17" s="656"/>
      <c r="W17" s="656"/>
      <c r="X17" s="656"/>
      <c r="Y17" s="656"/>
      <c r="Z17" s="656"/>
      <c r="AA17" s="656"/>
      <c r="AB17" s="656"/>
      <c r="AC17" s="695"/>
      <c r="AD17" s="695"/>
    </row>
    <row r="18" spans="5:30" ht="13.5" customHeight="1">
      <c r="E18" s="1126" t="str">
        <f>'Deliverables Checklist'!B18</f>
        <v>SAP</v>
      </c>
      <c r="F18" s="1771" t="str">
        <f>'Deliverables Checklist'!C18</f>
        <v>Scriptwriters/Writers Agreement</v>
      </c>
      <c r="G18" s="1772"/>
      <c r="H18" s="1772"/>
      <c r="I18" s="1772"/>
      <c r="J18" s="1773"/>
      <c r="K18" s="1774" t="str">
        <f>'Deliverables Checklist'!H18</f>
        <v>Business Acquisitions</v>
      </c>
      <c r="L18" s="1775"/>
      <c r="M18" s="696">
        <f>'Deliverables Checklist'!J18</f>
        <v>0</v>
      </c>
      <c r="N18" s="656"/>
      <c r="O18" s="697">
        <f>'Deliverables Checklist'!L18</f>
        <v>0</v>
      </c>
      <c r="P18" s="656"/>
      <c r="Q18" s="656"/>
      <c r="R18" s="656"/>
      <c r="S18" s="656"/>
      <c r="T18" s="656"/>
      <c r="U18" s="656"/>
      <c r="V18" s="656"/>
      <c r="W18" s="656"/>
      <c r="X18" s="656"/>
      <c r="Y18" s="656"/>
      <c r="Z18" s="656"/>
      <c r="AA18" s="656"/>
      <c r="AB18" s="656"/>
      <c r="AC18" s="695"/>
      <c r="AD18" s="695"/>
    </row>
    <row r="19" spans="5:30" ht="13.5" customHeight="1">
      <c r="E19" s="1126" t="str">
        <f>'Deliverables Checklist'!B19</f>
        <v>SAP</v>
      </c>
      <c r="F19" s="1771" t="str">
        <f>'Deliverables Checklist'!C19</f>
        <v>Invoice</v>
      </c>
      <c r="G19" s="1772"/>
      <c r="H19" s="1772"/>
      <c r="I19" s="1772"/>
      <c r="J19" s="1773"/>
      <c r="K19" s="1774" t="str">
        <f>'Deliverables Checklist'!H19</f>
        <v>Business Acquisitions</v>
      </c>
      <c r="L19" s="1775"/>
      <c r="M19" s="696">
        <f>'Deliverables Checklist'!J19</f>
        <v>0</v>
      </c>
      <c r="N19" s="649" t="e">
        <f>'Cash Flow'!#REF!</f>
        <v>#REF!</v>
      </c>
      <c r="O19" s="697">
        <f>'Deliverables Checklist'!L19</f>
        <v>0</v>
      </c>
      <c r="P19" s="649" t="e">
        <f>'Cash Flow'!#REF!</f>
        <v>#REF!</v>
      </c>
      <c r="Q19" s="649" t="e">
        <f>'Cash Flow'!#REF!</f>
        <v>#REF!</v>
      </c>
      <c r="R19" s="649" t="e">
        <f>'Cash Flow'!#REF!</f>
        <v>#REF!</v>
      </c>
      <c r="S19" s="649" t="e">
        <f>'Cash Flow'!#REF!</f>
        <v>#REF!</v>
      </c>
      <c r="T19" s="649" t="e">
        <f>'Cash Flow'!#REF!</f>
        <v>#REF!</v>
      </c>
      <c r="U19" s="649" t="e">
        <f>'Cash Flow'!#REF!</f>
        <v>#REF!</v>
      </c>
      <c r="V19" s="649" t="e">
        <f>'Cash Flow'!#REF!</f>
        <v>#REF!</v>
      </c>
      <c r="W19" s="649" t="e">
        <f>'Cash Flow'!#REF!</f>
        <v>#REF!</v>
      </c>
      <c r="X19" s="649" t="e">
        <f>'Cash Flow'!#REF!</f>
        <v>#REF!</v>
      </c>
      <c r="Y19" s="649" t="e">
        <f>'Cash Flow'!#REF!</f>
        <v>#REF!</v>
      </c>
      <c r="Z19" s="649" t="e">
        <f>'Cash Flow'!#REF!</f>
        <v>#REF!</v>
      </c>
      <c r="AA19" s="649" t="e">
        <f>'Cash Flow'!#REF!</f>
        <v>#REF!</v>
      </c>
      <c r="AB19" s="649" t="e">
        <f>'Cash Flow'!#REF!</f>
        <v>#REF!</v>
      </c>
      <c r="AC19" s="695"/>
      <c r="AD19" s="696"/>
    </row>
    <row r="20" spans="5:30" ht="13.5" customHeight="1">
      <c r="E20" s="1126" t="str">
        <f>'Deliverables Checklist'!B20</f>
        <v>e-mail U drive</v>
      </c>
      <c r="F20" s="1771" t="str">
        <f>'Deliverables Checklist'!C20</f>
        <v>Proof of separate bank account</v>
      </c>
      <c r="G20" s="1772"/>
      <c r="H20" s="1772"/>
      <c r="I20" s="1772"/>
      <c r="J20" s="1773"/>
      <c r="K20" s="1774" t="str">
        <f>'Deliverables Checklist'!H20</f>
        <v>Production Controller</v>
      </c>
      <c r="L20" s="1775"/>
      <c r="M20" s="696">
        <f>'Deliverables Checklist'!J20</f>
        <v>1</v>
      </c>
      <c r="N20" s="640" t="e">
        <f>'Cash Flow'!#REF!</f>
        <v>#REF!</v>
      </c>
      <c r="O20" s="697">
        <f>'Deliverables Checklist'!L20</f>
        <v>0</v>
      </c>
      <c r="P20" s="640" t="e">
        <f>'Cash Flow'!#REF!</f>
        <v>#REF!</v>
      </c>
      <c r="Q20" s="640" t="e">
        <f>'Cash Flow'!#REF!</f>
        <v>#REF!</v>
      </c>
      <c r="R20" s="640" t="e">
        <f>'Cash Flow'!#REF!</f>
        <v>#REF!</v>
      </c>
      <c r="S20" s="640" t="e">
        <f>'Cash Flow'!#REF!</f>
        <v>#REF!</v>
      </c>
      <c r="T20" s="640" t="e">
        <f>'Cash Flow'!#REF!</f>
        <v>#REF!</v>
      </c>
      <c r="U20" s="640" t="e">
        <f>'Cash Flow'!#REF!</f>
        <v>#REF!</v>
      </c>
      <c r="V20" s="640" t="e">
        <f>'Cash Flow'!#REF!</f>
        <v>#REF!</v>
      </c>
      <c r="W20" s="640" t="e">
        <f>'Cash Flow'!#REF!</f>
        <v>#REF!</v>
      </c>
      <c r="X20" s="640" t="e">
        <f>'Cash Flow'!#REF!</f>
        <v>#REF!</v>
      </c>
      <c r="Y20" s="640" t="e">
        <f>'Cash Flow'!#REF!</f>
        <v>#REF!</v>
      </c>
      <c r="Z20" s="640" t="e">
        <f>'Cash Flow'!#REF!</f>
        <v>#REF!</v>
      </c>
      <c r="AA20" s="640" t="e">
        <f>'Cash Flow'!#REF!</f>
        <v>#REF!</v>
      </c>
      <c r="AB20" s="649" t="e">
        <f>'Cash Flow'!#REF!</f>
        <v>#REF!</v>
      </c>
      <c r="AC20" s="695"/>
      <c r="AD20" s="696"/>
    </row>
    <row r="21" spans="5:30" ht="13.5" customHeight="1">
      <c r="E21" s="1126" t="str">
        <f>'Deliverables Checklist'!B21</f>
        <v>e-mail U drive</v>
      </c>
      <c r="F21" s="1771" t="str">
        <f>'Deliverables Checklist'!C21</f>
        <v>Copy of Production Insurance Confirmation</v>
      </c>
      <c r="G21" s="1772"/>
      <c r="H21" s="1772"/>
      <c r="I21" s="1772"/>
      <c r="J21" s="1773"/>
      <c r="K21" s="1774" t="str">
        <f>'Deliverables Checklist'!H21</f>
        <v>Production Controller</v>
      </c>
      <c r="L21" s="1775"/>
      <c r="M21" s="696">
        <f>'Deliverables Checklist'!J21</f>
        <v>1</v>
      </c>
      <c r="N21" s="656"/>
      <c r="O21" s="697">
        <f>'Deliverables Checklist'!L21</f>
        <v>0</v>
      </c>
      <c r="P21" s="656"/>
      <c r="Q21" s="656"/>
      <c r="R21" s="656"/>
      <c r="S21" s="656"/>
      <c r="T21" s="656"/>
      <c r="U21" s="656"/>
      <c r="V21" s="656"/>
      <c r="W21" s="656"/>
      <c r="X21" s="656"/>
      <c r="Y21" s="656"/>
      <c r="Z21" s="656"/>
      <c r="AA21" s="656"/>
      <c r="AB21" s="656"/>
      <c r="AC21" s="695"/>
      <c r="AD21" s="695"/>
    </row>
    <row r="22" spans="5:30" ht="13.5" customHeight="1">
      <c r="E22" s="1126" t="str">
        <f>'Deliverables Checklist'!B22</f>
        <v>SAP</v>
      </c>
      <c r="F22" s="1771" t="str">
        <f>'Deliverables Checklist'!C22</f>
        <v>Monthly Production Expenditure Report</v>
      </c>
      <c r="G22" s="1772"/>
      <c r="H22" s="1772"/>
      <c r="I22" s="1772"/>
      <c r="J22" s="1773"/>
      <c r="K22" s="1774" t="str">
        <f>'Deliverables Checklist'!H22</f>
        <v>Production Controller</v>
      </c>
      <c r="L22" s="1775"/>
      <c r="M22" s="696">
        <f>'Deliverables Checklist'!J22</f>
        <v>0</v>
      </c>
      <c r="N22" s="649" t="e">
        <f>'Cash Flow'!#REF!</f>
        <v>#REF!</v>
      </c>
      <c r="O22" s="697" t="str">
        <f>'Deliverables Checklist'!L22</f>
        <v>P2 mid-month</v>
      </c>
      <c r="P22" s="649" t="e">
        <f>'Cash Flow'!#REF!</f>
        <v>#REF!</v>
      </c>
      <c r="Q22" s="649" t="e">
        <f>'Cash Flow'!#REF!</f>
        <v>#REF!</v>
      </c>
      <c r="R22" s="649" t="e">
        <f>'Cash Flow'!#REF!</f>
        <v>#REF!</v>
      </c>
      <c r="S22" s="649" t="e">
        <f>'Cash Flow'!#REF!</f>
        <v>#REF!</v>
      </c>
      <c r="T22" s="649" t="e">
        <f>'Cash Flow'!#REF!</f>
        <v>#REF!</v>
      </c>
      <c r="U22" s="649" t="e">
        <f>'Cash Flow'!#REF!</f>
        <v>#REF!</v>
      </c>
      <c r="V22" s="649" t="e">
        <f>'Cash Flow'!#REF!</f>
        <v>#REF!</v>
      </c>
      <c r="W22" s="649" t="e">
        <f>'Cash Flow'!#REF!</f>
        <v>#REF!</v>
      </c>
      <c r="X22" s="649" t="e">
        <f>'Cash Flow'!#REF!</f>
        <v>#REF!</v>
      </c>
      <c r="Y22" s="649" t="e">
        <f>'Cash Flow'!#REF!</f>
        <v>#REF!</v>
      </c>
      <c r="Z22" s="649" t="e">
        <f>'Cash Flow'!#REF!</f>
        <v>#REF!</v>
      </c>
      <c r="AA22" s="649" t="e">
        <f>'Cash Flow'!#REF!</f>
        <v>#REF!</v>
      </c>
      <c r="AB22" s="649" t="e">
        <f>'Cash Flow'!#REF!</f>
        <v>#REF!</v>
      </c>
      <c r="AC22" s="695"/>
      <c r="AD22" s="696"/>
    </row>
    <row r="23" spans="5:30" ht="13.5" customHeight="1">
      <c r="E23" s="1126" t="str">
        <f>'Deliverables Checklist'!B23</f>
        <v>email</v>
      </c>
      <c r="F23" s="1771" t="str">
        <f>'Deliverables Checklist'!C23</f>
        <v>Asset Closing Memo</v>
      </c>
      <c r="G23" s="1772"/>
      <c r="H23" s="1772"/>
      <c r="I23" s="1772"/>
      <c r="J23" s="1773"/>
      <c r="K23" s="1774" t="str">
        <f>'Deliverables Checklist'!H23</f>
        <v>Production Controller</v>
      </c>
      <c r="L23" s="1775"/>
      <c r="M23" s="696">
        <f>'Deliverables Checklist'!J23</f>
        <v>0</v>
      </c>
      <c r="N23" s="649" t="e">
        <f>'Cash Flow'!#REF!</f>
        <v>#REF!</v>
      </c>
      <c r="O23" s="697">
        <f>'Deliverables Checklist'!L23</f>
        <v>0</v>
      </c>
      <c r="P23" s="649" t="e">
        <f>'Cash Flow'!#REF!</f>
        <v>#REF!</v>
      </c>
      <c r="Q23" s="649" t="e">
        <f>'Cash Flow'!#REF!</f>
        <v>#REF!</v>
      </c>
      <c r="R23" s="649" t="e">
        <f>'Cash Flow'!#REF!</f>
        <v>#REF!</v>
      </c>
      <c r="S23" s="649" t="e">
        <f>'Cash Flow'!#REF!</f>
        <v>#REF!</v>
      </c>
      <c r="T23" s="649" t="e">
        <f>'Cash Flow'!#REF!</f>
        <v>#REF!</v>
      </c>
      <c r="U23" s="649" t="e">
        <f>'Cash Flow'!#REF!</f>
        <v>#REF!</v>
      </c>
      <c r="V23" s="649" t="e">
        <f>'Cash Flow'!#REF!</f>
        <v>#REF!</v>
      </c>
      <c r="W23" s="649" t="e">
        <f>'Cash Flow'!#REF!</f>
        <v>#REF!</v>
      </c>
      <c r="X23" s="649" t="e">
        <f>'Cash Flow'!#REF!</f>
        <v>#REF!</v>
      </c>
      <c r="Y23" s="649" t="e">
        <f>'Cash Flow'!#REF!</f>
        <v>#REF!</v>
      </c>
      <c r="Z23" s="649" t="e">
        <f>'Cash Flow'!#REF!</f>
        <v>#REF!</v>
      </c>
      <c r="AA23" s="649" t="e">
        <f>'Cash Flow'!#REF!</f>
        <v>#REF!</v>
      </c>
      <c r="AB23" s="649" t="e">
        <f>'Cash Flow'!#REF!</f>
        <v>#REF!</v>
      </c>
      <c r="AC23" s="695"/>
      <c r="AD23" s="696"/>
    </row>
    <row r="24" spans="5:30" ht="13.5" customHeight="1">
      <c r="E24" s="1126" t="str">
        <f>'Deliverables Checklist'!B24</f>
        <v>e-mail U drive</v>
      </c>
      <c r="F24" s="1771" t="str">
        <f>'Deliverables Checklist'!C24</f>
        <v>Final Status Report    (Production Controller)</v>
      </c>
      <c r="G24" s="1772"/>
      <c r="H24" s="1772"/>
      <c r="I24" s="1772"/>
      <c r="J24" s="1773"/>
      <c r="K24" s="1774" t="str">
        <f>'Deliverables Checklist'!H24</f>
        <v>Financial Administrator</v>
      </c>
      <c r="L24" s="1775"/>
      <c r="M24" s="696">
        <f>'Deliverables Checklist'!J24</f>
        <v>0</v>
      </c>
      <c r="N24" s="640" t="e">
        <f>'Cash Flow'!#REF!</f>
        <v>#REF!</v>
      </c>
      <c r="O24" s="697">
        <f>'Deliverables Checklist'!L24</f>
        <v>0</v>
      </c>
      <c r="P24" s="640" t="e">
        <f>'Cash Flow'!#REF!</f>
        <v>#REF!</v>
      </c>
      <c r="Q24" s="640" t="e">
        <f>'Cash Flow'!#REF!</f>
        <v>#REF!</v>
      </c>
      <c r="R24" s="640" t="e">
        <f>'Cash Flow'!#REF!</f>
        <v>#REF!</v>
      </c>
      <c r="S24" s="640" t="e">
        <f>'Cash Flow'!#REF!</f>
        <v>#REF!</v>
      </c>
      <c r="T24" s="640" t="e">
        <f>'Cash Flow'!#REF!</f>
        <v>#REF!</v>
      </c>
      <c r="U24" s="640" t="e">
        <f>'Cash Flow'!#REF!</f>
        <v>#REF!</v>
      </c>
      <c r="V24" s="640" t="e">
        <f>'Cash Flow'!#REF!</f>
        <v>#REF!</v>
      </c>
      <c r="W24" s="640" t="e">
        <f>'Cash Flow'!#REF!</f>
        <v>#REF!</v>
      </c>
      <c r="X24" s="640" t="e">
        <f>'Cash Flow'!#REF!</f>
        <v>#REF!</v>
      </c>
      <c r="Y24" s="640" t="e">
        <f>'Cash Flow'!#REF!</f>
        <v>#REF!</v>
      </c>
      <c r="Z24" s="640" t="e">
        <f>'Cash Flow'!#REF!</f>
        <v>#REF!</v>
      </c>
      <c r="AA24" s="640" t="e">
        <f>'Cash Flow'!#REF!</f>
        <v>#REF!</v>
      </c>
      <c r="AB24" s="649" t="e">
        <f>'Cash Flow'!#REF!</f>
        <v>#REF!</v>
      </c>
      <c r="AC24" s="695"/>
      <c r="AD24" s="696"/>
    </row>
    <row r="25" spans="5:30" ht="13.5" customHeight="1">
      <c r="E25" s="1126" t="str">
        <f>'Deliverables Checklist'!B25</f>
        <v>e-mail U drive</v>
      </c>
      <c r="F25" s="1771" t="str">
        <f>'Deliverables Checklist'!C25</f>
        <v>Content Workshop</v>
      </c>
      <c r="G25" s="1772"/>
      <c r="H25" s="1772"/>
      <c r="I25" s="1772"/>
      <c r="J25" s="1773"/>
      <c r="K25" s="1774" t="str">
        <f>'Deliverables Checklist'!H25</f>
        <v>Commissioning Editor</v>
      </c>
      <c r="L25" s="1775"/>
      <c r="M25" s="696">
        <f>'Deliverables Checklist'!J25</f>
        <v>1</v>
      </c>
      <c r="N25" s="656"/>
      <c r="O25" s="697">
        <f>'Deliverables Checklist'!L25</f>
        <v>0</v>
      </c>
      <c r="P25" s="656"/>
      <c r="Q25" s="656"/>
      <c r="R25" s="656"/>
      <c r="S25" s="656"/>
      <c r="T25" s="656"/>
      <c r="U25" s="656"/>
      <c r="V25" s="656"/>
      <c r="W25" s="656"/>
      <c r="X25" s="656"/>
      <c r="Y25" s="656"/>
      <c r="Z25" s="656"/>
      <c r="AA25" s="656"/>
      <c r="AB25" s="656"/>
      <c r="AC25" s="695"/>
      <c r="AD25" s="695"/>
    </row>
    <row r="26" spans="5:30" ht="13.5" customHeight="1">
      <c r="E26" s="1126" t="str">
        <f>'Deliverables Checklist'!B26</f>
        <v>e-mail U drive</v>
      </c>
      <c r="F26" s="1771" t="str">
        <f>'Deliverables Checklist'!C26</f>
        <v>Research Pack</v>
      </c>
      <c r="G26" s="1772"/>
      <c r="H26" s="1772"/>
      <c r="I26" s="1772"/>
      <c r="J26" s="1773"/>
      <c r="K26" s="1774" t="str">
        <f>'Deliverables Checklist'!H26</f>
        <v>Commissioning Editor</v>
      </c>
      <c r="L26" s="1775"/>
      <c r="M26" s="696">
        <f>'Deliverables Checklist'!J26</f>
        <v>1</v>
      </c>
      <c r="N26" s="649" t="e">
        <f>'Cash Flow'!#REF!</f>
        <v>#REF!</v>
      </c>
      <c r="O26" s="697">
        <f>'Deliverables Checklist'!L26</f>
        <v>0</v>
      </c>
      <c r="P26" s="649" t="e">
        <f>'Cash Flow'!#REF!</f>
        <v>#REF!</v>
      </c>
      <c r="Q26" s="649" t="e">
        <f>'Cash Flow'!#REF!</f>
        <v>#REF!</v>
      </c>
      <c r="R26" s="649" t="e">
        <f>'Cash Flow'!#REF!</f>
        <v>#REF!</v>
      </c>
      <c r="S26" s="649" t="e">
        <f>'Cash Flow'!#REF!</f>
        <v>#REF!</v>
      </c>
      <c r="T26" s="649" t="e">
        <f>'Cash Flow'!#REF!</f>
        <v>#REF!</v>
      </c>
      <c r="U26" s="649" t="e">
        <f>'Cash Flow'!#REF!</f>
        <v>#REF!</v>
      </c>
      <c r="V26" s="649" t="e">
        <f>'Cash Flow'!#REF!</f>
        <v>#REF!</v>
      </c>
      <c r="W26" s="649" t="e">
        <f>'Cash Flow'!#REF!</f>
        <v>#REF!</v>
      </c>
      <c r="X26" s="649" t="e">
        <f>'Cash Flow'!#REF!</f>
        <v>#REF!</v>
      </c>
      <c r="Y26" s="649" t="e">
        <f>'Cash Flow'!#REF!</f>
        <v>#REF!</v>
      </c>
      <c r="Z26" s="649" t="e">
        <f>'Cash Flow'!#REF!</f>
        <v>#REF!</v>
      </c>
      <c r="AA26" s="649" t="e">
        <f>'Cash Flow'!#REF!</f>
        <v>#REF!</v>
      </c>
      <c r="AB26" s="649" t="e">
        <f>'Cash Flow'!#REF!</f>
        <v>#REF!</v>
      </c>
      <c r="AC26" s="695"/>
      <c r="AD26" s="696"/>
    </row>
    <row r="27" spans="5:30" ht="13.5" customHeight="1">
      <c r="E27" s="1126" t="str">
        <f>'Deliverables Checklist'!B27</f>
        <v>Dalet</v>
      </c>
      <c r="F27" s="1771" t="str">
        <f>'Deliverables Checklist'!C27</f>
        <v>Episodic Outlines; EPG Synopsis</v>
      </c>
      <c r="G27" s="1772"/>
      <c r="H27" s="1772"/>
      <c r="I27" s="1772"/>
      <c r="J27" s="1773"/>
      <c r="K27" s="1774" t="str">
        <f>'Deliverables Checklist'!H27</f>
        <v>Commissioning Editor</v>
      </c>
      <c r="L27" s="1775"/>
      <c r="M27" s="696">
        <f>'Deliverables Checklist'!J27</f>
        <v>1</v>
      </c>
      <c r="N27" s="649" t="e">
        <f>'Cash Flow'!#REF!</f>
        <v>#REF!</v>
      </c>
      <c r="O27" s="697">
        <f>'Deliverables Checklist'!L27</f>
        <v>0</v>
      </c>
      <c r="P27" s="649" t="e">
        <f>'Cash Flow'!#REF!</f>
        <v>#REF!</v>
      </c>
      <c r="Q27" s="649" t="e">
        <f>'Cash Flow'!#REF!</f>
        <v>#REF!</v>
      </c>
      <c r="R27" s="649" t="e">
        <f>'Cash Flow'!#REF!</f>
        <v>#REF!</v>
      </c>
      <c r="S27" s="649" t="e">
        <f>'Cash Flow'!#REF!</f>
        <v>#REF!</v>
      </c>
      <c r="T27" s="649" t="e">
        <f>'Cash Flow'!#REF!</f>
        <v>#REF!</v>
      </c>
      <c r="U27" s="649" t="e">
        <f>'Cash Flow'!#REF!</f>
        <v>#REF!</v>
      </c>
      <c r="V27" s="649" t="e">
        <f>'Cash Flow'!#REF!</f>
        <v>#REF!</v>
      </c>
      <c r="W27" s="649" t="e">
        <f>'Cash Flow'!#REF!</f>
        <v>#REF!</v>
      </c>
      <c r="X27" s="649" t="e">
        <f>'Cash Flow'!#REF!</f>
        <v>#REF!</v>
      </c>
      <c r="Y27" s="649" t="e">
        <f>'Cash Flow'!#REF!</f>
        <v>#REF!</v>
      </c>
      <c r="Z27" s="649" t="e">
        <f>'Cash Flow'!#REF!</f>
        <v>#REF!</v>
      </c>
      <c r="AA27" s="649" t="e">
        <f>'Cash Flow'!#REF!</f>
        <v>#REF!</v>
      </c>
      <c r="AB27" s="649" t="e">
        <f>'Cash Flow'!#REF!</f>
        <v>#REF!</v>
      </c>
      <c r="AC27" s="695"/>
      <c r="AD27" s="696"/>
    </row>
    <row r="28" spans="5:30" ht="13.5" customHeight="1">
      <c r="E28" s="1126" t="str">
        <f>'Deliverables Checklist'!B28</f>
        <v>Dalet</v>
      </c>
      <c r="F28" s="1771" t="str">
        <f>'Deliverables Checklist'!C28</f>
        <v>Series Outlines</v>
      </c>
      <c r="G28" s="1772"/>
      <c r="H28" s="1772"/>
      <c r="I28" s="1772"/>
      <c r="J28" s="1773"/>
      <c r="K28" s="1774" t="str">
        <f>'Deliverables Checklist'!H28</f>
        <v>Commissioning Editor</v>
      </c>
      <c r="L28" s="1775"/>
      <c r="M28" s="696">
        <f>'Deliverables Checklist'!J28</f>
        <v>0</v>
      </c>
      <c r="N28" s="649" t="e">
        <f>'Cash Flow'!#REF!</f>
        <v>#REF!</v>
      </c>
      <c r="O28" s="697">
        <f>'Deliverables Checklist'!L28</f>
        <v>0</v>
      </c>
      <c r="P28" s="649" t="e">
        <f>'Cash Flow'!#REF!</f>
        <v>#REF!</v>
      </c>
      <c r="Q28" s="649" t="e">
        <f>'Cash Flow'!#REF!</f>
        <v>#REF!</v>
      </c>
      <c r="R28" s="649" t="e">
        <f>'Cash Flow'!#REF!</f>
        <v>#REF!</v>
      </c>
      <c r="S28" s="649" t="e">
        <f>'Cash Flow'!#REF!</f>
        <v>#REF!</v>
      </c>
      <c r="T28" s="649" t="e">
        <f>'Cash Flow'!#REF!</f>
        <v>#REF!</v>
      </c>
      <c r="U28" s="649" t="e">
        <f>'Cash Flow'!#REF!</f>
        <v>#REF!</v>
      </c>
      <c r="V28" s="649" t="e">
        <f>'Cash Flow'!#REF!</f>
        <v>#REF!</v>
      </c>
      <c r="W28" s="649" t="e">
        <f>'Cash Flow'!#REF!</f>
        <v>#REF!</v>
      </c>
      <c r="X28" s="649" t="e">
        <f>'Cash Flow'!#REF!</f>
        <v>#REF!</v>
      </c>
      <c r="Y28" s="649" t="e">
        <f>'Cash Flow'!#REF!</f>
        <v>#REF!</v>
      </c>
      <c r="Z28" s="649" t="e">
        <f>'Cash Flow'!#REF!</f>
        <v>#REF!</v>
      </c>
      <c r="AA28" s="649" t="e">
        <f>'Cash Flow'!#REF!</f>
        <v>#REF!</v>
      </c>
      <c r="AB28" s="649" t="e">
        <f>'Cash Flow'!#REF!</f>
        <v>#REF!</v>
      </c>
      <c r="AC28" s="695"/>
      <c r="AD28" s="696"/>
    </row>
    <row r="29" spans="5:30" ht="13.5" customHeight="1">
      <c r="E29" s="1126" t="str">
        <f>'Deliverables Checklist'!B29</f>
        <v>U Drive</v>
      </c>
      <c r="F29" s="1771" t="str">
        <f>'Deliverables Checklist'!C29</f>
        <v>Final Approved TX Scripts</v>
      </c>
      <c r="G29" s="1772"/>
      <c r="H29" s="1772"/>
      <c r="I29" s="1772"/>
      <c r="J29" s="1773"/>
      <c r="K29" s="1774" t="str">
        <f>'Deliverables Checklist'!H29</f>
        <v>Commissioning Editor</v>
      </c>
      <c r="L29" s="1775"/>
      <c r="M29" s="696">
        <f>'Deliverables Checklist'!J29</f>
        <v>0</v>
      </c>
      <c r="N29" s="649" t="e">
        <f>'Cash Flow'!#REF!</f>
        <v>#REF!</v>
      </c>
      <c r="O29" s="697">
        <f>'Deliverables Checklist'!L29</f>
        <v>0</v>
      </c>
      <c r="P29" s="649" t="e">
        <f>'Cash Flow'!#REF!</f>
        <v>#REF!</v>
      </c>
      <c r="Q29" s="649" t="e">
        <f>'Cash Flow'!#REF!</f>
        <v>#REF!</v>
      </c>
      <c r="R29" s="649" t="e">
        <f>'Cash Flow'!#REF!</f>
        <v>#REF!</v>
      </c>
      <c r="S29" s="649" t="e">
        <f>'Cash Flow'!#REF!</f>
        <v>#REF!</v>
      </c>
      <c r="T29" s="649" t="e">
        <f>'Cash Flow'!#REF!</f>
        <v>#REF!</v>
      </c>
      <c r="U29" s="649" t="e">
        <f>'Cash Flow'!#REF!</f>
        <v>#REF!</v>
      </c>
      <c r="V29" s="649" t="e">
        <f>'Cash Flow'!#REF!</f>
        <v>#REF!</v>
      </c>
      <c r="W29" s="649" t="e">
        <f>'Cash Flow'!#REF!</f>
        <v>#REF!</v>
      </c>
      <c r="X29" s="649" t="e">
        <f>'Cash Flow'!#REF!</f>
        <v>#REF!</v>
      </c>
      <c r="Y29" s="649" t="e">
        <f>'Cash Flow'!#REF!</f>
        <v>#REF!</v>
      </c>
      <c r="Z29" s="649" t="e">
        <f>'Cash Flow'!#REF!</f>
        <v>#REF!</v>
      </c>
      <c r="AA29" s="649" t="e">
        <f>'Cash Flow'!#REF!</f>
        <v>#REF!</v>
      </c>
      <c r="AB29" s="649" t="e">
        <f>'Cash Flow'!#REF!</f>
        <v>#REF!</v>
      </c>
      <c r="AC29" s="695"/>
      <c r="AD29" s="696"/>
    </row>
    <row r="30" spans="5:30" ht="13.5" customHeight="1">
      <c r="E30" s="1126" t="str">
        <f>'Deliverables Checklist'!B30</f>
        <v>YBC</v>
      </c>
      <c r="F30" s="1771" t="str">
        <f>'Deliverables Checklist'!C30</f>
        <v>Viewing copy delivered via we transfer or similar product</v>
      </c>
      <c r="G30" s="1772"/>
      <c r="H30" s="1772"/>
      <c r="I30" s="1772"/>
      <c r="J30" s="1773"/>
      <c r="K30" s="1774" t="str">
        <f>'Deliverables Checklist'!H30</f>
        <v>Commissioning Editor</v>
      </c>
      <c r="L30" s="1775"/>
      <c r="M30" s="696">
        <f>'Deliverables Checklist'!J30</f>
        <v>0</v>
      </c>
      <c r="N30" s="649" t="e">
        <f>'Cash Flow'!#REF!</f>
        <v>#REF!</v>
      </c>
      <c r="O30" s="697">
        <f>'Deliverables Checklist'!L30</f>
        <v>0</v>
      </c>
      <c r="P30" s="649" t="e">
        <f>'Cash Flow'!#REF!</f>
        <v>#REF!</v>
      </c>
      <c r="Q30" s="649" t="e">
        <f>'Cash Flow'!#REF!</f>
        <v>#REF!</v>
      </c>
      <c r="R30" s="649" t="e">
        <f>'Cash Flow'!#REF!</f>
        <v>#REF!</v>
      </c>
      <c r="S30" s="649" t="e">
        <f>'Cash Flow'!#REF!</f>
        <v>#REF!</v>
      </c>
      <c r="T30" s="649" t="e">
        <f>'Cash Flow'!#REF!</f>
        <v>#REF!</v>
      </c>
      <c r="U30" s="649" t="e">
        <f>'Cash Flow'!#REF!</f>
        <v>#REF!</v>
      </c>
      <c r="V30" s="649" t="e">
        <f>'Cash Flow'!#REF!</f>
        <v>#REF!</v>
      </c>
      <c r="W30" s="649" t="e">
        <f>'Cash Flow'!#REF!</f>
        <v>#REF!</v>
      </c>
      <c r="X30" s="649" t="e">
        <f>'Cash Flow'!#REF!</f>
        <v>#REF!</v>
      </c>
      <c r="Y30" s="649" t="e">
        <f>'Cash Flow'!#REF!</f>
        <v>#REF!</v>
      </c>
      <c r="Z30" s="649" t="e">
        <f>'Cash Flow'!#REF!</f>
        <v>#REF!</v>
      </c>
      <c r="AA30" s="649" t="e">
        <f>'Cash Flow'!#REF!</f>
        <v>#REF!</v>
      </c>
      <c r="AB30" s="649" t="e">
        <f>'Cash Flow'!#REF!</f>
        <v>#REF!</v>
      </c>
      <c r="AC30" s="695"/>
      <c r="AD30" s="696"/>
    </row>
    <row r="31" spans="5:30" ht="13.5" customHeight="1">
      <c r="E31" s="1126" t="str">
        <f>'Deliverables Checklist'!B31</f>
        <v>Dalet</v>
      </c>
      <c r="F31" s="1771" t="str">
        <f>'Deliverables Checklist'!C31</f>
        <v>EPKs and Promos</v>
      </c>
      <c r="G31" s="1772"/>
      <c r="H31" s="1772"/>
      <c r="I31" s="1772"/>
      <c r="J31" s="1773"/>
      <c r="K31" s="1774" t="str">
        <f>'Deliverables Checklist'!H31</f>
        <v>Commissioning Editor</v>
      </c>
      <c r="L31" s="1775"/>
      <c r="M31" s="696">
        <f>'Deliverables Checklist'!J31</f>
        <v>0</v>
      </c>
      <c r="N31" s="649" t="e">
        <f>'Cash Flow'!#REF!</f>
        <v>#REF!</v>
      </c>
      <c r="O31" s="697">
        <f>'Deliverables Checklist'!L31</f>
        <v>0</v>
      </c>
      <c r="P31" s="649" t="e">
        <f>'Cash Flow'!#REF!</f>
        <v>#REF!</v>
      </c>
      <c r="Q31" s="649" t="e">
        <f>'Cash Flow'!#REF!</f>
        <v>#REF!</v>
      </c>
      <c r="R31" s="649" t="e">
        <f>'Cash Flow'!#REF!</f>
        <v>#REF!</v>
      </c>
      <c r="S31" s="649" t="e">
        <f>'Cash Flow'!#REF!</f>
        <v>#REF!</v>
      </c>
      <c r="T31" s="649" t="e">
        <f>'Cash Flow'!#REF!</f>
        <v>#REF!</v>
      </c>
      <c r="U31" s="649" t="e">
        <f>'Cash Flow'!#REF!</f>
        <v>#REF!</v>
      </c>
      <c r="V31" s="649" t="e">
        <f>'Cash Flow'!#REF!</f>
        <v>#REF!</v>
      </c>
      <c r="W31" s="649" t="e">
        <f>'Cash Flow'!#REF!</f>
        <v>#REF!</v>
      </c>
      <c r="X31" s="649" t="e">
        <f>'Cash Flow'!#REF!</f>
        <v>#REF!</v>
      </c>
      <c r="Y31" s="649" t="e">
        <f>'Cash Flow'!#REF!</f>
        <v>#REF!</v>
      </c>
      <c r="Z31" s="649" t="e">
        <f>'Cash Flow'!#REF!</f>
        <v>#REF!</v>
      </c>
      <c r="AA31" s="649" t="e">
        <f>'Cash Flow'!#REF!</f>
        <v>#REF!</v>
      </c>
      <c r="AB31" s="649" t="e">
        <f>'Cash Flow'!#REF!</f>
        <v>#REF!</v>
      </c>
      <c r="AC31" s="695"/>
      <c r="AD31" s="696"/>
    </row>
    <row r="32" spans="5:30" ht="13.5" customHeight="1">
      <c r="E32" s="1126" t="str">
        <f>'Deliverables Checklist'!B32</f>
        <v>Dalet</v>
      </c>
      <c r="F32" s="1771" t="str">
        <f>'Deliverables Checklist'!C32</f>
        <v>Episodic File Delivery (portal) with M&amp;E tracks</v>
      </c>
      <c r="G32" s="1772"/>
      <c r="H32" s="1772"/>
      <c r="I32" s="1772"/>
      <c r="J32" s="1773"/>
      <c r="K32" s="1774" t="str">
        <f>'Deliverables Checklist'!H32</f>
        <v>Commissioning Editor</v>
      </c>
      <c r="L32" s="1775"/>
      <c r="M32" s="696">
        <f>'Deliverables Checklist'!J32</f>
        <v>0</v>
      </c>
      <c r="N32" s="649" t="e">
        <f>'Cash Flow'!#REF!</f>
        <v>#REF!</v>
      </c>
      <c r="O32" s="697">
        <f>'Deliverables Checklist'!L32</f>
        <v>0</v>
      </c>
      <c r="P32" s="649" t="e">
        <f>'Cash Flow'!#REF!</f>
        <v>#REF!</v>
      </c>
      <c r="Q32" s="649" t="e">
        <f>'Cash Flow'!#REF!</f>
        <v>#REF!</v>
      </c>
      <c r="R32" s="649" t="e">
        <f>'Cash Flow'!#REF!</f>
        <v>#REF!</v>
      </c>
      <c r="S32" s="649" t="e">
        <f>'Cash Flow'!#REF!</f>
        <v>#REF!</v>
      </c>
      <c r="T32" s="649" t="e">
        <f>'Cash Flow'!#REF!</f>
        <v>#REF!</v>
      </c>
      <c r="U32" s="649" t="e">
        <f>'Cash Flow'!#REF!</f>
        <v>#REF!</v>
      </c>
      <c r="V32" s="649" t="e">
        <f>'Cash Flow'!#REF!</f>
        <v>#REF!</v>
      </c>
      <c r="W32" s="649" t="e">
        <f>'Cash Flow'!#REF!</f>
        <v>#REF!</v>
      </c>
      <c r="X32" s="649" t="e">
        <f>'Cash Flow'!#REF!</f>
        <v>#REF!</v>
      </c>
      <c r="Y32" s="649" t="e">
        <f>'Cash Flow'!#REF!</f>
        <v>#REF!</v>
      </c>
      <c r="Z32" s="649" t="e">
        <f>'Cash Flow'!#REF!</f>
        <v>#REF!</v>
      </c>
      <c r="AA32" s="649" t="e">
        <f>'Cash Flow'!#REF!</f>
        <v>#REF!</v>
      </c>
      <c r="AB32" s="649" t="e">
        <f>'Cash Flow'!#REF!</f>
        <v>#REF!</v>
      </c>
      <c r="AC32" s="695"/>
      <c r="AD32" s="696"/>
    </row>
    <row r="33" spans="5:30" ht="13.5" customHeight="1">
      <c r="E33" s="1126" t="str">
        <f>'Deliverables Checklist'!B33</f>
        <v>Dalet</v>
      </c>
      <c r="F33" s="1771" t="str">
        <f>'Deliverables Checklist'!C33</f>
        <v>Rushes/Unedited material; metadata (separate folder and house codes)</v>
      </c>
      <c r="G33" s="1772"/>
      <c r="H33" s="1772"/>
      <c r="I33" s="1772"/>
      <c r="J33" s="1773"/>
      <c r="K33" s="1774" t="str">
        <f>'Deliverables Checklist'!H33</f>
        <v>Commissioning Editor</v>
      </c>
      <c r="L33" s="1775"/>
      <c r="M33" s="696">
        <f>'Deliverables Checklist'!J33</f>
        <v>0</v>
      </c>
      <c r="N33" s="649" t="e">
        <f>'Cash Flow'!#REF!</f>
        <v>#REF!</v>
      </c>
      <c r="O33" s="697">
        <f>'Deliverables Checklist'!L33</f>
        <v>0</v>
      </c>
      <c r="P33" s="649" t="e">
        <f>'Cash Flow'!#REF!</f>
        <v>#REF!</v>
      </c>
      <c r="Q33" s="649" t="e">
        <f>'Cash Flow'!#REF!</f>
        <v>#REF!</v>
      </c>
      <c r="R33" s="649" t="e">
        <f>'Cash Flow'!#REF!</f>
        <v>#REF!</v>
      </c>
      <c r="S33" s="649" t="e">
        <f>'Cash Flow'!#REF!</f>
        <v>#REF!</v>
      </c>
      <c r="T33" s="649" t="e">
        <f>'Cash Flow'!#REF!</f>
        <v>#REF!</v>
      </c>
      <c r="U33" s="649" t="e">
        <f>'Cash Flow'!#REF!</f>
        <v>#REF!</v>
      </c>
      <c r="V33" s="649" t="e">
        <f>'Cash Flow'!#REF!</f>
        <v>#REF!</v>
      </c>
      <c r="W33" s="649" t="e">
        <f>'Cash Flow'!#REF!</f>
        <v>#REF!</v>
      </c>
      <c r="X33" s="649" t="e">
        <f>'Cash Flow'!#REF!</f>
        <v>#REF!</v>
      </c>
      <c r="Y33" s="649" t="e">
        <f>'Cash Flow'!#REF!</f>
        <v>#REF!</v>
      </c>
      <c r="Z33" s="649" t="e">
        <f>'Cash Flow'!#REF!</f>
        <v>#REF!</v>
      </c>
      <c r="AA33" s="649" t="e">
        <f>'Cash Flow'!#REF!</f>
        <v>#REF!</v>
      </c>
      <c r="AB33" s="649" t="e">
        <f>'Cash Flow'!#REF!</f>
        <v>#REF!</v>
      </c>
      <c r="AC33" s="695"/>
      <c r="AD33" s="696"/>
    </row>
    <row r="34" spans="5:30" ht="13.5" customHeight="1">
      <c r="E34" s="1126" t="str">
        <f>'Deliverables Checklist'!B34</f>
        <v>iMonitor</v>
      </c>
      <c r="F34" s="1771" t="str">
        <f>'Deliverables Checklist'!C34</f>
        <v>Music Cue Sheet</v>
      </c>
      <c r="G34" s="1772"/>
      <c r="H34" s="1772"/>
      <c r="I34" s="1772"/>
      <c r="J34" s="1773"/>
      <c r="K34" s="1774" t="str">
        <f>'Deliverables Checklist'!H34</f>
        <v>Commissioning Editor</v>
      </c>
      <c r="L34" s="1775"/>
      <c r="M34" s="696">
        <f>'Deliverables Checklist'!J34</f>
        <v>0</v>
      </c>
      <c r="N34" s="649" t="e">
        <f>'Cash Flow'!#REF!</f>
        <v>#REF!</v>
      </c>
      <c r="O34" s="697">
        <f>'Deliverables Checklist'!L34</f>
        <v>0</v>
      </c>
      <c r="P34" s="649" t="e">
        <f>'Cash Flow'!#REF!</f>
        <v>#REF!</v>
      </c>
      <c r="Q34" s="649" t="e">
        <f>'Cash Flow'!#REF!</f>
        <v>#REF!</v>
      </c>
      <c r="R34" s="649" t="e">
        <f>'Cash Flow'!#REF!</f>
        <v>#REF!</v>
      </c>
      <c r="S34" s="649" t="e">
        <f>'Cash Flow'!#REF!</f>
        <v>#REF!</v>
      </c>
      <c r="T34" s="649" t="e">
        <f>'Cash Flow'!#REF!</f>
        <v>#REF!</v>
      </c>
      <c r="U34" s="649" t="e">
        <f>'Cash Flow'!#REF!</f>
        <v>#REF!</v>
      </c>
      <c r="V34" s="649" t="e">
        <f>'Cash Flow'!#REF!</f>
        <v>#REF!</v>
      </c>
      <c r="W34" s="649" t="e">
        <f>'Cash Flow'!#REF!</f>
        <v>#REF!</v>
      </c>
      <c r="X34" s="649" t="e">
        <f>'Cash Flow'!#REF!</f>
        <v>#REF!</v>
      </c>
      <c r="Y34" s="649" t="e">
        <f>'Cash Flow'!#REF!</f>
        <v>#REF!</v>
      </c>
      <c r="Z34" s="649" t="e">
        <f>'Cash Flow'!#REF!</f>
        <v>#REF!</v>
      </c>
      <c r="AA34" s="649" t="e">
        <f>'Cash Flow'!#REF!</f>
        <v>#REF!</v>
      </c>
      <c r="AB34" s="649" t="e">
        <f>'Cash Flow'!#REF!</f>
        <v>#REF!</v>
      </c>
      <c r="AC34" s="695"/>
      <c r="AD34" s="696"/>
    </row>
    <row r="35" spans="5:30" ht="13.5" customHeight="1">
      <c r="E35" s="1126" t="str">
        <f>'Deliverables Checklist'!B35</f>
        <v>IBMS</v>
      </c>
      <c r="F35" s="1771" t="str">
        <f>'Deliverables Checklist'!C35</f>
        <v>FCC / DPP Shim info sheet (sign off on dalet)</v>
      </c>
      <c r="G35" s="1772"/>
      <c r="H35" s="1772"/>
      <c r="I35" s="1772"/>
      <c r="J35" s="1773"/>
      <c r="K35" s="1774" t="str">
        <f>'Deliverables Checklist'!H35</f>
        <v>Commissioning Editor</v>
      </c>
      <c r="L35" s="1775"/>
      <c r="M35" s="696">
        <f>'Deliverables Checklist'!J35</f>
        <v>0</v>
      </c>
      <c r="N35" s="649" t="e">
        <f>'Cash Flow'!#REF!</f>
        <v>#REF!</v>
      </c>
      <c r="O35" s="697">
        <f>'Deliverables Checklist'!L35</f>
        <v>0</v>
      </c>
      <c r="P35" s="649" t="e">
        <f>'Cash Flow'!#REF!</f>
        <v>#REF!</v>
      </c>
      <c r="Q35" s="649" t="e">
        <f>'Cash Flow'!#REF!</f>
        <v>#REF!</v>
      </c>
      <c r="R35" s="649" t="e">
        <f>'Cash Flow'!#REF!</f>
        <v>#REF!</v>
      </c>
      <c r="S35" s="649" t="e">
        <f>'Cash Flow'!#REF!</f>
        <v>#REF!</v>
      </c>
      <c r="T35" s="649" t="e">
        <f>'Cash Flow'!#REF!</f>
        <v>#REF!</v>
      </c>
      <c r="U35" s="649" t="e">
        <f>'Cash Flow'!#REF!</f>
        <v>#REF!</v>
      </c>
      <c r="V35" s="649" t="e">
        <f>'Cash Flow'!#REF!</f>
        <v>#REF!</v>
      </c>
      <c r="W35" s="649" t="e">
        <f>'Cash Flow'!#REF!</f>
        <v>#REF!</v>
      </c>
      <c r="X35" s="649" t="e">
        <f>'Cash Flow'!#REF!</f>
        <v>#REF!</v>
      </c>
      <c r="Y35" s="649" t="e">
        <f>'Cash Flow'!#REF!</f>
        <v>#REF!</v>
      </c>
      <c r="Z35" s="649" t="e">
        <f>'Cash Flow'!#REF!</f>
        <v>#REF!</v>
      </c>
      <c r="AA35" s="649" t="e">
        <f>'Cash Flow'!#REF!</f>
        <v>#REF!</v>
      </c>
      <c r="AB35" s="649" t="e">
        <f>'Cash Flow'!#REF!</f>
        <v>#REF!</v>
      </c>
      <c r="AC35" s="695"/>
      <c r="AD35" s="696"/>
    </row>
    <row r="36" spans="5:30" ht="13.5" customHeight="1">
      <c r="E36" s="1126" t="str">
        <f>'Deliverables Checklist'!B36</f>
        <v>Hard drive</v>
      </c>
      <c r="F36" s="1771" t="str">
        <f>'Deliverables Checklist'!C36</f>
        <v>Full Series episodes (back-up on SABC Hard drive)</v>
      </c>
      <c r="G36" s="1772"/>
      <c r="H36" s="1772"/>
      <c r="I36" s="1772"/>
      <c r="J36" s="1773"/>
      <c r="K36" s="1774" t="str">
        <f>'Deliverables Checklist'!H36</f>
        <v>Commissioning Editor</v>
      </c>
      <c r="L36" s="1775"/>
      <c r="M36" s="696">
        <f>'Deliverables Checklist'!J36</f>
        <v>0</v>
      </c>
      <c r="N36" s="649" t="e">
        <f>'Cash Flow'!#REF!</f>
        <v>#REF!</v>
      </c>
      <c r="O36" s="697">
        <f>'Deliverables Checklist'!L36</f>
        <v>0</v>
      </c>
      <c r="P36" s="649" t="e">
        <f>'Cash Flow'!#REF!</f>
        <v>#REF!</v>
      </c>
      <c r="Q36" s="649" t="e">
        <f>'Cash Flow'!#REF!</f>
        <v>#REF!</v>
      </c>
      <c r="R36" s="649" t="e">
        <f>'Cash Flow'!#REF!</f>
        <v>#REF!</v>
      </c>
      <c r="S36" s="649" t="e">
        <f>'Cash Flow'!#REF!</f>
        <v>#REF!</v>
      </c>
      <c r="T36" s="649" t="e">
        <f>'Cash Flow'!#REF!</f>
        <v>#REF!</v>
      </c>
      <c r="U36" s="649" t="e">
        <f>'Cash Flow'!#REF!</f>
        <v>#REF!</v>
      </c>
      <c r="V36" s="649" t="e">
        <f>'Cash Flow'!#REF!</f>
        <v>#REF!</v>
      </c>
      <c r="W36" s="649" t="e">
        <f>'Cash Flow'!#REF!</f>
        <v>#REF!</v>
      </c>
      <c r="X36" s="649" t="e">
        <f>'Cash Flow'!#REF!</f>
        <v>#REF!</v>
      </c>
      <c r="Y36" s="649" t="e">
        <f>'Cash Flow'!#REF!</f>
        <v>#REF!</v>
      </c>
      <c r="Z36" s="649" t="e">
        <f>'Cash Flow'!#REF!</f>
        <v>#REF!</v>
      </c>
      <c r="AA36" s="649" t="e">
        <f>'Cash Flow'!#REF!</f>
        <v>#REF!</v>
      </c>
      <c r="AB36" s="649" t="e">
        <f>'Cash Flow'!#REF!</f>
        <v>#REF!</v>
      </c>
      <c r="AC36" s="695"/>
      <c r="AD36" s="696"/>
    </row>
    <row r="37" spans="5:30" ht="13.5" customHeight="1">
      <c r="E37" s="1126" t="str">
        <f>'Deliverables Checklist'!B37</f>
        <v>SAP</v>
      </c>
      <c r="F37" s="1771" t="str">
        <f>'Deliverables Checklist'!C37</f>
        <v>Presenter, Cast and Crew Contracts</v>
      </c>
      <c r="G37" s="1772"/>
      <c r="H37" s="1772"/>
      <c r="I37" s="1772"/>
      <c r="J37" s="1773"/>
      <c r="K37" s="1774" t="str">
        <f>'Deliverables Checklist'!H37</f>
        <v>Commissioning Editor</v>
      </c>
      <c r="L37" s="1775"/>
      <c r="M37" s="696">
        <f>'Deliverables Checklist'!J37</f>
        <v>1</v>
      </c>
      <c r="N37" s="649" t="e">
        <f>'Cash Flow'!#REF!</f>
        <v>#REF!</v>
      </c>
      <c r="O37" s="697">
        <f>'Deliverables Checklist'!L37</f>
        <v>0</v>
      </c>
      <c r="P37" s="649" t="e">
        <f>'Cash Flow'!#REF!</f>
        <v>#REF!</v>
      </c>
      <c r="Q37" s="649" t="e">
        <f>'Cash Flow'!#REF!</f>
        <v>#REF!</v>
      </c>
      <c r="R37" s="649" t="e">
        <f>'Cash Flow'!#REF!</f>
        <v>#REF!</v>
      </c>
      <c r="S37" s="649" t="e">
        <f>'Cash Flow'!#REF!</f>
        <v>#REF!</v>
      </c>
      <c r="T37" s="649" t="e">
        <f>'Cash Flow'!#REF!</f>
        <v>#REF!</v>
      </c>
      <c r="U37" s="649" t="e">
        <f>'Cash Flow'!#REF!</f>
        <v>#REF!</v>
      </c>
      <c r="V37" s="649" t="e">
        <f>'Cash Flow'!#REF!</f>
        <v>#REF!</v>
      </c>
      <c r="W37" s="649" t="e">
        <f>'Cash Flow'!#REF!</f>
        <v>#REF!</v>
      </c>
      <c r="X37" s="649" t="e">
        <f>'Cash Flow'!#REF!</f>
        <v>#REF!</v>
      </c>
      <c r="Y37" s="649" t="e">
        <f>'Cash Flow'!#REF!</f>
        <v>#REF!</v>
      </c>
      <c r="Z37" s="649" t="e">
        <f>'Cash Flow'!#REF!</f>
        <v>#REF!</v>
      </c>
      <c r="AA37" s="649" t="e">
        <f>'Cash Flow'!#REF!</f>
        <v>#REF!</v>
      </c>
      <c r="AB37" s="649" t="e">
        <f>'Cash Flow'!#REF!</f>
        <v>#REF!</v>
      </c>
      <c r="AC37" s="695"/>
      <c r="AD37" s="696"/>
    </row>
    <row r="38" spans="5:30" ht="13.5" customHeight="1">
      <c r="E38" s="1126" t="str">
        <f>'Deliverables Checklist'!B38</f>
        <v>IBMS</v>
      </c>
      <c r="F38" s="1771" t="str">
        <f>'Deliverables Checklist'!C38</f>
        <v>End Credit List per episode</v>
      </c>
      <c r="G38" s="1772"/>
      <c r="H38" s="1772"/>
      <c r="I38" s="1772"/>
      <c r="J38" s="1773"/>
      <c r="K38" s="1774" t="str">
        <f>'Deliverables Checklist'!H38</f>
        <v>Commissioning Editor</v>
      </c>
      <c r="L38" s="1775"/>
      <c r="M38" s="696">
        <f>'Deliverables Checklist'!J38</f>
        <v>0</v>
      </c>
      <c r="N38" s="649" t="e">
        <f>'Cash Flow'!#REF!</f>
        <v>#REF!</v>
      </c>
      <c r="O38" s="697">
        <f>'Deliverables Checklist'!L38</f>
        <v>0</v>
      </c>
      <c r="P38" s="649" t="e">
        <f>'Cash Flow'!#REF!</f>
        <v>#REF!</v>
      </c>
      <c r="Q38" s="649" t="e">
        <f>'Cash Flow'!#REF!</f>
        <v>#REF!</v>
      </c>
      <c r="R38" s="649" t="e">
        <f>'Cash Flow'!#REF!</f>
        <v>#REF!</v>
      </c>
      <c r="S38" s="649" t="e">
        <f>'Cash Flow'!#REF!</f>
        <v>#REF!</v>
      </c>
      <c r="T38" s="649" t="e">
        <f>'Cash Flow'!#REF!</f>
        <v>#REF!</v>
      </c>
      <c r="U38" s="649" t="e">
        <f>'Cash Flow'!#REF!</f>
        <v>#REF!</v>
      </c>
      <c r="V38" s="649" t="e">
        <f>'Cash Flow'!#REF!</f>
        <v>#REF!</v>
      </c>
      <c r="W38" s="649" t="e">
        <f>'Cash Flow'!#REF!</f>
        <v>#REF!</v>
      </c>
      <c r="X38" s="649" t="e">
        <f>'Cash Flow'!#REF!</f>
        <v>#REF!</v>
      </c>
      <c r="Y38" s="649" t="e">
        <f>'Cash Flow'!#REF!</f>
        <v>#REF!</v>
      </c>
      <c r="Z38" s="649" t="e">
        <f>'Cash Flow'!#REF!</f>
        <v>#REF!</v>
      </c>
      <c r="AA38" s="649" t="e">
        <f>'Cash Flow'!#REF!</f>
        <v>#REF!</v>
      </c>
      <c r="AB38" s="649" t="e">
        <f>'Cash Flow'!#REF!</f>
        <v>#REF!</v>
      </c>
      <c r="AC38" s="695"/>
      <c r="AD38" s="696"/>
    </row>
    <row r="39" spans="5:30" ht="13.5" customHeight="1">
      <c r="E39" s="1126" t="str">
        <f>'Deliverables Checklist'!B39</f>
        <v>Dalet</v>
      </c>
      <c r="F39" s="1771" t="str">
        <f>'Deliverables Checklist'!C39</f>
        <v>Stock and Archive Material Contracts or clearances</v>
      </c>
      <c r="G39" s="1772"/>
      <c r="H39" s="1772"/>
      <c r="I39" s="1772"/>
      <c r="J39" s="1773"/>
      <c r="K39" s="1774" t="str">
        <f>'Deliverables Checklist'!H39</f>
        <v>Commissioning Editor</v>
      </c>
      <c r="L39" s="1775"/>
      <c r="M39" s="696">
        <f>'Deliverables Checklist'!J39</f>
        <v>1</v>
      </c>
      <c r="N39" s="649" t="e">
        <f>'Cash Flow'!#REF!</f>
        <v>#REF!</v>
      </c>
      <c r="O39" s="697">
        <f>'Deliverables Checklist'!L39</f>
        <v>0</v>
      </c>
      <c r="P39" s="649" t="e">
        <f>'Cash Flow'!#REF!</f>
        <v>#REF!</v>
      </c>
      <c r="Q39" s="649" t="e">
        <f>'Cash Flow'!#REF!</f>
        <v>#REF!</v>
      </c>
      <c r="R39" s="649" t="e">
        <f>'Cash Flow'!#REF!</f>
        <v>#REF!</v>
      </c>
      <c r="S39" s="649" t="e">
        <f>'Cash Flow'!#REF!</f>
        <v>#REF!</v>
      </c>
      <c r="T39" s="649" t="e">
        <f>'Cash Flow'!#REF!</f>
        <v>#REF!</v>
      </c>
      <c r="U39" s="649" t="e">
        <f>'Cash Flow'!#REF!</f>
        <v>#REF!</v>
      </c>
      <c r="V39" s="649" t="e">
        <f>'Cash Flow'!#REF!</f>
        <v>#REF!</v>
      </c>
      <c r="W39" s="649" t="e">
        <f>'Cash Flow'!#REF!</f>
        <v>#REF!</v>
      </c>
      <c r="X39" s="649" t="e">
        <f>'Cash Flow'!#REF!</f>
        <v>#REF!</v>
      </c>
      <c r="Y39" s="649" t="e">
        <f>'Cash Flow'!#REF!</f>
        <v>#REF!</v>
      </c>
      <c r="Z39" s="649" t="e">
        <f>'Cash Flow'!#REF!</f>
        <v>#REF!</v>
      </c>
      <c r="AA39" s="649" t="e">
        <f>'Cash Flow'!#REF!</f>
        <v>#REF!</v>
      </c>
      <c r="AB39" s="649" t="e">
        <f>'Cash Flow'!#REF!</f>
        <v>#REF!</v>
      </c>
      <c r="AC39" s="695"/>
      <c r="AD39" s="696"/>
    </row>
    <row r="40" spans="5:30" ht="13.5" customHeight="1">
      <c r="E40" s="1126">
        <f>'Deliverables Checklist'!B40</f>
        <v>0</v>
      </c>
      <c r="F40" s="1771" t="str">
        <f>'Deliverables Checklist'!C40</f>
        <v>Series Bible or Format Bible</v>
      </c>
      <c r="G40" s="1772"/>
      <c r="H40" s="1772"/>
      <c r="I40" s="1772"/>
      <c r="J40" s="1773"/>
      <c r="K40" s="1774" t="str">
        <f>'Deliverables Checklist'!H40</f>
        <v>Commissioning Editor</v>
      </c>
      <c r="L40" s="1775"/>
      <c r="M40" s="696">
        <f>'Deliverables Checklist'!J40</f>
        <v>0</v>
      </c>
      <c r="N40" s="649" t="e">
        <f>'Cash Flow'!#REF!</f>
        <v>#REF!</v>
      </c>
      <c r="O40" s="697">
        <f>'Deliverables Checklist'!L40</f>
        <v>0</v>
      </c>
      <c r="P40" s="649" t="e">
        <f>'Cash Flow'!#REF!</f>
        <v>#REF!</v>
      </c>
      <c r="Q40" s="649" t="e">
        <f>'Cash Flow'!#REF!</f>
        <v>#REF!</v>
      </c>
      <c r="R40" s="649" t="e">
        <f>'Cash Flow'!#REF!</f>
        <v>#REF!</v>
      </c>
      <c r="S40" s="649" t="e">
        <f>'Cash Flow'!#REF!</f>
        <v>#REF!</v>
      </c>
      <c r="T40" s="649" t="e">
        <f>'Cash Flow'!#REF!</f>
        <v>#REF!</v>
      </c>
      <c r="U40" s="649" t="e">
        <f>'Cash Flow'!#REF!</f>
        <v>#REF!</v>
      </c>
      <c r="V40" s="649" t="e">
        <f>'Cash Flow'!#REF!</f>
        <v>#REF!</v>
      </c>
      <c r="W40" s="649" t="e">
        <f>'Cash Flow'!#REF!</f>
        <v>#REF!</v>
      </c>
      <c r="X40" s="649" t="e">
        <f>'Cash Flow'!#REF!</f>
        <v>#REF!</v>
      </c>
      <c r="Y40" s="649" t="e">
        <f>'Cash Flow'!#REF!</f>
        <v>#REF!</v>
      </c>
      <c r="Z40" s="649" t="e">
        <f>'Cash Flow'!#REF!</f>
        <v>#REF!</v>
      </c>
      <c r="AA40" s="649" t="e">
        <f>'Cash Flow'!#REF!</f>
        <v>#REF!</v>
      </c>
      <c r="AB40" s="649" t="e">
        <f>'Cash Flow'!#REF!</f>
        <v>#REF!</v>
      </c>
      <c r="AC40" s="695"/>
      <c r="AD40" s="696"/>
    </row>
    <row r="41" spans="5:30" ht="13.5" customHeight="1">
      <c r="E41" s="1126" t="str">
        <f>'Deliverables Checklist'!B41</f>
        <v>iMonitor</v>
      </c>
      <c r="F41" s="1771" t="str">
        <f>'Deliverables Checklist'!C41</f>
        <v>MP3, Metadata &amp; M&amp;E tracks of all music commissioned with composers agreements all mood music fingerprinted, all logos and stings music uploaded and fingerprinted in i-monitor.</v>
      </c>
      <c r="G41" s="1772"/>
      <c r="H41" s="1772"/>
      <c r="I41" s="1772"/>
      <c r="J41" s="1773"/>
      <c r="K41" s="1774" t="str">
        <f>'Deliverables Checklist'!H41</f>
        <v>Commissioning Editor</v>
      </c>
      <c r="L41" s="1775"/>
      <c r="M41" s="696">
        <f>'Deliverables Checklist'!J41</f>
        <v>0</v>
      </c>
      <c r="N41" s="649" t="e">
        <f>'Cash Flow'!#REF!</f>
        <v>#REF!</v>
      </c>
      <c r="O41" s="697">
        <f>'Deliverables Checklist'!L41</f>
        <v>0</v>
      </c>
      <c r="P41" s="649" t="e">
        <f>'Cash Flow'!#REF!</f>
        <v>#REF!</v>
      </c>
      <c r="Q41" s="649" t="e">
        <f>'Cash Flow'!#REF!</f>
        <v>#REF!</v>
      </c>
      <c r="R41" s="649" t="e">
        <f>'Cash Flow'!#REF!</f>
        <v>#REF!</v>
      </c>
      <c r="S41" s="649" t="e">
        <f>'Cash Flow'!#REF!</f>
        <v>#REF!</v>
      </c>
      <c r="T41" s="649" t="e">
        <f>'Cash Flow'!#REF!</f>
        <v>#REF!</v>
      </c>
      <c r="U41" s="649" t="e">
        <f>'Cash Flow'!#REF!</f>
        <v>#REF!</v>
      </c>
      <c r="V41" s="649" t="e">
        <f>'Cash Flow'!#REF!</f>
        <v>#REF!</v>
      </c>
      <c r="W41" s="649" t="e">
        <f>'Cash Flow'!#REF!</f>
        <v>#REF!</v>
      </c>
      <c r="X41" s="649" t="e">
        <f>'Cash Flow'!#REF!</f>
        <v>#REF!</v>
      </c>
      <c r="Y41" s="649" t="e">
        <f>'Cash Flow'!#REF!</f>
        <v>#REF!</v>
      </c>
      <c r="Z41" s="649" t="e">
        <f>'Cash Flow'!#REF!</f>
        <v>#REF!</v>
      </c>
      <c r="AA41" s="649" t="e">
        <f>'Cash Flow'!#REF!</f>
        <v>#REF!</v>
      </c>
      <c r="AB41" s="649" t="e">
        <f>'Cash Flow'!#REF!</f>
        <v>#REF!</v>
      </c>
      <c r="AC41" s="695"/>
      <c r="AD41" s="696"/>
    </row>
    <row r="42" spans="5:30" ht="13.5" customHeight="1">
      <c r="E42" s="1126" t="str">
        <f>'Deliverables Checklist'!B42</f>
        <v>Dalet</v>
      </c>
      <c r="F42" s="1771" t="str">
        <f>'Deliverables Checklist'!C42</f>
        <v>SRT files - plain-text file containing information regarding subtitles.</v>
      </c>
      <c r="G42" s="1772"/>
      <c r="H42" s="1772"/>
      <c r="I42" s="1772"/>
      <c r="J42" s="1773"/>
      <c r="K42" s="1774" t="str">
        <f>'Deliverables Checklist'!H42</f>
        <v>Commissioning Editor</v>
      </c>
      <c r="L42" s="1775"/>
      <c r="M42" s="696">
        <f>'Deliverables Checklist'!J42</f>
        <v>0</v>
      </c>
      <c r="N42" s="26"/>
      <c r="O42" s="697">
        <f>'Deliverables Checklist'!L42</f>
        <v>0</v>
      </c>
      <c r="AC42" s="695"/>
      <c r="AD42" s="696"/>
    </row>
    <row r="43" spans="5:30" ht="13.5" customHeight="1">
      <c r="E43" s="1126" t="str">
        <f>'Deliverables Checklist'!B43</f>
        <v>Digital Archive/MAM</v>
      </c>
      <c r="F43" s="1771" t="str">
        <f>'Deliverables Checklist'!C43</f>
        <v>High Res photo and gif video of artists, presenters and characters per series</v>
      </c>
      <c r="G43" s="1772"/>
      <c r="H43" s="1772"/>
      <c r="I43" s="1772"/>
      <c r="J43" s="1773"/>
      <c r="K43" s="1774" t="str">
        <f>'Deliverables Checklist'!H43</f>
        <v>Publicist Channel</v>
      </c>
      <c r="L43" s="1775"/>
      <c r="M43" s="696">
        <f>'Deliverables Checklist'!J43</f>
        <v>0</v>
      </c>
      <c r="N43" s="26"/>
      <c r="O43" s="697">
        <f>'Deliverables Checklist'!L43</f>
        <v>0</v>
      </c>
      <c r="AC43" s="695"/>
      <c r="AD43" s="696"/>
    </row>
    <row r="44" spans="5:30" ht="13.5" customHeight="1">
      <c r="E44" s="1126" t="str">
        <f>'Deliverables Checklist'!B44</f>
        <v>Digital Archive/MAM</v>
      </c>
      <c r="F44" s="1771" t="str">
        <f>'Deliverables Checklist'!C44</f>
        <v xml:space="preserve">Artist / Graphics / logos - high res for both print and video (CEs don't have access) </v>
      </c>
      <c r="G44" s="1772"/>
      <c r="H44" s="1772"/>
      <c r="I44" s="1772"/>
      <c r="J44" s="1773"/>
      <c r="K44" s="1774" t="str">
        <f>'Deliverables Checklist'!H44</f>
        <v>Commissioning Editor</v>
      </c>
      <c r="L44" s="1775"/>
      <c r="M44" s="696">
        <f>'Deliverables Checklist'!J44</f>
        <v>0</v>
      </c>
      <c r="N44" s="26"/>
      <c r="O44" s="697">
        <f>'Deliverables Checklist'!L44</f>
        <v>0</v>
      </c>
      <c r="AC44" s="695"/>
      <c r="AD44" s="695"/>
    </row>
    <row r="45" spans="5:30" ht="13.5" customHeight="1">
      <c r="E45" s="1126" t="str">
        <f>'Deliverables Checklist'!B45</f>
        <v>Digital Archive/MAM</v>
      </c>
      <c r="F45" s="1771" t="str">
        <f>'Deliverables Checklist'!C45</f>
        <v>Media - The Making of &amp;/ behind the scenes/interviews with cast / social media</v>
      </c>
      <c r="G45" s="1772"/>
      <c r="H45" s="1772"/>
      <c r="I45" s="1772"/>
      <c r="J45" s="1773"/>
      <c r="K45" s="1774" t="str">
        <f>'Deliverables Checklist'!H45</f>
        <v>Commissioning Editor /Publicist.B development</v>
      </c>
      <c r="L45" s="1775"/>
      <c r="M45" s="696">
        <f>'Deliverables Checklist'!J45</f>
        <v>0</v>
      </c>
      <c r="N45" s="26"/>
      <c r="O45" s="697">
        <f>'Deliverables Checklist'!L45</f>
        <v>0</v>
      </c>
      <c r="AC45" s="695"/>
      <c r="AD45" s="696"/>
    </row>
    <row r="46" spans="5:30" ht="13.5" customHeight="1">
      <c r="E46" s="1126" t="str">
        <f>'Deliverables Checklist'!B46</f>
        <v>SAP</v>
      </c>
      <c r="F46" s="1771" t="str">
        <f>'Deliverables Checklist'!C46</f>
        <v>Composer contract</v>
      </c>
      <c r="G46" s="1772"/>
      <c r="H46" s="1772"/>
      <c r="I46" s="1772"/>
      <c r="J46" s="1773"/>
      <c r="K46" s="1774" t="str">
        <f>'Deliverables Checklist'!H46</f>
        <v>Business Acquisitions</v>
      </c>
      <c r="L46" s="1775"/>
      <c r="M46" s="696">
        <f>'Deliverables Checklist'!J46</f>
        <v>0</v>
      </c>
      <c r="N46" s="26"/>
      <c r="O46" s="697">
        <f>'Deliverables Checklist'!L46</f>
        <v>0</v>
      </c>
      <c r="AC46" s="695"/>
      <c r="AD46" s="695"/>
    </row>
    <row r="47" spans="5:30" ht="13.5" customHeight="1">
      <c r="E47" s="1126" t="str">
        <f>'Deliverables Checklist'!B47</f>
        <v>Rights Management/ Dalet/ Scheduling</v>
      </c>
      <c r="F47" s="1771" t="str">
        <f>'Deliverables Checklist'!C47</f>
        <v>Third Party Rights Clearances</v>
      </c>
      <c r="G47" s="1772"/>
      <c r="H47" s="1772"/>
      <c r="I47" s="1772"/>
      <c r="J47" s="1773"/>
      <c r="K47" s="1774" t="str">
        <f>'Deliverables Checklist'!H47</f>
        <v>Commissioning Editor</v>
      </c>
      <c r="L47" s="1775"/>
      <c r="M47" s="696">
        <f>'Deliverables Checklist'!J47</f>
        <v>0</v>
      </c>
      <c r="N47" s="26"/>
      <c r="O47" s="697">
        <f>'Deliverables Checklist'!L47</f>
        <v>0</v>
      </c>
      <c r="AC47" s="695"/>
      <c r="AD47" s="696"/>
    </row>
    <row r="48" spans="5:30" ht="13.5" customHeight="1">
      <c r="E48" s="1126" t="str">
        <f>'Deliverables Checklist'!B48</f>
        <v>Rights Management/ Dalet/ Scheduling</v>
      </c>
      <c r="F48" s="1771" t="str">
        <f>'Deliverables Checklist'!C48</f>
        <v>Waiver or contract : Locations</v>
      </c>
      <c r="G48" s="1772"/>
      <c r="H48" s="1772"/>
      <c r="I48" s="1772"/>
      <c r="J48" s="1773"/>
      <c r="K48" s="1774" t="str">
        <f>'Deliverables Checklist'!H48</f>
        <v>Commissioning Editor</v>
      </c>
      <c r="L48" s="1775"/>
      <c r="M48" s="696">
        <f>'Deliverables Checklist'!J48</f>
        <v>0</v>
      </c>
      <c r="N48" s="26"/>
      <c r="O48" s="697">
        <f>'Deliverables Checklist'!L48</f>
        <v>0</v>
      </c>
      <c r="AC48" s="695"/>
      <c r="AD48" s="696"/>
    </row>
    <row r="49" spans="1:30" ht="13.5" customHeight="1">
      <c r="E49" s="1126" t="str">
        <f>'Deliverables Checklist'!B49</f>
        <v>Rights Management/ Dalet/ Scheduling</v>
      </c>
      <c r="F49" s="1771" t="str">
        <f>'Deliverables Checklist'!C49</f>
        <v>Waivers : People</v>
      </c>
      <c r="G49" s="1772"/>
      <c r="H49" s="1772"/>
      <c r="I49" s="1772"/>
      <c r="J49" s="1773"/>
      <c r="K49" s="1774" t="str">
        <f>'Deliverables Checklist'!H49</f>
        <v>Commissioning Editor</v>
      </c>
      <c r="L49" s="1775"/>
      <c r="M49" s="696">
        <f>'Deliverables Checklist'!J49</f>
        <v>0</v>
      </c>
      <c r="N49" s="26"/>
      <c r="O49" s="697">
        <f>'Deliverables Checklist'!L49</f>
        <v>0</v>
      </c>
      <c r="AC49" s="695"/>
      <c r="AD49" s="695"/>
    </row>
    <row r="50" spans="1:30" ht="13.5" customHeight="1">
      <c r="E50" s="1126" t="str">
        <f>'Deliverables Checklist'!B50</f>
        <v>Rights Management/ Dalet/ Scheduling</v>
      </c>
      <c r="F50" s="1771" t="str">
        <f>'Deliverables Checklist'!C50</f>
        <v>Commercial Music Use Clearance</v>
      </c>
      <c r="G50" s="1772"/>
      <c r="H50" s="1772"/>
      <c r="I50" s="1772"/>
      <c r="J50" s="1773"/>
      <c r="K50" s="1774" t="str">
        <f>'Deliverables Checklist'!H50</f>
        <v>Commissioning Editor</v>
      </c>
      <c r="L50" s="1775"/>
      <c r="M50" s="696">
        <f>'Deliverables Checklist'!J50</f>
        <v>0</v>
      </c>
      <c r="N50" s="26"/>
      <c r="O50" s="697">
        <f>'Deliverables Checklist'!L50</f>
        <v>0</v>
      </c>
      <c r="AC50" s="695"/>
      <c r="AD50" s="696"/>
    </row>
    <row r="51" spans="1:30" ht="13.5" customHeight="1">
      <c r="E51" s="1126" t="str">
        <f>'Deliverables Checklist'!B51</f>
        <v>Dalet</v>
      </c>
      <c r="F51" s="1771" t="str">
        <f>'Deliverables Checklist'!C51</f>
        <v>Cast/ Crew profiles</v>
      </c>
      <c r="G51" s="1772"/>
      <c r="H51" s="1772"/>
      <c r="I51" s="1772"/>
      <c r="J51" s="1773"/>
      <c r="K51" s="1774" t="str">
        <f>'Deliverables Checklist'!H51</f>
        <v>Commissioning Editor</v>
      </c>
      <c r="L51" s="1775"/>
      <c r="M51" s="696">
        <f>'Deliverables Checklist'!J51</f>
        <v>1</v>
      </c>
      <c r="N51" s="26"/>
      <c r="O51" s="697">
        <f>'Deliverables Checklist'!L51</f>
        <v>0</v>
      </c>
      <c r="AC51" s="695"/>
      <c r="AD51" s="696"/>
    </row>
    <row r="52" spans="1:30" ht="13.5" customHeight="1">
      <c r="E52" s="1126" t="str">
        <f>'Deliverables Checklist'!B52</f>
        <v>e-mail U drive</v>
      </c>
      <c r="F52" s="1771" t="str">
        <f>'Deliverables Checklist'!C52</f>
        <v>Press Releases</v>
      </c>
      <c r="G52" s="1772"/>
      <c r="H52" s="1772"/>
      <c r="I52" s="1772"/>
      <c r="J52" s="1773"/>
      <c r="K52" s="1774" t="str">
        <f>'Deliverables Checklist'!H52</f>
        <v>Publicist Channel</v>
      </c>
      <c r="L52" s="1775"/>
      <c r="M52" s="696">
        <f>'Deliverables Checklist'!J52</f>
        <v>0</v>
      </c>
      <c r="N52" s="26"/>
      <c r="O52" s="697">
        <f>'Deliverables Checklist'!L52</f>
        <v>0</v>
      </c>
      <c r="AC52" s="695"/>
      <c r="AD52" s="696"/>
    </row>
    <row r="53" spans="1:30" ht="13.5" customHeight="1">
      <c r="E53" s="1126" t="str">
        <f>'Deliverables Checklist'!B53</f>
        <v>e-mail U drive</v>
      </c>
      <c r="F53" s="1771" t="str">
        <f>'Deliverables Checklist'!C53</f>
        <v>Workshopped Concept document</v>
      </c>
      <c r="G53" s="1772"/>
      <c r="H53" s="1772"/>
      <c r="I53" s="1772"/>
      <c r="J53" s="1773"/>
      <c r="K53" s="1774" t="str">
        <f>'Deliverables Checklist'!H53</f>
        <v>Commissioning Editor</v>
      </c>
      <c r="L53" s="1775"/>
      <c r="M53" s="696">
        <f>'Deliverables Checklist'!J53</f>
        <v>1</v>
      </c>
      <c r="N53" s="26"/>
      <c r="O53" s="697">
        <f>'Deliverables Checklist'!L53</f>
        <v>0</v>
      </c>
      <c r="AC53" s="695"/>
      <c r="AD53" s="695"/>
    </row>
    <row r="54" spans="1:30" ht="13.5" customHeight="1">
      <c r="E54" s="1126" t="str">
        <f>'Deliverables Checklist'!B54</f>
        <v>e-mail U drive</v>
      </c>
      <c r="F54" s="1771" t="str">
        <f>'Deliverables Checklist'!C54</f>
        <v>Final scripts</v>
      </c>
      <c r="G54" s="1772"/>
      <c r="H54" s="1772"/>
      <c r="I54" s="1772"/>
      <c r="J54" s="1773"/>
      <c r="K54" s="1774" t="str">
        <f>'Deliverables Checklist'!H54</f>
        <v>Commissioning Editor</v>
      </c>
      <c r="L54" s="1775"/>
      <c r="M54" s="696">
        <f>'Deliverables Checklist'!J54</f>
        <v>0</v>
      </c>
      <c r="N54" s="26"/>
      <c r="O54" s="697">
        <f>'Deliverables Checklist'!L54</f>
        <v>0</v>
      </c>
      <c r="AC54" s="695"/>
      <c r="AD54" s="696"/>
    </row>
    <row r="55" spans="1:30" ht="13.5" customHeight="1">
      <c r="E55" s="1126" t="str">
        <f>'Deliverables Checklist'!B55</f>
        <v>email U drive/RightsManagement/ Dalet/ Scheduling</v>
      </c>
      <c r="F55" s="1771" t="str">
        <f>'Deliverables Checklist'!C55</f>
        <v>Trade Exchange agreement and recon (if TE exists then the production house must deliver an ep without TE as well as with TE). (N/A)</v>
      </c>
      <c r="G55" s="1772"/>
      <c r="H55" s="1772"/>
      <c r="I55" s="1772"/>
      <c r="J55" s="1773"/>
      <c r="K55" s="1774" t="str">
        <f>'Deliverables Checklist'!H55</f>
        <v>Commissioning Editor Production Controller</v>
      </c>
      <c r="L55" s="1775"/>
      <c r="M55" s="696">
        <f>'Deliverables Checklist'!J55</f>
        <v>0</v>
      </c>
      <c r="N55" s="26"/>
      <c r="O55" s="697">
        <f>'Deliverables Checklist'!L55</f>
        <v>0</v>
      </c>
      <c r="AC55" s="695"/>
      <c r="AD55" s="696"/>
    </row>
    <row r="56" spans="1:30" ht="13.5" customHeight="1">
      <c r="E56" s="1126" t="str">
        <f>'Deliverables Checklist'!B56</f>
        <v xml:space="preserve">U Drive &amp; Hard drive </v>
      </c>
      <c r="F56" s="2186" t="str">
        <f>'Deliverables Checklist'!C56</f>
        <v>Social Media Plan and Execution (PoE)</v>
      </c>
      <c r="G56" s="2187"/>
      <c r="H56" s="2187"/>
      <c r="I56" s="2187"/>
      <c r="J56" s="2188"/>
      <c r="K56" s="2189" t="str">
        <f>'Deliverables Checklist'!H56</f>
        <v>Commissioning Editor</v>
      </c>
      <c r="L56" s="2190"/>
      <c r="M56" s="800">
        <f>'Deliverables Checklist'!J56</f>
        <v>0</v>
      </c>
      <c r="N56" s="26"/>
      <c r="O56" s="697">
        <f>'Deliverables Checklist'!L56</f>
        <v>0</v>
      </c>
      <c r="AC56" s="1129"/>
      <c r="AD56" s="800"/>
    </row>
    <row r="57" spans="1:30" ht="13.5" customHeight="1">
      <c r="A57" s="1130"/>
      <c r="B57" s="1131"/>
      <c r="C57" s="1132"/>
      <c r="D57" s="1132"/>
      <c r="E57" s="1133"/>
      <c r="F57" s="1134"/>
      <c r="G57" s="1134"/>
      <c r="H57" s="1134"/>
      <c r="I57" s="1134"/>
      <c r="J57" s="1134"/>
      <c r="K57" s="1135"/>
      <c r="L57" s="1135"/>
      <c r="M57" s="1136"/>
      <c r="N57" s="1130"/>
      <c r="O57" s="1130"/>
      <c r="P57" s="1130"/>
      <c r="Q57" s="1130"/>
      <c r="R57" s="1130"/>
      <c r="S57" s="1130"/>
      <c r="T57" s="1130"/>
      <c r="U57" s="1130"/>
      <c r="V57" s="1130"/>
      <c r="W57" s="1130"/>
      <c r="X57" s="1130"/>
      <c r="Y57" s="1130"/>
      <c r="Z57" s="1130"/>
      <c r="AA57" s="1130"/>
      <c r="AB57" s="1130"/>
      <c r="AC57" s="1137"/>
      <c r="AD57" s="1121"/>
    </row>
    <row r="58" spans="1:30" ht="13.5" customHeight="1">
      <c r="E58" s="1138"/>
      <c r="F58" s="1139"/>
      <c r="G58" s="1139"/>
      <c r="H58" s="1139"/>
      <c r="I58" s="1139"/>
      <c r="J58" s="1139"/>
      <c r="K58" s="1140"/>
      <c r="L58" s="1140"/>
      <c r="M58" s="1141"/>
      <c r="N58" s="26"/>
      <c r="O58" s="26"/>
      <c r="AC58" s="796"/>
      <c r="AD58" s="811"/>
    </row>
    <row r="59" spans="1:30" ht="13.5" customHeight="1">
      <c r="E59" s="1138"/>
      <c r="F59" s="1139"/>
      <c r="G59" s="1139"/>
      <c r="H59" s="1139"/>
      <c r="I59" s="1139"/>
      <c r="J59" s="1139"/>
      <c r="K59" s="1140"/>
      <c r="L59" s="1140"/>
      <c r="M59" s="1141"/>
      <c r="N59" s="26"/>
      <c r="O59" s="26"/>
      <c r="AC59" s="796"/>
      <c r="AD59" s="811"/>
    </row>
    <row r="60" spans="1:30" ht="13.5" customHeight="1">
      <c r="E60" s="1138"/>
      <c r="F60" s="1139"/>
      <c r="G60" s="1139"/>
      <c r="H60" s="1139"/>
      <c r="I60" s="1139"/>
      <c r="J60" s="1139"/>
      <c r="K60" s="1140"/>
      <c r="L60" s="1140"/>
      <c r="M60" s="1141"/>
      <c r="N60" s="26"/>
      <c r="O60" s="26"/>
      <c r="AC60" s="796"/>
      <c r="AD60" s="811"/>
    </row>
    <row r="61" spans="1:30" ht="13.5" customHeight="1">
      <c r="E61" s="1138"/>
      <c r="F61" s="1139"/>
      <c r="G61" s="1139"/>
      <c r="H61" s="1139"/>
      <c r="I61" s="1139"/>
      <c r="J61" s="1139"/>
      <c r="K61" s="1140"/>
      <c r="L61" s="1140"/>
      <c r="M61" s="1141"/>
      <c r="N61" s="26"/>
      <c r="O61" s="26"/>
      <c r="AC61" s="796"/>
      <c r="AD61" s="811"/>
    </row>
    <row r="62" spans="1:30" ht="13.5" customHeight="1">
      <c r="E62" s="1138"/>
      <c r="F62" s="1139"/>
      <c r="G62" s="1139"/>
      <c r="H62" s="1139"/>
      <c r="I62" s="1139"/>
      <c r="J62" s="1139"/>
      <c r="K62" s="1140"/>
      <c r="L62" s="1140"/>
      <c r="M62" s="1141"/>
      <c r="N62" s="26"/>
      <c r="O62" s="26"/>
      <c r="AC62" s="796"/>
      <c r="AD62" s="811"/>
    </row>
    <row r="63" spans="1:30" ht="13.5" customHeight="1">
      <c r="E63" s="1138"/>
      <c r="F63" s="1139"/>
      <c r="G63" s="1139"/>
      <c r="H63" s="1139"/>
      <c r="I63" s="1139"/>
      <c r="J63" s="1139"/>
      <c r="K63" s="1140"/>
      <c r="L63" s="1140"/>
      <c r="M63" s="1141"/>
      <c r="N63" s="26"/>
      <c r="O63" s="26"/>
      <c r="AC63" s="796"/>
      <c r="AD63" s="811"/>
    </row>
    <row r="64" spans="1:30" ht="13.5" customHeight="1">
      <c r="E64" s="1138"/>
      <c r="F64" s="1139"/>
      <c r="G64" s="1139"/>
      <c r="H64" s="1139"/>
      <c r="I64" s="1139"/>
      <c r="J64" s="1139"/>
      <c r="K64" s="1140"/>
      <c r="L64" s="1140"/>
      <c r="M64" s="1141"/>
      <c r="N64" s="26"/>
      <c r="O64" s="26"/>
      <c r="AC64" s="796"/>
      <c r="AD64" s="811"/>
    </row>
    <row r="65" spans="2:15" ht="13.5" customHeight="1">
      <c r="E65" s="1138"/>
      <c r="F65" s="1139"/>
      <c r="G65" s="1139"/>
      <c r="H65" s="1139"/>
      <c r="I65" s="1139"/>
      <c r="J65" s="1139"/>
      <c r="K65" s="1140"/>
      <c r="L65" s="1140"/>
      <c r="M65" s="1141"/>
      <c r="N65" s="26"/>
      <c r="O65" s="26"/>
    </row>
    <row r="66" spans="2:15" ht="13.5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</row>
    <row r="67" spans="2:15" ht="13.5" customHeight="1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</row>
    <row r="68" spans="2:15" ht="13.5" customHeight="1">
      <c r="N68" s="26"/>
      <c r="O68" s="26"/>
    </row>
    <row r="69" spans="2:15" ht="13.5" customHeight="1">
      <c r="N69" s="26"/>
      <c r="O69" s="26"/>
    </row>
    <row r="70" spans="2:15" ht="13.5" customHeight="1">
      <c r="N70" s="26"/>
      <c r="O70" s="26"/>
    </row>
  </sheetData>
  <sheetProtection algorithmName="SHA-512" hashValue="jwPolnZJZfFnd63XtcE3pIRQIke+aq/jcyHWG9e6scLqjLFwo6a76GSMfpv4VYgp6yWi9HINTQJx3gziW2u3ZQ==" saltValue="ZP87/Vd9jTScyNTrPZa8Zg==" spinCount="100000" sheet="1"/>
  <mergeCells count="102">
    <mergeCell ref="AB8:AB13"/>
    <mergeCell ref="AC8:AC13"/>
    <mergeCell ref="AD8:AD13"/>
    <mergeCell ref="M10:M12"/>
    <mergeCell ref="O10:O12"/>
    <mergeCell ref="F53:J53"/>
    <mergeCell ref="K53:L53"/>
    <mergeCell ref="F54:J54"/>
    <mergeCell ref="K54:L54"/>
    <mergeCell ref="F43:J43"/>
    <mergeCell ref="K43:L43"/>
    <mergeCell ref="F44:J44"/>
    <mergeCell ref="K44:L44"/>
    <mergeCell ref="F45:J45"/>
    <mergeCell ref="K45:L45"/>
    <mergeCell ref="F46:J46"/>
    <mergeCell ref="K46:L46"/>
    <mergeCell ref="F47:J47"/>
    <mergeCell ref="K47:L47"/>
    <mergeCell ref="K37:L37"/>
    <mergeCell ref="F32:J32"/>
    <mergeCell ref="K32:L32"/>
    <mergeCell ref="F33:J33"/>
    <mergeCell ref="K33:L33"/>
    <mergeCell ref="F55:J55"/>
    <mergeCell ref="K55:L55"/>
    <mergeCell ref="F56:J56"/>
    <mergeCell ref="K56:L56"/>
    <mergeCell ref="F48:J48"/>
    <mergeCell ref="K48:L48"/>
    <mergeCell ref="F49:J49"/>
    <mergeCell ref="K49:L49"/>
    <mergeCell ref="F50:J50"/>
    <mergeCell ref="K50:L50"/>
    <mergeCell ref="F51:J51"/>
    <mergeCell ref="K51:L51"/>
    <mergeCell ref="F52:J52"/>
    <mergeCell ref="K52:L52"/>
    <mergeCell ref="K1:L1"/>
    <mergeCell ref="E2:F3"/>
    <mergeCell ref="G2:H2"/>
    <mergeCell ref="I2:J2"/>
    <mergeCell ref="G3:H3"/>
    <mergeCell ref="I3:J3"/>
    <mergeCell ref="F41:J41"/>
    <mergeCell ref="K41:L41"/>
    <mergeCell ref="F42:J42"/>
    <mergeCell ref="K42:L42"/>
    <mergeCell ref="F4:J4"/>
    <mergeCell ref="F5:J5"/>
    <mergeCell ref="F6:J6"/>
    <mergeCell ref="F40:J40"/>
    <mergeCell ref="K40:L40"/>
    <mergeCell ref="E8:E14"/>
    <mergeCell ref="F8:J14"/>
    <mergeCell ref="K8:L14"/>
    <mergeCell ref="F38:J38"/>
    <mergeCell ref="K38:L38"/>
    <mergeCell ref="F39:J39"/>
    <mergeCell ref="K39:L39"/>
    <mergeCell ref="K31:L31"/>
    <mergeCell ref="F37:J37"/>
    <mergeCell ref="C7:D7"/>
    <mergeCell ref="F24:J24"/>
    <mergeCell ref="K24:L24"/>
    <mergeCell ref="F21:J21"/>
    <mergeCell ref="K21:L21"/>
    <mergeCell ref="K18:L18"/>
    <mergeCell ref="K19:L19"/>
    <mergeCell ref="F16:J16"/>
    <mergeCell ref="F15:J15"/>
    <mergeCell ref="K15:L15"/>
    <mergeCell ref="F17:J17"/>
    <mergeCell ref="K17:L17"/>
    <mergeCell ref="F20:J20"/>
    <mergeCell ref="K20:L20"/>
    <mergeCell ref="F18:J18"/>
    <mergeCell ref="F19:J19"/>
    <mergeCell ref="K16:L16"/>
    <mergeCell ref="F35:J35"/>
    <mergeCell ref="K35:L35"/>
    <mergeCell ref="F22:J22"/>
    <mergeCell ref="K22:L22"/>
    <mergeCell ref="F23:J23"/>
    <mergeCell ref="K23:L23"/>
    <mergeCell ref="F25:J25"/>
    <mergeCell ref="K25:L25"/>
    <mergeCell ref="F36:J36"/>
    <mergeCell ref="K36:L36"/>
    <mergeCell ref="F29:J29"/>
    <mergeCell ref="K29:L29"/>
    <mergeCell ref="F30:J30"/>
    <mergeCell ref="K30:L30"/>
    <mergeCell ref="F31:J31"/>
    <mergeCell ref="F26:J26"/>
    <mergeCell ref="K26:L26"/>
    <mergeCell ref="F27:J27"/>
    <mergeCell ref="K27:L27"/>
    <mergeCell ref="F28:J28"/>
    <mergeCell ref="K28:L28"/>
    <mergeCell ref="F34:J34"/>
    <mergeCell ref="K34:L34"/>
  </mergeCells>
  <pageMargins left="0" right="0" top="0.31496062992125984" bottom="0.15748031496062992" header="0" footer="0"/>
  <pageSetup paperSize="9" scale="95" fitToHeight="2" pageOrder="overThenDown" orientation="landscape" r:id="rId1"/>
  <headerFooter alignWithMargins="0">
    <oddHeader>&amp;R&amp;6&amp;Z&amp;F</oddHeader>
    <oddFooter>&amp;L&amp;8Compiled by: S.A.B.C. Ltd - Updated March 2023   &amp;"Arial,Bold Italic"Copyright reserved&amp;R&amp;"Arial,Bold"&amp;8&amp;F&amp;"Arial,Regular"  - Printed: &amp;D - &amp;A -  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AD70"/>
  <sheetViews>
    <sheetView showGridLines="0" zoomScale="85" zoomScaleNormal="85" workbookViewId="0">
      <pane ySplit="13" topLeftCell="A14" activePane="bottomLeft" state="frozen"/>
      <selection pane="bottomLeft" activeCell="P15" sqref="P15"/>
    </sheetView>
  </sheetViews>
  <sheetFormatPr defaultColWidth="9.42578125" defaultRowHeight="13.5" customHeight="1"/>
  <cols>
    <col min="1" max="1" width="1" style="26" customWidth="1"/>
    <col min="2" max="2" width="7.42578125" style="635" hidden="1" customWidth="1"/>
    <col min="3" max="4" width="7.42578125" style="636" hidden="1" customWidth="1"/>
    <col min="5" max="5" width="27.5703125" style="796" customWidth="1"/>
    <col min="6" max="9" width="8" style="796" customWidth="1"/>
    <col min="10" max="10" width="11.28515625" style="796" customWidth="1"/>
    <col min="11" max="11" width="14.85546875" style="796" customWidth="1"/>
    <col min="12" max="12" width="5.28515625" style="796" customWidth="1"/>
    <col min="13" max="15" width="12.42578125" style="796" hidden="1" customWidth="1"/>
    <col min="16" max="16" width="12.42578125" style="796" customWidth="1"/>
    <col min="17" max="28" width="12.42578125" style="26" hidden="1" customWidth="1"/>
    <col min="29" max="29" width="30.7109375" style="26" customWidth="1"/>
    <col min="30" max="30" width="20.5703125" style="26" customWidth="1"/>
    <col min="31" max="16384" width="9.42578125" style="26"/>
  </cols>
  <sheetData>
    <row r="1" spans="1:30" ht="27" customHeight="1">
      <c r="E1" s="798" t="s">
        <v>1711</v>
      </c>
      <c r="G1" s="798"/>
      <c r="H1" s="798"/>
      <c r="I1" s="798"/>
      <c r="J1" s="798"/>
      <c r="K1" s="2174"/>
      <c r="L1" s="2174"/>
      <c r="M1" s="810"/>
      <c r="N1" s="810"/>
      <c r="O1" s="810"/>
      <c r="P1" s="810"/>
      <c r="Q1" s="650"/>
      <c r="R1" s="650"/>
      <c r="S1" s="650"/>
      <c r="T1" s="650"/>
      <c r="U1" s="650"/>
      <c r="V1" s="650"/>
      <c r="W1" s="650"/>
      <c r="X1" s="650"/>
      <c r="Y1" s="650"/>
      <c r="Z1" s="650"/>
      <c r="AA1" s="650"/>
    </row>
    <row r="2" spans="1:30" s="362" customFormat="1" ht="13.5" customHeight="1">
      <c r="B2" s="637"/>
      <c r="C2" s="423"/>
      <c r="D2" s="423"/>
      <c r="E2" s="1730" t="str">
        <f>'Prod. Info'!A37</f>
        <v>SAP Project No./s:</v>
      </c>
      <c r="F2" s="1730"/>
      <c r="G2" s="1731" t="str">
        <f>'Prod. Info'!B37</f>
        <v>LP-000</v>
      </c>
      <c r="H2" s="1731"/>
      <c r="I2" s="1731">
        <f>'Prod. Info'!E37</f>
        <v>0</v>
      </c>
      <c r="J2" s="1731"/>
      <c r="K2" s="785"/>
      <c r="L2" s="793"/>
      <c r="M2" s="811"/>
      <c r="N2" s="811"/>
      <c r="O2" s="811"/>
      <c r="P2" s="811"/>
      <c r="Q2" s="784"/>
      <c r="R2" s="784"/>
      <c r="S2" s="784"/>
      <c r="T2" s="784"/>
      <c r="U2" s="784"/>
      <c r="V2" s="784"/>
      <c r="W2" s="784"/>
      <c r="X2" s="784"/>
      <c r="Y2" s="784"/>
      <c r="Z2" s="784"/>
      <c r="AA2" s="784"/>
      <c r="AB2" s="25"/>
    </row>
    <row r="3" spans="1:30" s="362" customFormat="1" ht="13.5" customHeight="1">
      <c r="B3" s="637"/>
      <c r="C3" s="423"/>
      <c r="D3" s="423"/>
      <c r="E3" s="1730"/>
      <c r="F3" s="1730"/>
      <c r="G3" s="1731">
        <f>'Prod. Info'!C37</f>
        <v>0</v>
      </c>
      <c r="H3" s="1731"/>
      <c r="I3" s="1731">
        <f>'Prod. Info'!D37</f>
        <v>0</v>
      </c>
      <c r="J3" s="1731"/>
      <c r="K3" s="632"/>
      <c r="L3" s="794"/>
      <c r="M3" s="794"/>
      <c r="N3" s="794"/>
      <c r="O3" s="794"/>
      <c r="P3" s="794"/>
      <c r="AB3" s="25"/>
    </row>
    <row r="4" spans="1:30" s="362" customFormat="1" ht="13.5" customHeight="1">
      <c r="B4" s="637"/>
      <c r="C4" s="423"/>
      <c r="D4" s="423"/>
      <c r="E4" s="799" t="s">
        <v>1115</v>
      </c>
      <c r="F4" s="1744">
        <f>('Prod. Info'!C2)</f>
        <v>0</v>
      </c>
      <c r="G4" s="1744"/>
      <c r="H4" s="1744"/>
      <c r="I4" s="1744"/>
      <c r="J4" s="1744"/>
      <c r="K4" s="785"/>
      <c r="L4" s="793"/>
      <c r="M4" s="811"/>
      <c r="N4" s="811"/>
      <c r="O4" s="811"/>
      <c r="P4" s="811"/>
      <c r="Q4" s="784"/>
      <c r="R4" s="784"/>
      <c r="S4" s="784"/>
      <c r="T4" s="784"/>
      <c r="U4" s="784"/>
      <c r="V4" s="784"/>
      <c r="W4" s="784"/>
      <c r="X4" s="784"/>
      <c r="Y4" s="784"/>
      <c r="Z4" s="784"/>
      <c r="AA4" s="784"/>
      <c r="AB4" s="25"/>
    </row>
    <row r="5" spans="1:30" s="362" customFormat="1" ht="13.5" customHeight="1">
      <c r="B5" s="637"/>
      <c r="C5" s="423"/>
      <c r="D5" s="423"/>
      <c r="E5" s="799" t="s">
        <v>1117</v>
      </c>
      <c r="F5" s="1744">
        <f>('Prod. Info'!C20)</f>
        <v>0</v>
      </c>
      <c r="G5" s="1744"/>
      <c r="H5" s="1744"/>
      <c r="I5" s="1744"/>
      <c r="J5" s="1744"/>
      <c r="K5" s="794"/>
      <c r="L5" s="794"/>
      <c r="M5" s="794"/>
      <c r="N5" s="794"/>
      <c r="O5" s="794"/>
      <c r="P5" s="794"/>
    </row>
    <row r="6" spans="1:30" s="362" customFormat="1" ht="13.5" customHeight="1">
      <c r="B6" s="637"/>
      <c r="C6" s="423"/>
      <c r="D6" s="423"/>
      <c r="E6" s="799" t="s">
        <v>1119</v>
      </c>
      <c r="F6" s="1744">
        <f>('Prod. Info'!C40)</f>
        <v>0</v>
      </c>
      <c r="G6" s="1744"/>
      <c r="H6" s="1744"/>
      <c r="I6" s="1744"/>
      <c r="J6" s="1744"/>
      <c r="K6" s="785"/>
      <c r="L6" s="793"/>
      <c r="M6" s="811"/>
      <c r="N6" s="811"/>
      <c r="O6" s="811"/>
      <c r="P6" s="811"/>
      <c r="Q6" s="784"/>
      <c r="R6" s="784"/>
      <c r="S6" s="784"/>
      <c r="T6" s="784"/>
      <c r="U6" s="784"/>
      <c r="V6" s="784"/>
      <c r="W6" s="784"/>
      <c r="X6" s="784"/>
      <c r="Y6" s="784"/>
      <c r="Z6" s="784"/>
      <c r="AA6" s="784"/>
      <c r="AB6" s="25"/>
    </row>
    <row r="7" spans="1:30" s="362" customFormat="1" ht="7.5" customHeight="1" thickBot="1">
      <c r="B7" s="637"/>
      <c r="C7" s="2173" t="s">
        <v>1712</v>
      </c>
      <c r="D7" s="2173"/>
      <c r="E7" s="794"/>
      <c r="F7" s="794"/>
      <c r="G7" s="794"/>
      <c r="H7" s="794"/>
      <c r="I7" s="794"/>
      <c r="J7" s="794"/>
      <c r="K7" s="794"/>
      <c r="L7" s="795"/>
      <c r="M7" s="794"/>
      <c r="N7" s="794"/>
      <c r="O7" s="794"/>
      <c r="P7" s="794"/>
      <c r="AA7" s="638"/>
      <c r="AB7" s="638"/>
    </row>
    <row r="8" spans="1:30" s="362" customFormat="1" ht="13.5" customHeight="1" thickTop="1">
      <c r="B8" s="801" t="e">
        <f>Budget!#REF!</f>
        <v>#REF!</v>
      </c>
      <c r="C8" s="802" t="e">
        <f>Budget!#REF!</f>
        <v>#REF!</v>
      </c>
      <c r="D8" s="807" t="e">
        <f>Budget!#REF!</f>
        <v>#REF!</v>
      </c>
      <c r="E8" s="1745" t="str">
        <f>'Deliverables Checklist'!B8</f>
        <v>SYSTEM</v>
      </c>
      <c r="F8" s="2177" t="str">
        <f>'Deliverables Checklist'!C8</f>
        <v>DESCRIPTION</v>
      </c>
      <c r="G8" s="2178"/>
      <c r="H8" s="2178"/>
      <c r="I8" s="2178"/>
      <c r="J8" s="2179"/>
      <c r="K8" s="1748" t="str">
        <f>'Deliverables Checklist'!H8</f>
        <v>PERSON ACCOUNTABLE</v>
      </c>
      <c r="L8" s="2179"/>
      <c r="M8" s="651" t="str">
        <f>'Deliverables Checklist'!J8</f>
        <v>Pay date:</v>
      </c>
      <c r="N8" s="651" t="str">
        <f>'Cash Flow'!L8</f>
        <v>Pay date:</v>
      </c>
      <c r="O8" s="651" t="str">
        <f>'Cash Flow'!M8</f>
        <v>Pay date:</v>
      </c>
      <c r="P8" s="651" t="str">
        <f>'Deliverables Checklist'!M8</f>
        <v>Pay date:</v>
      </c>
      <c r="Q8" s="651" t="str">
        <f>'Cash Flow'!O8</f>
        <v>Pay date:</v>
      </c>
      <c r="R8" s="651" t="str">
        <f>'Cash Flow'!P8</f>
        <v>Pay date:</v>
      </c>
      <c r="S8" s="651" t="str">
        <f>'Cash Flow'!Q8</f>
        <v>Pay date:</v>
      </c>
      <c r="T8" s="651" t="str">
        <f>'Cash Flow'!R8</f>
        <v>Pay date:</v>
      </c>
      <c r="U8" s="651" t="str">
        <f>'Cash Flow'!S8</f>
        <v>Pay date:</v>
      </c>
      <c r="V8" s="651" t="str">
        <f>'Cash Flow'!T8</f>
        <v>Pay date:</v>
      </c>
      <c r="W8" s="651" t="str">
        <f>'Cash Flow'!U8</f>
        <v>Pay date:</v>
      </c>
      <c r="X8" s="651" t="str">
        <f>'Cash Flow'!V8</f>
        <v>Pay date:</v>
      </c>
      <c r="Y8" s="651" t="str">
        <f>'Cash Flow'!W8</f>
        <v>Pay date:</v>
      </c>
      <c r="Z8" s="651" t="str">
        <f>'Cash Flow'!X8</f>
        <v>Pay date:</v>
      </c>
      <c r="AA8" s="651" t="str">
        <f>'Cash Flow'!Z8</f>
        <v>Producton Control Adjustments</v>
      </c>
      <c r="AB8" s="1741" t="s">
        <v>1125</v>
      </c>
      <c r="AC8" s="1745" t="s">
        <v>1713</v>
      </c>
      <c r="AD8" s="1745" t="s">
        <v>75</v>
      </c>
    </row>
    <row r="9" spans="1:30" s="362" customFormat="1" ht="13.5" customHeight="1">
      <c r="B9" s="803"/>
      <c r="C9" s="804"/>
      <c r="D9" s="808"/>
      <c r="E9" s="2175"/>
      <c r="F9" s="2180"/>
      <c r="G9" s="2181"/>
      <c r="H9" s="2181"/>
      <c r="I9" s="2181"/>
      <c r="J9" s="2182"/>
      <c r="K9" s="2180"/>
      <c r="L9" s="2182"/>
      <c r="M9" s="780" t="str">
        <f>'Deliverables Checklist'!J9</f>
        <v>dd-mm-yy</v>
      </c>
      <c r="N9" s="652" t="str">
        <f>'Cash Flow'!L9</f>
        <v>dd-mm-yy</v>
      </c>
      <c r="O9" s="652" t="str">
        <f>'Cash Flow'!M9</f>
        <v>dd-mm-yy</v>
      </c>
      <c r="P9" s="780" t="str">
        <f>'Deliverables Checklist'!M9</f>
        <v>dd-mm-yy</v>
      </c>
      <c r="Q9" s="652" t="str">
        <f>'Cash Flow'!O9</f>
        <v>dd-mm-yy</v>
      </c>
      <c r="R9" s="652" t="str">
        <f>'Cash Flow'!P9</f>
        <v>dd-mm-yy</v>
      </c>
      <c r="S9" s="652" t="str">
        <f>'Cash Flow'!Q9</f>
        <v>dd-mm-yy</v>
      </c>
      <c r="T9" s="652" t="str">
        <f>'Cash Flow'!R9</f>
        <v>dd-mm-yy</v>
      </c>
      <c r="U9" s="652" t="str">
        <f>'Cash Flow'!S9</f>
        <v>dd-mm-yy</v>
      </c>
      <c r="V9" s="652" t="str">
        <f>'Cash Flow'!T9</f>
        <v>dd-mm-yy</v>
      </c>
      <c r="W9" s="652" t="str">
        <f>'Cash Flow'!U9</f>
        <v>dd-mm-yy</v>
      </c>
      <c r="X9" s="652" t="str">
        <f>'Cash Flow'!V9</f>
        <v>dd-mm-yy</v>
      </c>
      <c r="Y9" s="652" t="str">
        <f>'Cash Flow'!W9</f>
        <v>dd-mm-yy</v>
      </c>
      <c r="Z9" s="652" t="str">
        <f>'Cash Flow'!X9</f>
        <v>dd-mm-yy</v>
      </c>
      <c r="AA9" s="652">
        <f>'Cash Flow'!Z9</f>
        <v>0</v>
      </c>
      <c r="AB9" s="1742"/>
      <c r="AC9" s="1746"/>
      <c r="AD9" s="1746"/>
    </row>
    <row r="10" spans="1:30" s="362" customFormat="1" ht="13.5" customHeight="1">
      <c r="B10" s="803"/>
      <c r="C10" s="804"/>
      <c r="D10" s="808"/>
      <c r="E10" s="2175"/>
      <c r="F10" s="2180"/>
      <c r="G10" s="2181"/>
      <c r="H10" s="2181"/>
      <c r="I10" s="2181"/>
      <c r="J10" s="2182"/>
      <c r="K10" s="2180"/>
      <c r="L10" s="2182"/>
      <c r="M10" s="1779" t="str">
        <f>'Deliverables Checklist'!J10</f>
        <v>Deliverables to be met before processing of:</v>
      </c>
      <c r="N10" s="652"/>
      <c r="O10" s="652"/>
      <c r="P10" s="1779" t="str">
        <f>'Deliverables Checklist'!M10</f>
        <v>Deliverables to be met before processing of:</v>
      </c>
      <c r="Q10" s="652"/>
      <c r="R10" s="652"/>
      <c r="S10" s="652"/>
      <c r="T10" s="652"/>
      <c r="U10" s="652"/>
      <c r="V10" s="652"/>
      <c r="W10" s="652"/>
      <c r="X10" s="652"/>
      <c r="Y10" s="652"/>
      <c r="Z10" s="652"/>
      <c r="AA10" s="652"/>
      <c r="AB10" s="1742"/>
      <c r="AC10" s="1746"/>
      <c r="AD10" s="1746"/>
    </row>
    <row r="11" spans="1:30" s="362" customFormat="1" ht="13.5" customHeight="1">
      <c r="B11" s="803"/>
      <c r="C11" s="804"/>
      <c r="D11" s="808"/>
      <c r="E11" s="2175"/>
      <c r="F11" s="2180"/>
      <c r="G11" s="2181"/>
      <c r="H11" s="2181"/>
      <c r="I11" s="2181"/>
      <c r="J11" s="2182"/>
      <c r="K11" s="2180"/>
      <c r="L11" s="2182"/>
      <c r="M11" s="1780"/>
      <c r="N11" s="643" t="s">
        <v>1123</v>
      </c>
      <c r="O11" s="643" t="s">
        <v>1123</v>
      </c>
      <c r="P11" s="1780"/>
      <c r="Q11" s="643" t="s">
        <v>1123</v>
      </c>
      <c r="R11" s="643" t="s">
        <v>1123</v>
      </c>
      <c r="S11" s="643" t="s">
        <v>1123</v>
      </c>
      <c r="T11" s="643" t="s">
        <v>1123</v>
      </c>
      <c r="U11" s="643" t="s">
        <v>1123</v>
      </c>
      <c r="V11" s="643" t="s">
        <v>1123</v>
      </c>
      <c r="W11" s="643" t="s">
        <v>1123</v>
      </c>
      <c r="X11" s="643" t="s">
        <v>1123</v>
      </c>
      <c r="Y11" s="643" t="s">
        <v>1123</v>
      </c>
      <c r="Z11" s="643" t="s">
        <v>1123</v>
      </c>
      <c r="AA11" s="643" t="s">
        <v>1123</v>
      </c>
      <c r="AB11" s="1742"/>
      <c r="AC11" s="1746"/>
      <c r="AD11" s="1746"/>
    </row>
    <row r="12" spans="1:30" s="362" customFormat="1" ht="13.5" customHeight="1">
      <c r="B12" s="803"/>
      <c r="C12" s="804"/>
      <c r="D12" s="808"/>
      <c r="E12" s="2175"/>
      <c r="F12" s="2180"/>
      <c r="G12" s="2181"/>
      <c r="H12" s="2181"/>
      <c r="I12" s="2181"/>
      <c r="J12" s="2182"/>
      <c r="K12" s="2180"/>
      <c r="L12" s="2182"/>
      <c r="M12" s="1780"/>
      <c r="N12" s="643"/>
      <c r="O12" s="643"/>
      <c r="P12" s="1780"/>
      <c r="Q12" s="643"/>
      <c r="R12" s="643"/>
      <c r="S12" s="643"/>
      <c r="T12" s="643"/>
      <c r="U12" s="643"/>
      <c r="V12" s="643"/>
      <c r="W12" s="643"/>
      <c r="X12" s="643"/>
      <c r="Y12" s="643"/>
      <c r="Z12" s="643"/>
      <c r="AA12" s="643"/>
      <c r="AB12" s="1742"/>
      <c r="AC12" s="1746"/>
      <c r="AD12" s="1746"/>
    </row>
    <row r="13" spans="1:30" s="362" customFormat="1" ht="13.5" customHeight="1" thickBot="1">
      <c r="B13" s="805"/>
      <c r="C13" s="806"/>
      <c r="D13" s="809"/>
      <c r="E13" s="2175"/>
      <c r="F13" s="2180"/>
      <c r="G13" s="2181"/>
      <c r="H13" s="2181"/>
      <c r="I13" s="2181"/>
      <c r="J13" s="2182"/>
      <c r="K13" s="2180"/>
      <c r="L13" s="2182"/>
      <c r="M13" s="781" t="str">
        <f>'Deliverables Checklist'!J13</f>
        <v>P1 invoice</v>
      </c>
      <c r="N13" s="653" t="str">
        <f>'Cash Flow'!L11</f>
        <v>Month</v>
      </c>
      <c r="O13" s="653" t="str">
        <f>'Cash Flow'!M11</f>
        <v>Month</v>
      </c>
      <c r="P13" s="781" t="str">
        <f>'Deliverables Checklist'!M13</f>
        <v>P4 invoice</v>
      </c>
      <c r="Q13" s="653" t="str">
        <f>'Cash Flow'!O11</f>
        <v>Month</v>
      </c>
      <c r="R13" s="653" t="str">
        <f>'Cash Flow'!P11</f>
        <v>Month</v>
      </c>
      <c r="S13" s="653" t="str">
        <f>'Cash Flow'!Q11</f>
        <v>Month</v>
      </c>
      <c r="T13" s="653" t="str">
        <f>'Cash Flow'!R11</f>
        <v>Month</v>
      </c>
      <c r="U13" s="653" t="str">
        <f>'Cash Flow'!S11</f>
        <v>Month</v>
      </c>
      <c r="V13" s="653" t="str">
        <f>'Cash Flow'!T11</f>
        <v>Month</v>
      </c>
      <c r="W13" s="653" t="str">
        <f>'Cash Flow'!U11</f>
        <v>Month</v>
      </c>
      <c r="X13" s="653" t="str">
        <f>'Cash Flow'!V11</f>
        <v>Month</v>
      </c>
      <c r="Y13" s="653" t="str">
        <f>'Cash Flow'!W11</f>
        <v>Month</v>
      </c>
      <c r="Z13" s="653" t="str">
        <f>'Cash Flow'!X11</f>
        <v>Month</v>
      </c>
      <c r="AA13" s="653">
        <f>'Cash Flow'!Z11</f>
        <v>0</v>
      </c>
      <c r="AB13" s="1743"/>
      <c r="AC13" s="1747"/>
      <c r="AD13" s="1747"/>
    </row>
    <row r="14" spans="1:30" ht="13.5" customHeight="1" thickBot="1">
      <c r="A14" s="362"/>
      <c r="B14" s="654"/>
      <c r="C14" s="655"/>
      <c r="D14" s="655"/>
      <c r="E14" s="2176"/>
      <c r="F14" s="2183"/>
      <c r="G14" s="2184"/>
      <c r="H14" s="2184"/>
      <c r="I14" s="2184"/>
      <c r="J14" s="2185"/>
      <c r="K14" s="2183"/>
      <c r="L14" s="2185"/>
      <c r="M14" s="647">
        <f>'Deliverables Checklist'!J14</f>
        <v>1</v>
      </c>
      <c r="N14" s="686">
        <f>'Cash Flow'!L12</f>
        <v>2</v>
      </c>
      <c r="O14" s="686">
        <f>'Cash Flow'!M12</f>
        <v>3</v>
      </c>
      <c r="P14" s="686">
        <f>'Cash Flow'!N12</f>
        <v>4</v>
      </c>
      <c r="Q14" s="686">
        <f>'Cash Flow'!O12</f>
        <v>5</v>
      </c>
      <c r="R14" s="686">
        <f>'Cash Flow'!P12</f>
        <v>6</v>
      </c>
      <c r="S14" s="686">
        <f>'Cash Flow'!Q12</f>
        <v>7</v>
      </c>
      <c r="T14" s="686">
        <f>'Cash Flow'!R12</f>
        <v>8</v>
      </c>
      <c r="U14" s="686">
        <f>'Cash Flow'!S12</f>
        <v>9</v>
      </c>
      <c r="V14" s="686">
        <f>'Cash Flow'!T12</f>
        <v>10</v>
      </c>
      <c r="W14" s="686">
        <f>'Cash Flow'!U12</f>
        <v>11</v>
      </c>
      <c r="X14" s="686">
        <f>'Cash Flow'!V12</f>
        <v>12</v>
      </c>
      <c r="Y14" s="686">
        <f>'Cash Flow'!W12</f>
        <v>13</v>
      </c>
      <c r="Z14" s="686">
        <f>'Cash Flow'!X12</f>
        <v>14</v>
      </c>
      <c r="AA14" s="686">
        <f>'Cash Flow'!Z12</f>
        <v>0</v>
      </c>
      <c r="AB14" s="687"/>
      <c r="AC14" s="27"/>
      <c r="AD14" s="27"/>
    </row>
    <row r="15" spans="1:30" ht="13.5" customHeight="1" thickTop="1">
      <c r="E15" s="1126" t="str">
        <f>'Deliverables Checklist'!B15</f>
        <v>SAP</v>
      </c>
      <c r="F15" s="1771" t="str">
        <f>'Deliverables Checklist'!C15</f>
        <v>Tax Clearance Certificate</v>
      </c>
      <c r="G15" s="1772"/>
      <c r="H15" s="1772"/>
      <c r="I15" s="1772"/>
      <c r="J15" s="1773"/>
      <c r="K15" s="1774" t="str">
        <f>'Deliverables Checklist'!H15</f>
        <v>Commissioning Manager</v>
      </c>
      <c r="L15" s="1775"/>
      <c r="M15" s="696">
        <f>'Deliverables Checklist'!J15</f>
        <v>1</v>
      </c>
      <c r="N15" s="649" t="e">
        <f>'Cash Flow'!#REF!</f>
        <v>#REF!</v>
      </c>
      <c r="O15" s="649" t="e">
        <f>'Cash Flow'!#REF!</f>
        <v>#REF!</v>
      </c>
      <c r="P15" s="697">
        <f>'Deliverables Checklist'!M15</f>
        <v>0</v>
      </c>
      <c r="Q15" s="649" t="e">
        <f>'Cash Flow'!#REF!</f>
        <v>#REF!</v>
      </c>
      <c r="R15" s="649" t="e">
        <f>'Cash Flow'!#REF!</f>
        <v>#REF!</v>
      </c>
      <c r="S15" s="649" t="e">
        <f>'Cash Flow'!#REF!</f>
        <v>#REF!</v>
      </c>
      <c r="T15" s="649" t="e">
        <f>'Cash Flow'!#REF!</f>
        <v>#REF!</v>
      </c>
      <c r="U15" s="649" t="e">
        <f>'Cash Flow'!#REF!</f>
        <v>#REF!</v>
      </c>
      <c r="V15" s="649" t="e">
        <f>'Cash Flow'!#REF!</f>
        <v>#REF!</v>
      </c>
      <c r="W15" s="649" t="e">
        <f>'Cash Flow'!#REF!</f>
        <v>#REF!</v>
      </c>
      <c r="X15" s="649" t="e">
        <f>'Cash Flow'!#REF!</f>
        <v>#REF!</v>
      </c>
      <c r="Y15" s="649" t="e">
        <f>'Cash Flow'!#REF!</f>
        <v>#REF!</v>
      </c>
      <c r="Z15" s="649" t="e">
        <f>'Cash Flow'!#REF!</f>
        <v>#REF!</v>
      </c>
      <c r="AA15" s="649" t="e">
        <f>'Cash Flow'!#REF!</f>
        <v>#REF!</v>
      </c>
      <c r="AB15" s="649" t="e">
        <f>'Cash Flow'!#REF!</f>
        <v>#REF!</v>
      </c>
      <c r="AC15" s="695"/>
      <c r="AD15" s="696"/>
    </row>
    <row r="16" spans="1:30" ht="13.5" customHeight="1">
      <c r="E16" s="1126" t="str">
        <f>'Deliverables Checklist'!B16</f>
        <v>SAP</v>
      </c>
      <c r="F16" s="1771" t="str">
        <f>'Deliverables Checklist'!C16</f>
        <v>BEE Certificate</v>
      </c>
      <c r="G16" s="1772"/>
      <c r="H16" s="1772"/>
      <c r="I16" s="1772"/>
      <c r="J16" s="1773"/>
      <c r="K16" s="1774" t="str">
        <f>'Deliverables Checklist'!H16</f>
        <v>Commissioning Manager</v>
      </c>
      <c r="L16" s="1775"/>
      <c r="M16" s="696">
        <f>'Deliverables Checklist'!J16</f>
        <v>1</v>
      </c>
      <c r="N16" s="649" t="e">
        <f>'Cash Flow'!#REF!</f>
        <v>#REF!</v>
      </c>
      <c r="O16" s="649" t="e">
        <f>'Cash Flow'!#REF!</f>
        <v>#REF!</v>
      </c>
      <c r="P16" s="697">
        <f>'Deliverables Checklist'!M16</f>
        <v>0</v>
      </c>
      <c r="Q16" s="649" t="e">
        <f>'Cash Flow'!#REF!</f>
        <v>#REF!</v>
      </c>
      <c r="R16" s="649" t="e">
        <f>'Cash Flow'!#REF!</f>
        <v>#REF!</v>
      </c>
      <c r="S16" s="649" t="e">
        <f>'Cash Flow'!#REF!</f>
        <v>#REF!</v>
      </c>
      <c r="T16" s="649" t="e">
        <f>'Cash Flow'!#REF!</f>
        <v>#REF!</v>
      </c>
      <c r="U16" s="649" t="e">
        <f>'Cash Flow'!#REF!</f>
        <v>#REF!</v>
      </c>
      <c r="V16" s="649" t="e">
        <f>'Cash Flow'!#REF!</f>
        <v>#REF!</v>
      </c>
      <c r="W16" s="649" t="e">
        <f>'Cash Flow'!#REF!</f>
        <v>#REF!</v>
      </c>
      <c r="X16" s="649" t="e">
        <f>'Cash Flow'!#REF!</f>
        <v>#REF!</v>
      </c>
      <c r="Y16" s="649" t="e">
        <f>'Cash Flow'!#REF!</f>
        <v>#REF!</v>
      </c>
      <c r="Z16" s="649" t="e">
        <f>'Cash Flow'!#REF!</f>
        <v>#REF!</v>
      </c>
      <c r="AA16" s="649" t="e">
        <f>'Cash Flow'!#REF!</f>
        <v>#REF!</v>
      </c>
      <c r="AB16" s="649" t="e">
        <f>'Cash Flow'!#REF!</f>
        <v>#REF!</v>
      </c>
      <c r="AC16" s="695"/>
      <c r="AD16" s="696"/>
    </row>
    <row r="17" spans="5:30" ht="13.5" customHeight="1">
      <c r="E17" s="1126" t="str">
        <f>'Deliverables Checklist'!B17</f>
        <v>SAP</v>
      </c>
      <c r="F17" s="1771" t="str">
        <f>'Deliverables Checklist'!C17</f>
        <v>TV License</v>
      </c>
      <c r="G17" s="1772"/>
      <c r="H17" s="1772"/>
      <c r="I17" s="1772"/>
      <c r="J17" s="1773"/>
      <c r="K17" s="1774" t="str">
        <f>'Deliverables Checklist'!H17</f>
        <v>Commissioning Manager</v>
      </c>
      <c r="L17" s="1775"/>
      <c r="M17" s="696">
        <f>'Deliverables Checklist'!J17</f>
        <v>1</v>
      </c>
      <c r="N17" s="656"/>
      <c r="O17" s="656"/>
      <c r="P17" s="697">
        <f>'Deliverables Checklist'!M17</f>
        <v>0</v>
      </c>
      <c r="Q17" s="656"/>
      <c r="R17" s="656"/>
      <c r="S17" s="656"/>
      <c r="T17" s="656"/>
      <c r="U17" s="656"/>
      <c r="V17" s="656"/>
      <c r="W17" s="656"/>
      <c r="X17" s="656"/>
      <c r="Y17" s="656"/>
      <c r="Z17" s="656"/>
      <c r="AA17" s="656"/>
      <c r="AB17" s="656"/>
      <c r="AC17" s="695"/>
      <c r="AD17" s="695"/>
    </row>
    <row r="18" spans="5:30" ht="13.5" customHeight="1">
      <c r="E18" s="1126" t="str">
        <f>'Deliverables Checklist'!B18</f>
        <v>SAP</v>
      </c>
      <c r="F18" s="1771" t="str">
        <f>'Deliverables Checklist'!C18</f>
        <v>Scriptwriters/Writers Agreement</v>
      </c>
      <c r="G18" s="1772"/>
      <c r="H18" s="1772"/>
      <c r="I18" s="1772"/>
      <c r="J18" s="1773"/>
      <c r="K18" s="1774" t="str">
        <f>'Deliverables Checklist'!H18</f>
        <v>Business Acquisitions</v>
      </c>
      <c r="L18" s="1775"/>
      <c r="M18" s="696">
        <f>'Deliverables Checklist'!J18</f>
        <v>0</v>
      </c>
      <c r="N18" s="656"/>
      <c r="O18" s="656"/>
      <c r="P18" s="697">
        <f>'Deliverables Checklist'!M18</f>
        <v>0</v>
      </c>
      <c r="Q18" s="656"/>
      <c r="R18" s="656"/>
      <c r="S18" s="656"/>
      <c r="T18" s="656"/>
      <c r="U18" s="656"/>
      <c r="V18" s="656"/>
      <c r="W18" s="656"/>
      <c r="X18" s="656"/>
      <c r="Y18" s="656"/>
      <c r="Z18" s="656"/>
      <c r="AA18" s="656"/>
      <c r="AB18" s="656"/>
      <c r="AC18" s="695"/>
      <c r="AD18" s="695"/>
    </row>
    <row r="19" spans="5:30" ht="13.5" customHeight="1">
      <c r="E19" s="1126" t="str">
        <f>'Deliverables Checklist'!B19</f>
        <v>SAP</v>
      </c>
      <c r="F19" s="1771" t="str">
        <f>'Deliverables Checklist'!C19</f>
        <v>Invoice</v>
      </c>
      <c r="G19" s="1772"/>
      <c r="H19" s="1772"/>
      <c r="I19" s="1772"/>
      <c r="J19" s="1773"/>
      <c r="K19" s="1774" t="str">
        <f>'Deliverables Checklist'!H19</f>
        <v>Business Acquisitions</v>
      </c>
      <c r="L19" s="1775"/>
      <c r="M19" s="696">
        <f>'Deliverables Checklist'!J19</f>
        <v>0</v>
      </c>
      <c r="N19" s="649" t="e">
        <f>'Cash Flow'!#REF!</f>
        <v>#REF!</v>
      </c>
      <c r="O19" s="649" t="e">
        <f>'Cash Flow'!#REF!</f>
        <v>#REF!</v>
      </c>
      <c r="P19" s="697">
        <f>'Deliverables Checklist'!M19</f>
        <v>0</v>
      </c>
      <c r="Q19" s="649" t="e">
        <f>'Cash Flow'!#REF!</f>
        <v>#REF!</v>
      </c>
      <c r="R19" s="649" t="e">
        <f>'Cash Flow'!#REF!</f>
        <v>#REF!</v>
      </c>
      <c r="S19" s="649" t="e">
        <f>'Cash Flow'!#REF!</f>
        <v>#REF!</v>
      </c>
      <c r="T19" s="649" t="e">
        <f>'Cash Flow'!#REF!</f>
        <v>#REF!</v>
      </c>
      <c r="U19" s="649" t="e">
        <f>'Cash Flow'!#REF!</f>
        <v>#REF!</v>
      </c>
      <c r="V19" s="649" t="e">
        <f>'Cash Flow'!#REF!</f>
        <v>#REF!</v>
      </c>
      <c r="W19" s="649" t="e">
        <f>'Cash Flow'!#REF!</f>
        <v>#REF!</v>
      </c>
      <c r="X19" s="649" t="e">
        <f>'Cash Flow'!#REF!</f>
        <v>#REF!</v>
      </c>
      <c r="Y19" s="649" t="e">
        <f>'Cash Flow'!#REF!</f>
        <v>#REF!</v>
      </c>
      <c r="Z19" s="649" t="e">
        <f>'Cash Flow'!#REF!</f>
        <v>#REF!</v>
      </c>
      <c r="AA19" s="649" t="e">
        <f>'Cash Flow'!#REF!</f>
        <v>#REF!</v>
      </c>
      <c r="AB19" s="649" t="e">
        <f>'Cash Flow'!#REF!</f>
        <v>#REF!</v>
      </c>
      <c r="AC19" s="695"/>
      <c r="AD19" s="696"/>
    </row>
    <row r="20" spans="5:30" ht="13.5" customHeight="1">
      <c r="E20" s="1126" t="str">
        <f>'Deliverables Checklist'!B20</f>
        <v>e-mail U drive</v>
      </c>
      <c r="F20" s="1771" t="str">
        <f>'Deliverables Checklist'!C20</f>
        <v>Proof of separate bank account</v>
      </c>
      <c r="G20" s="1772"/>
      <c r="H20" s="1772"/>
      <c r="I20" s="1772"/>
      <c r="J20" s="1773"/>
      <c r="K20" s="1774" t="str">
        <f>'Deliverables Checklist'!H20</f>
        <v>Production Controller</v>
      </c>
      <c r="L20" s="1775"/>
      <c r="M20" s="696">
        <f>'Deliverables Checklist'!J20</f>
        <v>1</v>
      </c>
      <c r="N20" s="640" t="e">
        <f>'Cash Flow'!#REF!</f>
        <v>#REF!</v>
      </c>
      <c r="O20" s="640" t="e">
        <f>'Cash Flow'!#REF!</f>
        <v>#REF!</v>
      </c>
      <c r="P20" s="697">
        <f>'Deliverables Checklist'!M20</f>
        <v>0</v>
      </c>
      <c r="Q20" s="640" t="e">
        <f>'Cash Flow'!#REF!</f>
        <v>#REF!</v>
      </c>
      <c r="R20" s="640" t="e">
        <f>'Cash Flow'!#REF!</f>
        <v>#REF!</v>
      </c>
      <c r="S20" s="640" t="e">
        <f>'Cash Flow'!#REF!</f>
        <v>#REF!</v>
      </c>
      <c r="T20" s="640" t="e">
        <f>'Cash Flow'!#REF!</f>
        <v>#REF!</v>
      </c>
      <c r="U20" s="640" t="e">
        <f>'Cash Flow'!#REF!</f>
        <v>#REF!</v>
      </c>
      <c r="V20" s="640" t="e">
        <f>'Cash Flow'!#REF!</f>
        <v>#REF!</v>
      </c>
      <c r="W20" s="640" t="e">
        <f>'Cash Flow'!#REF!</f>
        <v>#REF!</v>
      </c>
      <c r="X20" s="640" t="e">
        <f>'Cash Flow'!#REF!</f>
        <v>#REF!</v>
      </c>
      <c r="Y20" s="640" t="e">
        <f>'Cash Flow'!#REF!</f>
        <v>#REF!</v>
      </c>
      <c r="Z20" s="640" t="e">
        <f>'Cash Flow'!#REF!</f>
        <v>#REF!</v>
      </c>
      <c r="AA20" s="640" t="e">
        <f>'Cash Flow'!#REF!</f>
        <v>#REF!</v>
      </c>
      <c r="AB20" s="649" t="e">
        <f>'Cash Flow'!#REF!</f>
        <v>#REF!</v>
      </c>
      <c r="AC20" s="695"/>
      <c r="AD20" s="696"/>
    </row>
    <row r="21" spans="5:30" ht="13.5" customHeight="1">
      <c r="E21" s="1126" t="str">
        <f>'Deliverables Checklist'!B21</f>
        <v>e-mail U drive</v>
      </c>
      <c r="F21" s="1771" t="str">
        <f>'Deliverables Checklist'!C21</f>
        <v>Copy of Production Insurance Confirmation</v>
      </c>
      <c r="G21" s="1772"/>
      <c r="H21" s="1772"/>
      <c r="I21" s="1772"/>
      <c r="J21" s="1773"/>
      <c r="K21" s="1774" t="str">
        <f>'Deliverables Checklist'!H21</f>
        <v>Production Controller</v>
      </c>
      <c r="L21" s="1775"/>
      <c r="M21" s="696">
        <f>'Deliverables Checklist'!J21</f>
        <v>1</v>
      </c>
      <c r="N21" s="656"/>
      <c r="O21" s="656"/>
      <c r="P21" s="697">
        <f>'Deliverables Checklist'!M21</f>
        <v>0</v>
      </c>
      <c r="Q21" s="656"/>
      <c r="R21" s="656"/>
      <c r="S21" s="656"/>
      <c r="T21" s="656"/>
      <c r="U21" s="656"/>
      <c r="V21" s="656"/>
      <c r="W21" s="656"/>
      <c r="X21" s="656"/>
      <c r="Y21" s="656"/>
      <c r="Z21" s="656"/>
      <c r="AA21" s="656"/>
      <c r="AB21" s="656"/>
      <c r="AC21" s="695"/>
      <c r="AD21" s="695"/>
    </row>
    <row r="22" spans="5:30" ht="13.5" customHeight="1">
      <c r="E22" s="1126" t="str">
        <f>'Deliverables Checklist'!B22</f>
        <v>SAP</v>
      </c>
      <c r="F22" s="1771" t="str">
        <f>'Deliverables Checklist'!C22</f>
        <v>Monthly Production Expenditure Report</v>
      </c>
      <c r="G22" s="1772"/>
      <c r="H22" s="1772"/>
      <c r="I22" s="1772"/>
      <c r="J22" s="1773"/>
      <c r="K22" s="1774" t="str">
        <f>'Deliverables Checklist'!H22</f>
        <v>Production Controller</v>
      </c>
      <c r="L22" s="1775"/>
      <c r="M22" s="696">
        <f>'Deliverables Checklist'!J22</f>
        <v>0</v>
      </c>
      <c r="N22" s="649" t="e">
        <f>'Cash Flow'!#REF!</f>
        <v>#REF!</v>
      </c>
      <c r="O22" s="649" t="e">
        <f>'Cash Flow'!#REF!</f>
        <v>#REF!</v>
      </c>
      <c r="P22" s="697" t="str">
        <f>'Deliverables Checklist'!M22</f>
        <v>P3 mid-month</v>
      </c>
      <c r="Q22" s="649" t="e">
        <f>'Cash Flow'!#REF!</f>
        <v>#REF!</v>
      </c>
      <c r="R22" s="649" t="e">
        <f>'Cash Flow'!#REF!</f>
        <v>#REF!</v>
      </c>
      <c r="S22" s="649" t="e">
        <f>'Cash Flow'!#REF!</f>
        <v>#REF!</v>
      </c>
      <c r="T22" s="649" t="e">
        <f>'Cash Flow'!#REF!</f>
        <v>#REF!</v>
      </c>
      <c r="U22" s="649" t="e">
        <f>'Cash Flow'!#REF!</f>
        <v>#REF!</v>
      </c>
      <c r="V22" s="649" t="e">
        <f>'Cash Flow'!#REF!</f>
        <v>#REF!</v>
      </c>
      <c r="W22" s="649" t="e">
        <f>'Cash Flow'!#REF!</f>
        <v>#REF!</v>
      </c>
      <c r="X22" s="649" t="e">
        <f>'Cash Flow'!#REF!</f>
        <v>#REF!</v>
      </c>
      <c r="Y22" s="649" t="e">
        <f>'Cash Flow'!#REF!</f>
        <v>#REF!</v>
      </c>
      <c r="Z22" s="649" t="e">
        <f>'Cash Flow'!#REF!</f>
        <v>#REF!</v>
      </c>
      <c r="AA22" s="649" t="e">
        <f>'Cash Flow'!#REF!</f>
        <v>#REF!</v>
      </c>
      <c r="AB22" s="649" t="e">
        <f>'Cash Flow'!#REF!</f>
        <v>#REF!</v>
      </c>
      <c r="AC22" s="695"/>
      <c r="AD22" s="696"/>
    </row>
    <row r="23" spans="5:30" ht="13.5" customHeight="1">
      <c r="E23" s="1126" t="str">
        <f>'Deliverables Checklist'!B23</f>
        <v>email</v>
      </c>
      <c r="F23" s="1771" t="str">
        <f>'Deliverables Checklist'!C23</f>
        <v>Asset Closing Memo</v>
      </c>
      <c r="G23" s="1772"/>
      <c r="H23" s="1772"/>
      <c r="I23" s="1772"/>
      <c r="J23" s="1773"/>
      <c r="K23" s="1774" t="str">
        <f>'Deliverables Checklist'!H23</f>
        <v>Production Controller</v>
      </c>
      <c r="L23" s="1775"/>
      <c r="M23" s="696">
        <f>'Deliverables Checklist'!J23</f>
        <v>0</v>
      </c>
      <c r="N23" s="649" t="e">
        <f>'Cash Flow'!#REF!</f>
        <v>#REF!</v>
      </c>
      <c r="O23" s="649" t="e">
        <f>'Cash Flow'!#REF!</f>
        <v>#REF!</v>
      </c>
      <c r="P23" s="697">
        <f>'Deliverables Checklist'!M23</f>
        <v>0</v>
      </c>
      <c r="Q23" s="649" t="e">
        <f>'Cash Flow'!#REF!</f>
        <v>#REF!</v>
      </c>
      <c r="R23" s="649" t="e">
        <f>'Cash Flow'!#REF!</f>
        <v>#REF!</v>
      </c>
      <c r="S23" s="649" t="e">
        <f>'Cash Flow'!#REF!</f>
        <v>#REF!</v>
      </c>
      <c r="T23" s="649" t="e">
        <f>'Cash Flow'!#REF!</f>
        <v>#REF!</v>
      </c>
      <c r="U23" s="649" t="e">
        <f>'Cash Flow'!#REF!</f>
        <v>#REF!</v>
      </c>
      <c r="V23" s="649" t="e">
        <f>'Cash Flow'!#REF!</f>
        <v>#REF!</v>
      </c>
      <c r="W23" s="649" t="e">
        <f>'Cash Flow'!#REF!</f>
        <v>#REF!</v>
      </c>
      <c r="X23" s="649" t="e">
        <f>'Cash Flow'!#REF!</f>
        <v>#REF!</v>
      </c>
      <c r="Y23" s="649" t="e">
        <f>'Cash Flow'!#REF!</f>
        <v>#REF!</v>
      </c>
      <c r="Z23" s="649" t="e">
        <f>'Cash Flow'!#REF!</f>
        <v>#REF!</v>
      </c>
      <c r="AA23" s="649" t="e">
        <f>'Cash Flow'!#REF!</f>
        <v>#REF!</v>
      </c>
      <c r="AB23" s="649" t="e">
        <f>'Cash Flow'!#REF!</f>
        <v>#REF!</v>
      </c>
      <c r="AC23" s="695"/>
      <c r="AD23" s="696"/>
    </row>
    <row r="24" spans="5:30" ht="13.5" customHeight="1">
      <c r="E24" s="1126" t="str">
        <f>'Deliverables Checklist'!B24</f>
        <v>e-mail U drive</v>
      </c>
      <c r="F24" s="1771" t="str">
        <f>'Deliverables Checklist'!C24</f>
        <v>Final Status Report    (Production Controller)</v>
      </c>
      <c r="G24" s="1772"/>
      <c r="H24" s="1772"/>
      <c r="I24" s="1772"/>
      <c r="J24" s="1773"/>
      <c r="K24" s="1774" t="str">
        <f>'Deliverables Checklist'!H24</f>
        <v>Financial Administrator</v>
      </c>
      <c r="L24" s="1775"/>
      <c r="M24" s="696">
        <f>'Deliverables Checklist'!J24</f>
        <v>0</v>
      </c>
      <c r="N24" s="640" t="e">
        <f>'Cash Flow'!#REF!</f>
        <v>#REF!</v>
      </c>
      <c r="O24" s="640" t="e">
        <f>'Cash Flow'!#REF!</f>
        <v>#REF!</v>
      </c>
      <c r="P24" s="697">
        <f>'Deliverables Checklist'!M24</f>
        <v>0</v>
      </c>
      <c r="Q24" s="640" t="e">
        <f>'Cash Flow'!#REF!</f>
        <v>#REF!</v>
      </c>
      <c r="R24" s="640" t="e">
        <f>'Cash Flow'!#REF!</f>
        <v>#REF!</v>
      </c>
      <c r="S24" s="640" t="e">
        <f>'Cash Flow'!#REF!</f>
        <v>#REF!</v>
      </c>
      <c r="T24" s="640" t="e">
        <f>'Cash Flow'!#REF!</f>
        <v>#REF!</v>
      </c>
      <c r="U24" s="640" t="e">
        <f>'Cash Flow'!#REF!</f>
        <v>#REF!</v>
      </c>
      <c r="V24" s="640" t="e">
        <f>'Cash Flow'!#REF!</f>
        <v>#REF!</v>
      </c>
      <c r="W24" s="640" t="e">
        <f>'Cash Flow'!#REF!</f>
        <v>#REF!</v>
      </c>
      <c r="X24" s="640" t="e">
        <f>'Cash Flow'!#REF!</f>
        <v>#REF!</v>
      </c>
      <c r="Y24" s="640" t="e">
        <f>'Cash Flow'!#REF!</f>
        <v>#REF!</v>
      </c>
      <c r="Z24" s="640" t="e">
        <f>'Cash Flow'!#REF!</f>
        <v>#REF!</v>
      </c>
      <c r="AA24" s="640" t="e">
        <f>'Cash Flow'!#REF!</f>
        <v>#REF!</v>
      </c>
      <c r="AB24" s="649" t="e">
        <f>'Cash Flow'!#REF!</f>
        <v>#REF!</v>
      </c>
      <c r="AC24" s="695"/>
      <c r="AD24" s="696"/>
    </row>
    <row r="25" spans="5:30" ht="13.5" customHeight="1">
      <c r="E25" s="1126" t="str">
        <f>'Deliverables Checklist'!B25</f>
        <v>e-mail U drive</v>
      </c>
      <c r="F25" s="1771" t="str">
        <f>'Deliverables Checklist'!C25</f>
        <v>Content Workshop</v>
      </c>
      <c r="G25" s="1772"/>
      <c r="H25" s="1772"/>
      <c r="I25" s="1772"/>
      <c r="J25" s="1773"/>
      <c r="K25" s="1774" t="str">
        <f>'Deliverables Checklist'!H25</f>
        <v>Commissioning Editor</v>
      </c>
      <c r="L25" s="1775"/>
      <c r="M25" s="696">
        <f>'Deliverables Checklist'!J25</f>
        <v>1</v>
      </c>
      <c r="N25" s="656"/>
      <c r="O25" s="656"/>
      <c r="P25" s="697">
        <f>'Deliverables Checklist'!M25</f>
        <v>0</v>
      </c>
      <c r="Q25" s="656"/>
      <c r="R25" s="656"/>
      <c r="S25" s="656"/>
      <c r="T25" s="656"/>
      <c r="U25" s="656"/>
      <c r="V25" s="656"/>
      <c r="W25" s="656"/>
      <c r="X25" s="656"/>
      <c r="Y25" s="656"/>
      <c r="Z25" s="656"/>
      <c r="AA25" s="656"/>
      <c r="AB25" s="656"/>
      <c r="AC25" s="695"/>
      <c r="AD25" s="695"/>
    </row>
    <row r="26" spans="5:30" ht="13.5" customHeight="1">
      <c r="E26" s="1126" t="str">
        <f>'Deliverables Checklist'!B26</f>
        <v>e-mail U drive</v>
      </c>
      <c r="F26" s="1771" t="str">
        <f>'Deliverables Checklist'!C26</f>
        <v>Research Pack</v>
      </c>
      <c r="G26" s="1772"/>
      <c r="H26" s="1772"/>
      <c r="I26" s="1772"/>
      <c r="J26" s="1773"/>
      <c r="K26" s="1774" t="str">
        <f>'Deliverables Checklist'!H26</f>
        <v>Commissioning Editor</v>
      </c>
      <c r="L26" s="1775"/>
      <c r="M26" s="696">
        <f>'Deliverables Checklist'!J26</f>
        <v>1</v>
      </c>
      <c r="N26" s="649" t="e">
        <f>'Cash Flow'!#REF!</f>
        <v>#REF!</v>
      </c>
      <c r="O26" s="649" t="e">
        <f>'Cash Flow'!#REF!</f>
        <v>#REF!</v>
      </c>
      <c r="P26" s="697">
        <f>'Deliverables Checklist'!M26</f>
        <v>0</v>
      </c>
      <c r="Q26" s="649" t="e">
        <f>'Cash Flow'!#REF!</f>
        <v>#REF!</v>
      </c>
      <c r="R26" s="649" t="e">
        <f>'Cash Flow'!#REF!</f>
        <v>#REF!</v>
      </c>
      <c r="S26" s="649" t="e">
        <f>'Cash Flow'!#REF!</f>
        <v>#REF!</v>
      </c>
      <c r="T26" s="649" t="e">
        <f>'Cash Flow'!#REF!</f>
        <v>#REF!</v>
      </c>
      <c r="U26" s="649" t="e">
        <f>'Cash Flow'!#REF!</f>
        <v>#REF!</v>
      </c>
      <c r="V26" s="649" t="e">
        <f>'Cash Flow'!#REF!</f>
        <v>#REF!</v>
      </c>
      <c r="W26" s="649" t="e">
        <f>'Cash Flow'!#REF!</f>
        <v>#REF!</v>
      </c>
      <c r="X26" s="649" t="e">
        <f>'Cash Flow'!#REF!</f>
        <v>#REF!</v>
      </c>
      <c r="Y26" s="649" t="e">
        <f>'Cash Flow'!#REF!</f>
        <v>#REF!</v>
      </c>
      <c r="Z26" s="649" t="e">
        <f>'Cash Flow'!#REF!</f>
        <v>#REF!</v>
      </c>
      <c r="AA26" s="649" t="e">
        <f>'Cash Flow'!#REF!</f>
        <v>#REF!</v>
      </c>
      <c r="AB26" s="649" t="e">
        <f>'Cash Flow'!#REF!</f>
        <v>#REF!</v>
      </c>
      <c r="AC26" s="695"/>
      <c r="AD26" s="696"/>
    </row>
    <row r="27" spans="5:30" ht="13.5" customHeight="1">
      <c r="E27" s="1126" t="str">
        <f>'Deliverables Checklist'!B27</f>
        <v>Dalet</v>
      </c>
      <c r="F27" s="1771" t="str">
        <f>'Deliverables Checklist'!C27</f>
        <v>Episodic Outlines; EPG Synopsis</v>
      </c>
      <c r="G27" s="1772"/>
      <c r="H27" s="1772"/>
      <c r="I27" s="1772"/>
      <c r="J27" s="1773"/>
      <c r="K27" s="1774" t="str">
        <f>'Deliverables Checklist'!H27</f>
        <v>Commissioning Editor</v>
      </c>
      <c r="L27" s="1775"/>
      <c r="M27" s="696">
        <f>'Deliverables Checklist'!J27</f>
        <v>1</v>
      </c>
      <c r="N27" s="649" t="e">
        <f>'Cash Flow'!#REF!</f>
        <v>#REF!</v>
      </c>
      <c r="O27" s="649" t="e">
        <f>'Cash Flow'!#REF!</f>
        <v>#REF!</v>
      </c>
      <c r="P27" s="697">
        <f>'Deliverables Checklist'!M27</f>
        <v>0</v>
      </c>
      <c r="Q27" s="649" t="e">
        <f>'Cash Flow'!#REF!</f>
        <v>#REF!</v>
      </c>
      <c r="R27" s="649" t="e">
        <f>'Cash Flow'!#REF!</f>
        <v>#REF!</v>
      </c>
      <c r="S27" s="649" t="e">
        <f>'Cash Flow'!#REF!</f>
        <v>#REF!</v>
      </c>
      <c r="T27" s="649" t="e">
        <f>'Cash Flow'!#REF!</f>
        <v>#REF!</v>
      </c>
      <c r="U27" s="649" t="e">
        <f>'Cash Flow'!#REF!</f>
        <v>#REF!</v>
      </c>
      <c r="V27" s="649" t="e">
        <f>'Cash Flow'!#REF!</f>
        <v>#REF!</v>
      </c>
      <c r="W27" s="649" t="e">
        <f>'Cash Flow'!#REF!</f>
        <v>#REF!</v>
      </c>
      <c r="X27" s="649" t="e">
        <f>'Cash Flow'!#REF!</f>
        <v>#REF!</v>
      </c>
      <c r="Y27" s="649" t="e">
        <f>'Cash Flow'!#REF!</f>
        <v>#REF!</v>
      </c>
      <c r="Z27" s="649" t="e">
        <f>'Cash Flow'!#REF!</f>
        <v>#REF!</v>
      </c>
      <c r="AA27" s="649" t="e">
        <f>'Cash Flow'!#REF!</f>
        <v>#REF!</v>
      </c>
      <c r="AB27" s="649" t="e">
        <f>'Cash Flow'!#REF!</f>
        <v>#REF!</v>
      </c>
      <c r="AC27" s="695"/>
      <c r="AD27" s="696"/>
    </row>
    <row r="28" spans="5:30" ht="13.5" customHeight="1">
      <c r="E28" s="1126" t="str">
        <f>'Deliverables Checklist'!B28</f>
        <v>Dalet</v>
      </c>
      <c r="F28" s="1771" t="str">
        <f>'Deliverables Checklist'!C28</f>
        <v>Series Outlines</v>
      </c>
      <c r="G28" s="1772"/>
      <c r="H28" s="1772"/>
      <c r="I28" s="1772"/>
      <c r="J28" s="1773"/>
      <c r="K28" s="1774" t="str">
        <f>'Deliverables Checklist'!H28</f>
        <v>Commissioning Editor</v>
      </c>
      <c r="L28" s="1775"/>
      <c r="M28" s="696">
        <f>'Deliverables Checklist'!J28</f>
        <v>0</v>
      </c>
      <c r="N28" s="649" t="e">
        <f>'Cash Flow'!#REF!</f>
        <v>#REF!</v>
      </c>
      <c r="O28" s="649" t="e">
        <f>'Cash Flow'!#REF!</f>
        <v>#REF!</v>
      </c>
      <c r="P28" s="697">
        <f>'Deliverables Checklist'!M28</f>
        <v>0</v>
      </c>
      <c r="Q28" s="649" t="e">
        <f>'Cash Flow'!#REF!</f>
        <v>#REF!</v>
      </c>
      <c r="R28" s="649" t="e">
        <f>'Cash Flow'!#REF!</f>
        <v>#REF!</v>
      </c>
      <c r="S28" s="649" t="e">
        <f>'Cash Flow'!#REF!</f>
        <v>#REF!</v>
      </c>
      <c r="T28" s="649" t="e">
        <f>'Cash Flow'!#REF!</f>
        <v>#REF!</v>
      </c>
      <c r="U28" s="649" t="e">
        <f>'Cash Flow'!#REF!</f>
        <v>#REF!</v>
      </c>
      <c r="V28" s="649" t="e">
        <f>'Cash Flow'!#REF!</f>
        <v>#REF!</v>
      </c>
      <c r="W28" s="649" t="e">
        <f>'Cash Flow'!#REF!</f>
        <v>#REF!</v>
      </c>
      <c r="X28" s="649" t="e">
        <f>'Cash Flow'!#REF!</f>
        <v>#REF!</v>
      </c>
      <c r="Y28" s="649" t="e">
        <f>'Cash Flow'!#REF!</f>
        <v>#REF!</v>
      </c>
      <c r="Z28" s="649" t="e">
        <f>'Cash Flow'!#REF!</f>
        <v>#REF!</v>
      </c>
      <c r="AA28" s="649" t="e">
        <f>'Cash Flow'!#REF!</f>
        <v>#REF!</v>
      </c>
      <c r="AB28" s="649" t="e">
        <f>'Cash Flow'!#REF!</f>
        <v>#REF!</v>
      </c>
      <c r="AC28" s="695"/>
      <c r="AD28" s="696"/>
    </row>
    <row r="29" spans="5:30" ht="13.5" customHeight="1">
      <c r="E29" s="1126" t="str">
        <f>'Deliverables Checklist'!B29</f>
        <v>U Drive</v>
      </c>
      <c r="F29" s="1771" t="str">
        <f>'Deliverables Checklist'!C29</f>
        <v>Final Approved TX Scripts</v>
      </c>
      <c r="G29" s="1772"/>
      <c r="H29" s="1772"/>
      <c r="I29" s="1772"/>
      <c r="J29" s="1773"/>
      <c r="K29" s="1774" t="str">
        <f>'Deliverables Checklist'!H29</f>
        <v>Commissioning Editor</v>
      </c>
      <c r="L29" s="1775"/>
      <c r="M29" s="696">
        <f>'Deliverables Checklist'!J29</f>
        <v>0</v>
      </c>
      <c r="N29" s="649" t="e">
        <f>'Cash Flow'!#REF!</f>
        <v>#REF!</v>
      </c>
      <c r="O29" s="649" t="e">
        <f>'Cash Flow'!#REF!</f>
        <v>#REF!</v>
      </c>
      <c r="P29" s="697">
        <f>'Deliverables Checklist'!M29</f>
        <v>0</v>
      </c>
      <c r="Q29" s="649" t="e">
        <f>'Cash Flow'!#REF!</f>
        <v>#REF!</v>
      </c>
      <c r="R29" s="649" t="e">
        <f>'Cash Flow'!#REF!</f>
        <v>#REF!</v>
      </c>
      <c r="S29" s="649" t="e">
        <f>'Cash Flow'!#REF!</f>
        <v>#REF!</v>
      </c>
      <c r="T29" s="649" t="e">
        <f>'Cash Flow'!#REF!</f>
        <v>#REF!</v>
      </c>
      <c r="U29" s="649" t="e">
        <f>'Cash Flow'!#REF!</f>
        <v>#REF!</v>
      </c>
      <c r="V29" s="649" t="e">
        <f>'Cash Flow'!#REF!</f>
        <v>#REF!</v>
      </c>
      <c r="W29" s="649" t="e">
        <f>'Cash Flow'!#REF!</f>
        <v>#REF!</v>
      </c>
      <c r="X29" s="649" t="e">
        <f>'Cash Flow'!#REF!</f>
        <v>#REF!</v>
      </c>
      <c r="Y29" s="649" t="e">
        <f>'Cash Flow'!#REF!</f>
        <v>#REF!</v>
      </c>
      <c r="Z29" s="649" t="e">
        <f>'Cash Flow'!#REF!</f>
        <v>#REF!</v>
      </c>
      <c r="AA29" s="649" t="e">
        <f>'Cash Flow'!#REF!</f>
        <v>#REF!</v>
      </c>
      <c r="AB29" s="649" t="e">
        <f>'Cash Flow'!#REF!</f>
        <v>#REF!</v>
      </c>
      <c r="AC29" s="695"/>
      <c r="AD29" s="696"/>
    </row>
    <row r="30" spans="5:30" ht="13.5" customHeight="1">
      <c r="E30" s="1126" t="str">
        <f>'Deliverables Checklist'!B30</f>
        <v>YBC</v>
      </c>
      <c r="F30" s="1771" t="str">
        <f>'Deliverables Checklist'!C30</f>
        <v>Viewing copy delivered via we transfer or similar product</v>
      </c>
      <c r="G30" s="1772"/>
      <c r="H30" s="1772"/>
      <c r="I30" s="1772"/>
      <c r="J30" s="1773"/>
      <c r="K30" s="1774" t="str">
        <f>'Deliverables Checklist'!H30</f>
        <v>Commissioning Editor</v>
      </c>
      <c r="L30" s="1775"/>
      <c r="M30" s="696">
        <f>'Deliverables Checklist'!J30</f>
        <v>0</v>
      </c>
      <c r="N30" s="649" t="e">
        <f>'Cash Flow'!#REF!</f>
        <v>#REF!</v>
      </c>
      <c r="O30" s="649" t="e">
        <f>'Cash Flow'!#REF!</f>
        <v>#REF!</v>
      </c>
      <c r="P30" s="697">
        <f>'Deliverables Checklist'!M30</f>
        <v>0</v>
      </c>
      <c r="Q30" s="649" t="e">
        <f>'Cash Flow'!#REF!</f>
        <v>#REF!</v>
      </c>
      <c r="R30" s="649" t="e">
        <f>'Cash Flow'!#REF!</f>
        <v>#REF!</v>
      </c>
      <c r="S30" s="649" t="e">
        <f>'Cash Flow'!#REF!</f>
        <v>#REF!</v>
      </c>
      <c r="T30" s="649" t="e">
        <f>'Cash Flow'!#REF!</f>
        <v>#REF!</v>
      </c>
      <c r="U30" s="649" t="e">
        <f>'Cash Flow'!#REF!</f>
        <v>#REF!</v>
      </c>
      <c r="V30" s="649" t="e">
        <f>'Cash Flow'!#REF!</f>
        <v>#REF!</v>
      </c>
      <c r="W30" s="649" t="e">
        <f>'Cash Flow'!#REF!</f>
        <v>#REF!</v>
      </c>
      <c r="X30" s="649" t="e">
        <f>'Cash Flow'!#REF!</f>
        <v>#REF!</v>
      </c>
      <c r="Y30" s="649" t="e">
        <f>'Cash Flow'!#REF!</f>
        <v>#REF!</v>
      </c>
      <c r="Z30" s="649" t="e">
        <f>'Cash Flow'!#REF!</f>
        <v>#REF!</v>
      </c>
      <c r="AA30" s="649" t="e">
        <f>'Cash Flow'!#REF!</f>
        <v>#REF!</v>
      </c>
      <c r="AB30" s="649" t="e">
        <f>'Cash Flow'!#REF!</f>
        <v>#REF!</v>
      </c>
      <c r="AC30" s="695"/>
      <c r="AD30" s="696"/>
    </row>
    <row r="31" spans="5:30" ht="13.5" customHeight="1">
      <c r="E31" s="1126" t="str">
        <f>'Deliverables Checklist'!B31</f>
        <v>Dalet</v>
      </c>
      <c r="F31" s="1771" t="str">
        <f>'Deliverables Checklist'!C31</f>
        <v>EPKs and Promos</v>
      </c>
      <c r="G31" s="1772"/>
      <c r="H31" s="1772"/>
      <c r="I31" s="1772"/>
      <c r="J31" s="1773"/>
      <c r="K31" s="1774" t="str">
        <f>'Deliverables Checklist'!H31</f>
        <v>Commissioning Editor</v>
      </c>
      <c r="L31" s="1775"/>
      <c r="M31" s="696">
        <f>'Deliverables Checklist'!J31</f>
        <v>0</v>
      </c>
      <c r="N31" s="649" t="e">
        <f>'Cash Flow'!#REF!</f>
        <v>#REF!</v>
      </c>
      <c r="O31" s="649" t="e">
        <f>'Cash Flow'!#REF!</f>
        <v>#REF!</v>
      </c>
      <c r="P31" s="697">
        <f>'Deliverables Checklist'!M31</f>
        <v>0</v>
      </c>
      <c r="Q31" s="649" t="e">
        <f>'Cash Flow'!#REF!</f>
        <v>#REF!</v>
      </c>
      <c r="R31" s="649" t="e">
        <f>'Cash Flow'!#REF!</f>
        <v>#REF!</v>
      </c>
      <c r="S31" s="649" t="e">
        <f>'Cash Flow'!#REF!</f>
        <v>#REF!</v>
      </c>
      <c r="T31" s="649" t="e">
        <f>'Cash Flow'!#REF!</f>
        <v>#REF!</v>
      </c>
      <c r="U31" s="649" t="e">
        <f>'Cash Flow'!#REF!</f>
        <v>#REF!</v>
      </c>
      <c r="V31" s="649" t="e">
        <f>'Cash Flow'!#REF!</f>
        <v>#REF!</v>
      </c>
      <c r="W31" s="649" t="e">
        <f>'Cash Flow'!#REF!</f>
        <v>#REF!</v>
      </c>
      <c r="X31" s="649" t="e">
        <f>'Cash Flow'!#REF!</f>
        <v>#REF!</v>
      </c>
      <c r="Y31" s="649" t="e">
        <f>'Cash Flow'!#REF!</f>
        <v>#REF!</v>
      </c>
      <c r="Z31" s="649" t="e">
        <f>'Cash Flow'!#REF!</f>
        <v>#REF!</v>
      </c>
      <c r="AA31" s="649" t="e">
        <f>'Cash Flow'!#REF!</f>
        <v>#REF!</v>
      </c>
      <c r="AB31" s="649" t="e">
        <f>'Cash Flow'!#REF!</f>
        <v>#REF!</v>
      </c>
      <c r="AC31" s="695"/>
      <c r="AD31" s="696"/>
    </row>
    <row r="32" spans="5:30" ht="13.5" customHeight="1">
      <c r="E32" s="1126" t="str">
        <f>'Deliverables Checklist'!B32</f>
        <v>Dalet</v>
      </c>
      <c r="F32" s="1771" t="str">
        <f>'Deliverables Checklist'!C32</f>
        <v>Episodic File Delivery (portal) with M&amp;E tracks</v>
      </c>
      <c r="G32" s="1772"/>
      <c r="H32" s="1772"/>
      <c r="I32" s="1772"/>
      <c r="J32" s="1773"/>
      <c r="K32" s="1774" t="str">
        <f>'Deliverables Checklist'!H32</f>
        <v>Commissioning Editor</v>
      </c>
      <c r="L32" s="1775"/>
      <c r="M32" s="696">
        <f>'Deliverables Checklist'!J32</f>
        <v>0</v>
      </c>
      <c r="N32" s="649" t="e">
        <f>'Cash Flow'!#REF!</f>
        <v>#REF!</v>
      </c>
      <c r="O32" s="649" t="e">
        <f>'Cash Flow'!#REF!</f>
        <v>#REF!</v>
      </c>
      <c r="P32" s="697">
        <f>'Deliverables Checklist'!M32</f>
        <v>0</v>
      </c>
      <c r="Q32" s="649" t="e">
        <f>'Cash Flow'!#REF!</f>
        <v>#REF!</v>
      </c>
      <c r="R32" s="649" t="e">
        <f>'Cash Flow'!#REF!</f>
        <v>#REF!</v>
      </c>
      <c r="S32" s="649" t="e">
        <f>'Cash Flow'!#REF!</f>
        <v>#REF!</v>
      </c>
      <c r="T32" s="649" t="e">
        <f>'Cash Flow'!#REF!</f>
        <v>#REF!</v>
      </c>
      <c r="U32" s="649" t="e">
        <f>'Cash Flow'!#REF!</f>
        <v>#REF!</v>
      </c>
      <c r="V32" s="649" t="e">
        <f>'Cash Flow'!#REF!</f>
        <v>#REF!</v>
      </c>
      <c r="W32" s="649" t="e">
        <f>'Cash Flow'!#REF!</f>
        <v>#REF!</v>
      </c>
      <c r="X32" s="649" t="e">
        <f>'Cash Flow'!#REF!</f>
        <v>#REF!</v>
      </c>
      <c r="Y32" s="649" t="e">
        <f>'Cash Flow'!#REF!</f>
        <v>#REF!</v>
      </c>
      <c r="Z32" s="649" t="e">
        <f>'Cash Flow'!#REF!</f>
        <v>#REF!</v>
      </c>
      <c r="AA32" s="649" t="e">
        <f>'Cash Flow'!#REF!</f>
        <v>#REF!</v>
      </c>
      <c r="AB32" s="649" t="e">
        <f>'Cash Flow'!#REF!</f>
        <v>#REF!</v>
      </c>
      <c r="AC32" s="695"/>
      <c r="AD32" s="696"/>
    </row>
    <row r="33" spans="5:30" ht="13.5" customHeight="1">
      <c r="E33" s="1126" t="str">
        <f>'Deliverables Checklist'!B33</f>
        <v>Dalet</v>
      </c>
      <c r="F33" s="1771" t="str">
        <f>'Deliverables Checklist'!C33</f>
        <v>Rushes/Unedited material; metadata (separate folder and house codes)</v>
      </c>
      <c r="G33" s="1772"/>
      <c r="H33" s="1772"/>
      <c r="I33" s="1772"/>
      <c r="J33" s="1773"/>
      <c r="K33" s="1774" t="str">
        <f>'Deliverables Checklist'!H33</f>
        <v>Commissioning Editor</v>
      </c>
      <c r="L33" s="1775"/>
      <c r="M33" s="696">
        <f>'Deliverables Checklist'!J33</f>
        <v>0</v>
      </c>
      <c r="N33" s="649" t="e">
        <f>'Cash Flow'!#REF!</f>
        <v>#REF!</v>
      </c>
      <c r="O33" s="649" t="e">
        <f>'Cash Flow'!#REF!</f>
        <v>#REF!</v>
      </c>
      <c r="P33" s="697">
        <f>'Deliverables Checklist'!M33</f>
        <v>0</v>
      </c>
      <c r="Q33" s="649" t="e">
        <f>'Cash Flow'!#REF!</f>
        <v>#REF!</v>
      </c>
      <c r="R33" s="649" t="e">
        <f>'Cash Flow'!#REF!</f>
        <v>#REF!</v>
      </c>
      <c r="S33" s="649" t="e">
        <f>'Cash Flow'!#REF!</f>
        <v>#REF!</v>
      </c>
      <c r="T33" s="649" t="e">
        <f>'Cash Flow'!#REF!</f>
        <v>#REF!</v>
      </c>
      <c r="U33" s="649" t="e">
        <f>'Cash Flow'!#REF!</f>
        <v>#REF!</v>
      </c>
      <c r="V33" s="649" t="e">
        <f>'Cash Flow'!#REF!</f>
        <v>#REF!</v>
      </c>
      <c r="W33" s="649" t="e">
        <f>'Cash Flow'!#REF!</f>
        <v>#REF!</v>
      </c>
      <c r="X33" s="649" t="e">
        <f>'Cash Flow'!#REF!</f>
        <v>#REF!</v>
      </c>
      <c r="Y33" s="649" t="e">
        <f>'Cash Flow'!#REF!</f>
        <v>#REF!</v>
      </c>
      <c r="Z33" s="649" t="e">
        <f>'Cash Flow'!#REF!</f>
        <v>#REF!</v>
      </c>
      <c r="AA33" s="649" t="e">
        <f>'Cash Flow'!#REF!</f>
        <v>#REF!</v>
      </c>
      <c r="AB33" s="649" t="e">
        <f>'Cash Flow'!#REF!</f>
        <v>#REF!</v>
      </c>
      <c r="AC33" s="695"/>
      <c r="AD33" s="696"/>
    </row>
    <row r="34" spans="5:30" ht="13.5" customHeight="1">
      <c r="E34" s="1126" t="str">
        <f>'Deliverables Checklist'!B34</f>
        <v>iMonitor</v>
      </c>
      <c r="F34" s="1771" t="str">
        <f>'Deliverables Checklist'!C34</f>
        <v>Music Cue Sheet</v>
      </c>
      <c r="G34" s="1772"/>
      <c r="H34" s="1772"/>
      <c r="I34" s="1772"/>
      <c r="J34" s="1773"/>
      <c r="K34" s="1774" t="str">
        <f>'Deliverables Checklist'!H34</f>
        <v>Commissioning Editor</v>
      </c>
      <c r="L34" s="1775"/>
      <c r="M34" s="696">
        <f>'Deliverables Checklist'!J34</f>
        <v>0</v>
      </c>
      <c r="N34" s="649" t="e">
        <f>'Cash Flow'!#REF!</f>
        <v>#REF!</v>
      </c>
      <c r="O34" s="649" t="e">
        <f>'Cash Flow'!#REF!</f>
        <v>#REF!</v>
      </c>
      <c r="P34" s="697">
        <f>'Deliverables Checklist'!M34</f>
        <v>0</v>
      </c>
      <c r="Q34" s="649" t="e">
        <f>'Cash Flow'!#REF!</f>
        <v>#REF!</v>
      </c>
      <c r="R34" s="649" t="e">
        <f>'Cash Flow'!#REF!</f>
        <v>#REF!</v>
      </c>
      <c r="S34" s="649" t="e">
        <f>'Cash Flow'!#REF!</f>
        <v>#REF!</v>
      </c>
      <c r="T34" s="649" t="e">
        <f>'Cash Flow'!#REF!</f>
        <v>#REF!</v>
      </c>
      <c r="U34" s="649" t="e">
        <f>'Cash Flow'!#REF!</f>
        <v>#REF!</v>
      </c>
      <c r="V34" s="649" t="e">
        <f>'Cash Flow'!#REF!</f>
        <v>#REF!</v>
      </c>
      <c r="W34" s="649" t="e">
        <f>'Cash Flow'!#REF!</f>
        <v>#REF!</v>
      </c>
      <c r="X34" s="649" t="e">
        <f>'Cash Flow'!#REF!</f>
        <v>#REF!</v>
      </c>
      <c r="Y34" s="649" t="e">
        <f>'Cash Flow'!#REF!</f>
        <v>#REF!</v>
      </c>
      <c r="Z34" s="649" t="e">
        <f>'Cash Flow'!#REF!</f>
        <v>#REF!</v>
      </c>
      <c r="AA34" s="649" t="e">
        <f>'Cash Flow'!#REF!</f>
        <v>#REF!</v>
      </c>
      <c r="AB34" s="649" t="e">
        <f>'Cash Flow'!#REF!</f>
        <v>#REF!</v>
      </c>
      <c r="AC34" s="695"/>
      <c r="AD34" s="696"/>
    </row>
    <row r="35" spans="5:30" ht="13.5" customHeight="1">
      <c r="E35" s="1126" t="str">
        <f>'Deliverables Checklist'!B35</f>
        <v>IBMS</v>
      </c>
      <c r="F35" s="1771" t="str">
        <f>'Deliverables Checklist'!C35</f>
        <v>FCC / DPP Shim info sheet (sign off on dalet)</v>
      </c>
      <c r="G35" s="1772"/>
      <c r="H35" s="1772"/>
      <c r="I35" s="1772"/>
      <c r="J35" s="1773"/>
      <c r="K35" s="1774" t="str">
        <f>'Deliverables Checklist'!H35</f>
        <v>Commissioning Editor</v>
      </c>
      <c r="L35" s="1775"/>
      <c r="M35" s="696">
        <f>'Deliverables Checklist'!J35</f>
        <v>0</v>
      </c>
      <c r="N35" s="649" t="e">
        <f>'Cash Flow'!#REF!</f>
        <v>#REF!</v>
      </c>
      <c r="O35" s="649" t="e">
        <f>'Cash Flow'!#REF!</f>
        <v>#REF!</v>
      </c>
      <c r="P35" s="697">
        <f>'Deliverables Checklist'!M35</f>
        <v>0</v>
      </c>
      <c r="Q35" s="649" t="e">
        <f>'Cash Flow'!#REF!</f>
        <v>#REF!</v>
      </c>
      <c r="R35" s="649" t="e">
        <f>'Cash Flow'!#REF!</f>
        <v>#REF!</v>
      </c>
      <c r="S35" s="649" t="e">
        <f>'Cash Flow'!#REF!</f>
        <v>#REF!</v>
      </c>
      <c r="T35" s="649" t="e">
        <f>'Cash Flow'!#REF!</f>
        <v>#REF!</v>
      </c>
      <c r="U35" s="649" t="e">
        <f>'Cash Flow'!#REF!</f>
        <v>#REF!</v>
      </c>
      <c r="V35" s="649" t="e">
        <f>'Cash Flow'!#REF!</f>
        <v>#REF!</v>
      </c>
      <c r="W35" s="649" t="e">
        <f>'Cash Flow'!#REF!</f>
        <v>#REF!</v>
      </c>
      <c r="X35" s="649" t="e">
        <f>'Cash Flow'!#REF!</f>
        <v>#REF!</v>
      </c>
      <c r="Y35" s="649" t="e">
        <f>'Cash Flow'!#REF!</f>
        <v>#REF!</v>
      </c>
      <c r="Z35" s="649" t="e">
        <f>'Cash Flow'!#REF!</f>
        <v>#REF!</v>
      </c>
      <c r="AA35" s="649" t="e">
        <f>'Cash Flow'!#REF!</f>
        <v>#REF!</v>
      </c>
      <c r="AB35" s="649" t="e">
        <f>'Cash Flow'!#REF!</f>
        <v>#REF!</v>
      </c>
      <c r="AC35" s="695"/>
      <c r="AD35" s="696"/>
    </row>
    <row r="36" spans="5:30" ht="13.5" customHeight="1">
      <c r="E36" s="1126" t="str">
        <f>'Deliverables Checklist'!B36</f>
        <v>Hard drive</v>
      </c>
      <c r="F36" s="1771" t="str">
        <f>'Deliverables Checklist'!C36</f>
        <v>Full Series episodes (back-up on SABC Hard drive)</v>
      </c>
      <c r="G36" s="1772"/>
      <c r="H36" s="1772"/>
      <c r="I36" s="1772"/>
      <c r="J36" s="1773"/>
      <c r="K36" s="1774" t="str">
        <f>'Deliverables Checklist'!H36</f>
        <v>Commissioning Editor</v>
      </c>
      <c r="L36" s="1775"/>
      <c r="M36" s="696">
        <f>'Deliverables Checklist'!J36</f>
        <v>0</v>
      </c>
      <c r="N36" s="649" t="e">
        <f>'Cash Flow'!#REF!</f>
        <v>#REF!</v>
      </c>
      <c r="O36" s="649" t="e">
        <f>'Cash Flow'!#REF!</f>
        <v>#REF!</v>
      </c>
      <c r="P36" s="697">
        <f>'Deliverables Checklist'!M36</f>
        <v>0</v>
      </c>
      <c r="Q36" s="649" t="e">
        <f>'Cash Flow'!#REF!</f>
        <v>#REF!</v>
      </c>
      <c r="R36" s="649" t="e">
        <f>'Cash Flow'!#REF!</f>
        <v>#REF!</v>
      </c>
      <c r="S36" s="649" t="e">
        <f>'Cash Flow'!#REF!</f>
        <v>#REF!</v>
      </c>
      <c r="T36" s="649" t="e">
        <f>'Cash Flow'!#REF!</f>
        <v>#REF!</v>
      </c>
      <c r="U36" s="649" t="e">
        <f>'Cash Flow'!#REF!</f>
        <v>#REF!</v>
      </c>
      <c r="V36" s="649" t="e">
        <f>'Cash Flow'!#REF!</f>
        <v>#REF!</v>
      </c>
      <c r="W36" s="649" t="e">
        <f>'Cash Flow'!#REF!</f>
        <v>#REF!</v>
      </c>
      <c r="X36" s="649" t="e">
        <f>'Cash Flow'!#REF!</f>
        <v>#REF!</v>
      </c>
      <c r="Y36" s="649" t="e">
        <f>'Cash Flow'!#REF!</f>
        <v>#REF!</v>
      </c>
      <c r="Z36" s="649" t="e">
        <f>'Cash Flow'!#REF!</f>
        <v>#REF!</v>
      </c>
      <c r="AA36" s="649" t="e">
        <f>'Cash Flow'!#REF!</f>
        <v>#REF!</v>
      </c>
      <c r="AB36" s="649" t="e">
        <f>'Cash Flow'!#REF!</f>
        <v>#REF!</v>
      </c>
      <c r="AC36" s="695"/>
      <c r="AD36" s="696"/>
    </row>
    <row r="37" spans="5:30" ht="13.5" customHeight="1">
      <c r="E37" s="1126" t="str">
        <f>'Deliverables Checklist'!B37</f>
        <v>SAP</v>
      </c>
      <c r="F37" s="1771" t="str">
        <f>'Deliverables Checklist'!C37</f>
        <v>Presenter, Cast and Crew Contracts</v>
      </c>
      <c r="G37" s="1772"/>
      <c r="H37" s="1772"/>
      <c r="I37" s="1772"/>
      <c r="J37" s="1773"/>
      <c r="K37" s="1774" t="str">
        <f>'Deliverables Checklist'!H37</f>
        <v>Commissioning Editor</v>
      </c>
      <c r="L37" s="1775"/>
      <c r="M37" s="696">
        <f>'Deliverables Checklist'!J37</f>
        <v>1</v>
      </c>
      <c r="N37" s="649" t="e">
        <f>'Cash Flow'!#REF!</f>
        <v>#REF!</v>
      </c>
      <c r="O37" s="649" t="e">
        <f>'Cash Flow'!#REF!</f>
        <v>#REF!</v>
      </c>
      <c r="P37" s="697">
        <f>'Deliverables Checklist'!M37</f>
        <v>0</v>
      </c>
      <c r="Q37" s="649" t="e">
        <f>'Cash Flow'!#REF!</f>
        <v>#REF!</v>
      </c>
      <c r="R37" s="649" t="e">
        <f>'Cash Flow'!#REF!</f>
        <v>#REF!</v>
      </c>
      <c r="S37" s="649" t="e">
        <f>'Cash Flow'!#REF!</f>
        <v>#REF!</v>
      </c>
      <c r="T37" s="649" t="e">
        <f>'Cash Flow'!#REF!</f>
        <v>#REF!</v>
      </c>
      <c r="U37" s="649" t="e">
        <f>'Cash Flow'!#REF!</f>
        <v>#REF!</v>
      </c>
      <c r="V37" s="649" t="e">
        <f>'Cash Flow'!#REF!</f>
        <v>#REF!</v>
      </c>
      <c r="W37" s="649" t="e">
        <f>'Cash Flow'!#REF!</f>
        <v>#REF!</v>
      </c>
      <c r="X37" s="649" t="e">
        <f>'Cash Flow'!#REF!</f>
        <v>#REF!</v>
      </c>
      <c r="Y37" s="649" t="e">
        <f>'Cash Flow'!#REF!</f>
        <v>#REF!</v>
      </c>
      <c r="Z37" s="649" t="e">
        <f>'Cash Flow'!#REF!</f>
        <v>#REF!</v>
      </c>
      <c r="AA37" s="649" t="e">
        <f>'Cash Flow'!#REF!</f>
        <v>#REF!</v>
      </c>
      <c r="AB37" s="649" t="e">
        <f>'Cash Flow'!#REF!</f>
        <v>#REF!</v>
      </c>
      <c r="AC37" s="695"/>
      <c r="AD37" s="696"/>
    </row>
    <row r="38" spans="5:30" ht="13.5" customHeight="1">
      <c r="E38" s="1126" t="str">
        <f>'Deliverables Checklist'!B38</f>
        <v>IBMS</v>
      </c>
      <c r="F38" s="1771" t="str">
        <f>'Deliverables Checklist'!C38</f>
        <v>End Credit List per episode</v>
      </c>
      <c r="G38" s="1772"/>
      <c r="H38" s="1772"/>
      <c r="I38" s="1772"/>
      <c r="J38" s="1773"/>
      <c r="K38" s="1774" t="str">
        <f>'Deliverables Checklist'!H38</f>
        <v>Commissioning Editor</v>
      </c>
      <c r="L38" s="1775"/>
      <c r="M38" s="696">
        <f>'Deliverables Checklist'!J38</f>
        <v>0</v>
      </c>
      <c r="N38" s="649" t="e">
        <f>'Cash Flow'!#REF!</f>
        <v>#REF!</v>
      </c>
      <c r="O38" s="649" t="e">
        <f>'Cash Flow'!#REF!</f>
        <v>#REF!</v>
      </c>
      <c r="P38" s="697">
        <f>'Deliverables Checklist'!M38</f>
        <v>0</v>
      </c>
      <c r="Q38" s="649" t="e">
        <f>'Cash Flow'!#REF!</f>
        <v>#REF!</v>
      </c>
      <c r="R38" s="649" t="e">
        <f>'Cash Flow'!#REF!</f>
        <v>#REF!</v>
      </c>
      <c r="S38" s="649" t="e">
        <f>'Cash Flow'!#REF!</f>
        <v>#REF!</v>
      </c>
      <c r="T38" s="649" t="e">
        <f>'Cash Flow'!#REF!</f>
        <v>#REF!</v>
      </c>
      <c r="U38" s="649" t="e">
        <f>'Cash Flow'!#REF!</f>
        <v>#REF!</v>
      </c>
      <c r="V38" s="649" t="e">
        <f>'Cash Flow'!#REF!</f>
        <v>#REF!</v>
      </c>
      <c r="W38" s="649" t="e">
        <f>'Cash Flow'!#REF!</f>
        <v>#REF!</v>
      </c>
      <c r="X38" s="649" t="e">
        <f>'Cash Flow'!#REF!</f>
        <v>#REF!</v>
      </c>
      <c r="Y38" s="649" t="e">
        <f>'Cash Flow'!#REF!</f>
        <v>#REF!</v>
      </c>
      <c r="Z38" s="649" t="e">
        <f>'Cash Flow'!#REF!</f>
        <v>#REF!</v>
      </c>
      <c r="AA38" s="649" t="e">
        <f>'Cash Flow'!#REF!</f>
        <v>#REF!</v>
      </c>
      <c r="AB38" s="649" t="e">
        <f>'Cash Flow'!#REF!</f>
        <v>#REF!</v>
      </c>
      <c r="AC38" s="695"/>
      <c r="AD38" s="696"/>
    </row>
    <row r="39" spans="5:30" ht="13.5" customHeight="1">
      <c r="E39" s="1126" t="str">
        <f>'Deliverables Checklist'!B39</f>
        <v>Dalet</v>
      </c>
      <c r="F39" s="1771" t="str">
        <f>'Deliverables Checklist'!C39</f>
        <v>Stock and Archive Material Contracts or clearances</v>
      </c>
      <c r="G39" s="1772"/>
      <c r="H39" s="1772"/>
      <c r="I39" s="1772"/>
      <c r="J39" s="1773"/>
      <c r="K39" s="1774" t="str">
        <f>'Deliverables Checklist'!H39</f>
        <v>Commissioning Editor</v>
      </c>
      <c r="L39" s="1775"/>
      <c r="M39" s="696">
        <f>'Deliverables Checklist'!J39</f>
        <v>1</v>
      </c>
      <c r="N39" s="649" t="e">
        <f>'Cash Flow'!#REF!</f>
        <v>#REF!</v>
      </c>
      <c r="O39" s="649" t="e">
        <f>'Cash Flow'!#REF!</f>
        <v>#REF!</v>
      </c>
      <c r="P39" s="697">
        <f>'Deliverables Checklist'!M39</f>
        <v>0</v>
      </c>
      <c r="Q39" s="649" t="e">
        <f>'Cash Flow'!#REF!</f>
        <v>#REF!</v>
      </c>
      <c r="R39" s="649" t="e">
        <f>'Cash Flow'!#REF!</f>
        <v>#REF!</v>
      </c>
      <c r="S39" s="649" t="e">
        <f>'Cash Flow'!#REF!</f>
        <v>#REF!</v>
      </c>
      <c r="T39" s="649" t="e">
        <f>'Cash Flow'!#REF!</f>
        <v>#REF!</v>
      </c>
      <c r="U39" s="649" t="e">
        <f>'Cash Flow'!#REF!</f>
        <v>#REF!</v>
      </c>
      <c r="V39" s="649" t="e">
        <f>'Cash Flow'!#REF!</f>
        <v>#REF!</v>
      </c>
      <c r="W39" s="649" t="e">
        <f>'Cash Flow'!#REF!</f>
        <v>#REF!</v>
      </c>
      <c r="X39" s="649" t="e">
        <f>'Cash Flow'!#REF!</f>
        <v>#REF!</v>
      </c>
      <c r="Y39" s="649" t="e">
        <f>'Cash Flow'!#REF!</f>
        <v>#REF!</v>
      </c>
      <c r="Z39" s="649" t="e">
        <f>'Cash Flow'!#REF!</f>
        <v>#REF!</v>
      </c>
      <c r="AA39" s="649" t="e">
        <f>'Cash Flow'!#REF!</f>
        <v>#REF!</v>
      </c>
      <c r="AB39" s="649" t="e">
        <f>'Cash Flow'!#REF!</f>
        <v>#REF!</v>
      </c>
      <c r="AC39" s="695"/>
      <c r="AD39" s="696"/>
    </row>
    <row r="40" spans="5:30" ht="13.5" customHeight="1">
      <c r="E40" s="1126">
        <f>'Deliverables Checklist'!B40</f>
        <v>0</v>
      </c>
      <c r="F40" s="1771" t="str">
        <f>'Deliverables Checklist'!C40</f>
        <v>Series Bible or Format Bible</v>
      </c>
      <c r="G40" s="1772"/>
      <c r="H40" s="1772"/>
      <c r="I40" s="1772"/>
      <c r="J40" s="1773"/>
      <c r="K40" s="1774" t="str">
        <f>'Deliverables Checklist'!H40</f>
        <v>Commissioning Editor</v>
      </c>
      <c r="L40" s="1775"/>
      <c r="M40" s="696">
        <f>'Deliverables Checklist'!J40</f>
        <v>0</v>
      </c>
      <c r="N40" s="649" t="e">
        <f>'Cash Flow'!#REF!</f>
        <v>#REF!</v>
      </c>
      <c r="O40" s="649" t="e">
        <f>'Cash Flow'!#REF!</f>
        <v>#REF!</v>
      </c>
      <c r="P40" s="697">
        <f>'Deliverables Checklist'!M40</f>
        <v>0</v>
      </c>
      <c r="Q40" s="649" t="e">
        <f>'Cash Flow'!#REF!</f>
        <v>#REF!</v>
      </c>
      <c r="R40" s="649" t="e">
        <f>'Cash Flow'!#REF!</f>
        <v>#REF!</v>
      </c>
      <c r="S40" s="649" t="e">
        <f>'Cash Flow'!#REF!</f>
        <v>#REF!</v>
      </c>
      <c r="T40" s="649" t="e">
        <f>'Cash Flow'!#REF!</f>
        <v>#REF!</v>
      </c>
      <c r="U40" s="649" t="e">
        <f>'Cash Flow'!#REF!</f>
        <v>#REF!</v>
      </c>
      <c r="V40" s="649" t="e">
        <f>'Cash Flow'!#REF!</f>
        <v>#REF!</v>
      </c>
      <c r="W40" s="649" t="e">
        <f>'Cash Flow'!#REF!</f>
        <v>#REF!</v>
      </c>
      <c r="X40" s="649" t="e">
        <f>'Cash Flow'!#REF!</f>
        <v>#REF!</v>
      </c>
      <c r="Y40" s="649" t="e">
        <f>'Cash Flow'!#REF!</f>
        <v>#REF!</v>
      </c>
      <c r="Z40" s="649" t="e">
        <f>'Cash Flow'!#REF!</f>
        <v>#REF!</v>
      </c>
      <c r="AA40" s="649" t="e">
        <f>'Cash Flow'!#REF!</f>
        <v>#REF!</v>
      </c>
      <c r="AB40" s="649" t="e">
        <f>'Cash Flow'!#REF!</f>
        <v>#REF!</v>
      </c>
      <c r="AC40" s="695"/>
      <c r="AD40" s="696"/>
    </row>
    <row r="41" spans="5:30" ht="13.5" customHeight="1">
      <c r="E41" s="1126" t="str">
        <f>'Deliverables Checklist'!B41</f>
        <v>iMonitor</v>
      </c>
      <c r="F41" s="1771" t="str">
        <f>'Deliverables Checklist'!C41</f>
        <v>MP3, Metadata &amp; M&amp;E tracks of all music commissioned with composers agreements all mood music fingerprinted, all logos and stings music uploaded and fingerprinted in i-monitor.</v>
      </c>
      <c r="G41" s="1772"/>
      <c r="H41" s="1772"/>
      <c r="I41" s="1772"/>
      <c r="J41" s="1773"/>
      <c r="K41" s="1774" t="str">
        <f>'Deliverables Checklist'!H41</f>
        <v>Commissioning Editor</v>
      </c>
      <c r="L41" s="1775"/>
      <c r="M41" s="696">
        <f>'Deliverables Checklist'!J41</f>
        <v>0</v>
      </c>
      <c r="N41" s="649" t="e">
        <f>'Cash Flow'!#REF!</f>
        <v>#REF!</v>
      </c>
      <c r="O41" s="649" t="e">
        <f>'Cash Flow'!#REF!</f>
        <v>#REF!</v>
      </c>
      <c r="P41" s="697">
        <f>'Deliverables Checklist'!M41</f>
        <v>0</v>
      </c>
      <c r="Q41" s="649" t="e">
        <f>'Cash Flow'!#REF!</f>
        <v>#REF!</v>
      </c>
      <c r="R41" s="649" t="e">
        <f>'Cash Flow'!#REF!</f>
        <v>#REF!</v>
      </c>
      <c r="S41" s="649" t="e">
        <f>'Cash Flow'!#REF!</f>
        <v>#REF!</v>
      </c>
      <c r="T41" s="649" t="e">
        <f>'Cash Flow'!#REF!</f>
        <v>#REF!</v>
      </c>
      <c r="U41" s="649" t="e">
        <f>'Cash Flow'!#REF!</f>
        <v>#REF!</v>
      </c>
      <c r="V41" s="649" t="e">
        <f>'Cash Flow'!#REF!</f>
        <v>#REF!</v>
      </c>
      <c r="W41" s="649" t="e">
        <f>'Cash Flow'!#REF!</f>
        <v>#REF!</v>
      </c>
      <c r="X41" s="649" t="e">
        <f>'Cash Flow'!#REF!</f>
        <v>#REF!</v>
      </c>
      <c r="Y41" s="649" t="e">
        <f>'Cash Flow'!#REF!</f>
        <v>#REF!</v>
      </c>
      <c r="Z41" s="649" t="e">
        <f>'Cash Flow'!#REF!</f>
        <v>#REF!</v>
      </c>
      <c r="AA41" s="649" t="e">
        <f>'Cash Flow'!#REF!</f>
        <v>#REF!</v>
      </c>
      <c r="AB41" s="649" t="e">
        <f>'Cash Flow'!#REF!</f>
        <v>#REF!</v>
      </c>
      <c r="AC41" s="695"/>
      <c r="AD41" s="696"/>
    </row>
    <row r="42" spans="5:30" ht="13.5" customHeight="1">
      <c r="E42" s="1126" t="str">
        <f>'Deliverables Checklist'!B42</f>
        <v>Dalet</v>
      </c>
      <c r="F42" s="1771" t="str">
        <f>'Deliverables Checklist'!C42</f>
        <v>SRT files - plain-text file containing information regarding subtitles.</v>
      </c>
      <c r="G42" s="1772"/>
      <c r="H42" s="1772"/>
      <c r="I42" s="1772"/>
      <c r="J42" s="1773"/>
      <c r="K42" s="1774" t="str">
        <f>'Deliverables Checklist'!H42</f>
        <v>Commissioning Editor</v>
      </c>
      <c r="L42" s="1775"/>
      <c r="M42" s="696">
        <f>'Deliverables Checklist'!J42</f>
        <v>0</v>
      </c>
      <c r="N42" s="26"/>
      <c r="O42" s="26"/>
      <c r="P42" s="697">
        <f>'Deliverables Checklist'!M42</f>
        <v>0</v>
      </c>
      <c r="AC42" s="695"/>
      <c r="AD42" s="696"/>
    </row>
    <row r="43" spans="5:30" ht="13.5" customHeight="1">
      <c r="E43" s="1126" t="str">
        <f>'Deliverables Checklist'!B43</f>
        <v>Digital Archive/MAM</v>
      </c>
      <c r="F43" s="1771" t="str">
        <f>'Deliverables Checklist'!C43</f>
        <v>High Res photo and gif video of artists, presenters and characters per series</v>
      </c>
      <c r="G43" s="1772"/>
      <c r="H43" s="1772"/>
      <c r="I43" s="1772"/>
      <c r="J43" s="1773"/>
      <c r="K43" s="1774" t="str">
        <f>'Deliverables Checklist'!H43</f>
        <v>Publicist Channel</v>
      </c>
      <c r="L43" s="1775"/>
      <c r="M43" s="696">
        <f>'Deliverables Checklist'!J43</f>
        <v>0</v>
      </c>
      <c r="N43" s="26"/>
      <c r="O43" s="26"/>
      <c r="P43" s="697">
        <f>'Deliverables Checklist'!M43</f>
        <v>0</v>
      </c>
      <c r="AC43" s="695"/>
      <c r="AD43" s="696"/>
    </row>
    <row r="44" spans="5:30" ht="13.5" customHeight="1">
      <c r="E44" s="1126" t="str">
        <f>'Deliverables Checklist'!B44</f>
        <v>Digital Archive/MAM</v>
      </c>
      <c r="F44" s="1771" t="str">
        <f>'Deliverables Checklist'!C44</f>
        <v xml:space="preserve">Artist / Graphics / logos - high res for both print and video (CEs don't have access) </v>
      </c>
      <c r="G44" s="1772"/>
      <c r="H44" s="1772"/>
      <c r="I44" s="1772"/>
      <c r="J44" s="1773"/>
      <c r="K44" s="1774" t="str">
        <f>'Deliverables Checklist'!H44</f>
        <v>Commissioning Editor</v>
      </c>
      <c r="L44" s="1775"/>
      <c r="M44" s="696">
        <f>'Deliverables Checklist'!J44</f>
        <v>0</v>
      </c>
      <c r="N44" s="26"/>
      <c r="O44" s="26"/>
      <c r="P44" s="697">
        <f>'Deliverables Checklist'!M44</f>
        <v>0</v>
      </c>
      <c r="AC44" s="695"/>
      <c r="AD44" s="695"/>
    </row>
    <row r="45" spans="5:30" ht="13.5" customHeight="1">
      <c r="E45" s="1126" t="str">
        <f>'Deliverables Checklist'!B45</f>
        <v>Digital Archive/MAM</v>
      </c>
      <c r="F45" s="1771" t="str">
        <f>'Deliverables Checklist'!C45</f>
        <v>Media - The Making of &amp;/ behind the scenes/interviews with cast / social media</v>
      </c>
      <c r="G45" s="1772"/>
      <c r="H45" s="1772"/>
      <c r="I45" s="1772"/>
      <c r="J45" s="1773"/>
      <c r="K45" s="1774" t="str">
        <f>'Deliverables Checklist'!H45</f>
        <v>Commissioning Editor /Publicist.B development</v>
      </c>
      <c r="L45" s="1775"/>
      <c r="M45" s="696">
        <f>'Deliverables Checklist'!J45</f>
        <v>0</v>
      </c>
      <c r="N45" s="26"/>
      <c r="O45" s="26"/>
      <c r="P45" s="697">
        <f>'Deliverables Checklist'!M45</f>
        <v>0</v>
      </c>
      <c r="AC45" s="695"/>
      <c r="AD45" s="696"/>
    </row>
    <row r="46" spans="5:30" ht="13.5" customHeight="1">
      <c r="E46" s="1126" t="str">
        <f>'Deliverables Checklist'!B46</f>
        <v>SAP</v>
      </c>
      <c r="F46" s="1771" t="str">
        <f>'Deliverables Checklist'!C46</f>
        <v>Composer contract</v>
      </c>
      <c r="G46" s="1772"/>
      <c r="H46" s="1772"/>
      <c r="I46" s="1772"/>
      <c r="J46" s="1773"/>
      <c r="K46" s="1774" t="str">
        <f>'Deliverables Checklist'!H46</f>
        <v>Business Acquisitions</v>
      </c>
      <c r="L46" s="1775"/>
      <c r="M46" s="696">
        <f>'Deliverables Checklist'!J46</f>
        <v>0</v>
      </c>
      <c r="N46" s="26"/>
      <c r="O46" s="26"/>
      <c r="P46" s="697">
        <f>'Deliverables Checklist'!M46</f>
        <v>0</v>
      </c>
      <c r="AC46" s="695"/>
      <c r="AD46" s="695"/>
    </row>
    <row r="47" spans="5:30" ht="13.5" customHeight="1">
      <c r="E47" s="1126" t="str">
        <f>'Deliverables Checklist'!B47</f>
        <v>Rights Management/ Dalet/ Scheduling</v>
      </c>
      <c r="F47" s="1771" t="str">
        <f>'Deliverables Checklist'!C47</f>
        <v>Third Party Rights Clearances</v>
      </c>
      <c r="G47" s="1772"/>
      <c r="H47" s="1772"/>
      <c r="I47" s="1772"/>
      <c r="J47" s="1773"/>
      <c r="K47" s="1774" t="str">
        <f>'Deliverables Checklist'!H47</f>
        <v>Commissioning Editor</v>
      </c>
      <c r="L47" s="1775"/>
      <c r="M47" s="696">
        <f>'Deliverables Checklist'!J47</f>
        <v>0</v>
      </c>
      <c r="N47" s="26"/>
      <c r="O47" s="26"/>
      <c r="P47" s="697">
        <f>'Deliverables Checklist'!M47</f>
        <v>0</v>
      </c>
      <c r="AC47" s="695"/>
      <c r="AD47" s="696"/>
    </row>
    <row r="48" spans="5:30" ht="13.5" customHeight="1">
      <c r="E48" s="1126" t="str">
        <f>'Deliverables Checklist'!B48</f>
        <v>Rights Management/ Dalet/ Scheduling</v>
      </c>
      <c r="F48" s="1771" t="str">
        <f>'Deliverables Checklist'!C48</f>
        <v>Waiver or contract : Locations</v>
      </c>
      <c r="G48" s="1772"/>
      <c r="H48" s="1772"/>
      <c r="I48" s="1772"/>
      <c r="J48" s="1773"/>
      <c r="K48" s="1774" t="str">
        <f>'Deliverables Checklist'!H48</f>
        <v>Commissioning Editor</v>
      </c>
      <c r="L48" s="1775"/>
      <c r="M48" s="696">
        <f>'Deliverables Checklist'!J48</f>
        <v>0</v>
      </c>
      <c r="N48" s="26"/>
      <c r="O48" s="26"/>
      <c r="P48" s="697">
        <f>'Deliverables Checklist'!M48</f>
        <v>0</v>
      </c>
      <c r="AC48" s="695"/>
      <c r="AD48" s="696"/>
    </row>
    <row r="49" spans="1:30" ht="13.5" customHeight="1">
      <c r="E49" s="1126" t="str">
        <f>'Deliverables Checklist'!B49</f>
        <v>Rights Management/ Dalet/ Scheduling</v>
      </c>
      <c r="F49" s="1771" t="str">
        <f>'Deliverables Checklist'!C49</f>
        <v>Waivers : People</v>
      </c>
      <c r="G49" s="1772"/>
      <c r="H49" s="1772"/>
      <c r="I49" s="1772"/>
      <c r="J49" s="1773"/>
      <c r="K49" s="1774" t="str">
        <f>'Deliverables Checklist'!H49</f>
        <v>Commissioning Editor</v>
      </c>
      <c r="L49" s="1775"/>
      <c r="M49" s="696">
        <f>'Deliverables Checklist'!J49</f>
        <v>0</v>
      </c>
      <c r="N49" s="26"/>
      <c r="O49" s="26"/>
      <c r="P49" s="697">
        <f>'Deliverables Checklist'!M49</f>
        <v>0</v>
      </c>
      <c r="AC49" s="695"/>
      <c r="AD49" s="695"/>
    </row>
    <row r="50" spans="1:30" ht="13.5" customHeight="1">
      <c r="E50" s="1126" t="str">
        <f>'Deliverables Checklist'!B50</f>
        <v>Rights Management/ Dalet/ Scheduling</v>
      </c>
      <c r="F50" s="1771" t="str">
        <f>'Deliverables Checklist'!C50</f>
        <v>Commercial Music Use Clearance</v>
      </c>
      <c r="G50" s="1772"/>
      <c r="H50" s="1772"/>
      <c r="I50" s="1772"/>
      <c r="J50" s="1773"/>
      <c r="K50" s="1774" t="str">
        <f>'Deliverables Checklist'!H50</f>
        <v>Commissioning Editor</v>
      </c>
      <c r="L50" s="1775"/>
      <c r="M50" s="696">
        <f>'Deliverables Checklist'!J50</f>
        <v>0</v>
      </c>
      <c r="N50" s="26"/>
      <c r="O50" s="26"/>
      <c r="P50" s="697">
        <f>'Deliverables Checklist'!M50</f>
        <v>0</v>
      </c>
      <c r="AC50" s="695"/>
      <c r="AD50" s="696"/>
    </row>
    <row r="51" spans="1:30" ht="13.5" customHeight="1">
      <c r="E51" s="1126" t="str">
        <f>'Deliverables Checklist'!B51</f>
        <v>Dalet</v>
      </c>
      <c r="F51" s="1771" t="str">
        <f>'Deliverables Checklist'!C51</f>
        <v>Cast/ Crew profiles</v>
      </c>
      <c r="G51" s="1772"/>
      <c r="H51" s="1772"/>
      <c r="I51" s="1772"/>
      <c r="J51" s="1773"/>
      <c r="K51" s="1774" t="str">
        <f>'Deliverables Checklist'!H51</f>
        <v>Commissioning Editor</v>
      </c>
      <c r="L51" s="1775"/>
      <c r="M51" s="696">
        <f>'Deliverables Checklist'!J51</f>
        <v>1</v>
      </c>
      <c r="N51" s="26"/>
      <c r="O51" s="26"/>
      <c r="P51" s="697">
        <f>'Deliverables Checklist'!M51</f>
        <v>0</v>
      </c>
      <c r="AC51" s="695"/>
      <c r="AD51" s="696"/>
    </row>
    <row r="52" spans="1:30" ht="13.5" customHeight="1">
      <c r="E52" s="1126" t="str">
        <f>'Deliverables Checklist'!B52</f>
        <v>e-mail U drive</v>
      </c>
      <c r="F52" s="1771" t="str">
        <f>'Deliverables Checklist'!C52</f>
        <v>Press Releases</v>
      </c>
      <c r="G52" s="1772"/>
      <c r="H52" s="1772"/>
      <c r="I52" s="1772"/>
      <c r="J52" s="1773"/>
      <c r="K52" s="1774" t="str">
        <f>'Deliverables Checklist'!H52</f>
        <v>Publicist Channel</v>
      </c>
      <c r="L52" s="1775"/>
      <c r="M52" s="696">
        <f>'Deliverables Checklist'!J52</f>
        <v>0</v>
      </c>
      <c r="N52" s="26"/>
      <c r="O52" s="26"/>
      <c r="P52" s="697">
        <f>'Deliverables Checklist'!M52</f>
        <v>0</v>
      </c>
      <c r="AC52" s="695"/>
      <c r="AD52" s="696"/>
    </row>
    <row r="53" spans="1:30" ht="13.5" customHeight="1">
      <c r="E53" s="1126" t="str">
        <f>'Deliverables Checklist'!B53</f>
        <v>e-mail U drive</v>
      </c>
      <c r="F53" s="1771" t="str">
        <f>'Deliverables Checklist'!C53</f>
        <v>Workshopped Concept document</v>
      </c>
      <c r="G53" s="1772"/>
      <c r="H53" s="1772"/>
      <c r="I53" s="1772"/>
      <c r="J53" s="1773"/>
      <c r="K53" s="1774" t="str">
        <f>'Deliverables Checklist'!H53</f>
        <v>Commissioning Editor</v>
      </c>
      <c r="L53" s="1775"/>
      <c r="M53" s="696">
        <f>'Deliverables Checklist'!J53</f>
        <v>1</v>
      </c>
      <c r="N53" s="26"/>
      <c r="O53" s="26"/>
      <c r="P53" s="697">
        <f>'Deliverables Checklist'!M53</f>
        <v>0</v>
      </c>
      <c r="AC53" s="695"/>
      <c r="AD53" s="695"/>
    </row>
    <row r="54" spans="1:30" ht="13.5" customHeight="1">
      <c r="E54" s="1126" t="str">
        <f>'Deliverables Checklist'!B54</f>
        <v>e-mail U drive</v>
      </c>
      <c r="F54" s="1771" t="str">
        <f>'Deliverables Checklist'!C54</f>
        <v>Final scripts</v>
      </c>
      <c r="G54" s="1772"/>
      <c r="H54" s="1772"/>
      <c r="I54" s="1772"/>
      <c r="J54" s="1773"/>
      <c r="K54" s="1774" t="str">
        <f>'Deliverables Checklist'!H54</f>
        <v>Commissioning Editor</v>
      </c>
      <c r="L54" s="1775"/>
      <c r="M54" s="696">
        <f>'Deliverables Checklist'!J54</f>
        <v>0</v>
      </c>
      <c r="N54" s="26"/>
      <c r="O54" s="26"/>
      <c r="P54" s="697">
        <f>'Deliverables Checklist'!M54</f>
        <v>0</v>
      </c>
      <c r="AC54" s="695"/>
      <c r="AD54" s="696"/>
    </row>
    <row r="55" spans="1:30" ht="13.5" customHeight="1">
      <c r="E55" s="1126" t="str">
        <f>'Deliverables Checklist'!B55</f>
        <v>email U drive/RightsManagement/ Dalet/ Scheduling</v>
      </c>
      <c r="F55" s="1771" t="str">
        <f>'Deliverables Checklist'!C55</f>
        <v>Trade Exchange agreement and recon (if TE exists then the production house must deliver an ep without TE as well as with TE). (N/A)</v>
      </c>
      <c r="G55" s="1772"/>
      <c r="H55" s="1772"/>
      <c r="I55" s="1772"/>
      <c r="J55" s="1773"/>
      <c r="K55" s="1774" t="str">
        <f>'Deliverables Checklist'!H55</f>
        <v>Commissioning Editor Production Controller</v>
      </c>
      <c r="L55" s="1775"/>
      <c r="M55" s="696">
        <f>'Deliverables Checklist'!J55</f>
        <v>0</v>
      </c>
      <c r="N55" s="26"/>
      <c r="O55" s="26"/>
      <c r="P55" s="697">
        <f>'Deliverables Checklist'!M55</f>
        <v>0</v>
      </c>
      <c r="AC55" s="695"/>
      <c r="AD55" s="696"/>
    </row>
    <row r="56" spans="1:30" ht="13.5" customHeight="1">
      <c r="E56" s="1126" t="str">
        <f>'Deliverables Checklist'!B56</f>
        <v xml:space="preserve">U Drive &amp; Hard drive </v>
      </c>
      <c r="F56" s="2186" t="str">
        <f>'Deliverables Checklist'!C56</f>
        <v>Social Media Plan and Execution (PoE)</v>
      </c>
      <c r="G56" s="2187"/>
      <c r="H56" s="2187"/>
      <c r="I56" s="2187"/>
      <c r="J56" s="2188"/>
      <c r="K56" s="2189" t="str">
        <f>'Deliverables Checklist'!H56</f>
        <v>Commissioning Editor</v>
      </c>
      <c r="L56" s="2190"/>
      <c r="M56" s="800">
        <f>'Deliverables Checklist'!J56</f>
        <v>0</v>
      </c>
      <c r="N56" s="26"/>
      <c r="O56" s="26"/>
      <c r="P56" s="697">
        <f>'Deliverables Checklist'!M56</f>
        <v>0</v>
      </c>
      <c r="AC56" s="1129"/>
      <c r="AD56" s="800"/>
    </row>
    <row r="57" spans="1:30" ht="13.5" customHeight="1">
      <c r="A57" s="1130"/>
      <c r="B57" s="1131"/>
      <c r="C57" s="1132"/>
      <c r="D57" s="1132"/>
      <c r="E57" s="1133"/>
      <c r="F57" s="1134"/>
      <c r="G57" s="1134"/>
      <c r="H57" s="1134"/>
      <c r="I57" s="1134"/>
      <c r="J57" s="1134"/>
      <c r="K57" s="1135"/>
      <c r="L57" s="1135"/>
      <c r="M57" s="1136"/>
      <c r="N57" s="1130"/>
      <c r="O57" s="1130"/>
      <c r="P57" s="1130"/>
      <c r="Q57" s="1130"/>
      <c r="R57" s="1130"/>
      <c r="S57" s="1130"/>
      <c r="T57" s="1130"/>
      <c r="U57" s="1130"/>
      <c r="V57" s="1130"/>
      <c r="W57" s="1130"/>
      <c r="X57" s="1130"/>
      <c r="Y57" s="1130"/>
      <c r="Z57" s="1130"/>
      <c r="AA57" s="1130"/>
      <c r="AB57" s="1130"/>
      <c r="AC57" s="1137"/>
      <c r="AD57" s="1121"/>
    </row>
    <row r="58" spans="1:30" ht="13.5" customHeight="1">
      <c r="E58" s="1138"/>
      <c r="F58" s="1139"/>
      <c r="G58" s="1139"/>
      <c r="H58" s="1139"/>
      <c r="I58" s="1139"/>
      <c r="J58" s="1139"/>
      <c r="K58" s="1140"/>
      <c r="L58" s="1140"/>
      <c r="M58" s="1141"/>
      <c r="N58" s="26"/>
      <c r="O58" s="26"/>
      <c r="P58" s="26"/>
      <c r="AC58" s="796"/>
      <c r="AD58" s="811"/>
    </row>
    <row r="59" spans="1:30" ht="13.5" customHeight="1">
      <c r="E59" s="1138"/>
      <c r="F59" s="1139"/>
      <c r="G59" s="1139"/>
      <c r="H59" s="1139"/>
      <c r="I59" s="1139"/>
      <c r="J59" s="1139"/>
      <c r="K59" s="1140"/>
      <c r="L59" s="1140"/>
      <c r="M59" s="1141"/>
      <c r="N59" s="26"/>
      <c r="O59" s="26"/>
      <c r="P59" s="26"/>
      <c r="AC59" s="796"/>
      <c r="AD59" s="811"/>
    </row>
    <row r="60" spans="1:30" ht="13.5" customHeight="1">
      <c r="E60" s="1138"/>
      <c r="F60" s="1139"/>
      <c r="G60" s="1139"/>
      <c r="H60" s="1139"/>
      <c r="I60" s="1139"/>
      <c r="J60" s="1139"/>
      <c r="K60" s="1140"/>
      <c r="L60" s="1140"/>
      <c r="M60" s="1141"/>
      <c r="N60" s="26"/>
      <c r="O60" s="26"/>
      <c r="P60" s="26"/>
      <c r="AC60" s="796"/>
      <c r="AD60" s="811"/>
    </row>
    <row r="61" spans="1:30" ht="13.5" customHeight="1">
      <c r="E61" s="1138"/>
      <c r="F61" s="1139"/>
      <c r="G61" s="1139"/>
      <c r="H61" s="1139"/>
      <c r="I61" s="1139"/>
      <c r="J61" s="1139"/>
      <c r="K61" s="1140"/>
      <c r="L61" s="1140"/>
      <c r="M61" s="1141"/>
      <c r="N61" s="26"/>
      <c r="O61" s="26"/>
      <c r="P61" s="26"/>
      <c r="AC61" s="796"/>
      <c r="AD61" s="811"/>
    </row>
    <row r="62" spans="1:30" ht="13.5" customHeight="1">
      <c r="E62" s="1138"/>
      <c r="F62" s="1139"/>
      <c r="G62" s="1139"/>
      <c r="H62" s="1139"/>
      <c r="I62" s="1139"/>
      <c r="J62" s="1139"/>
      <c r="K62" s="1140"/>
      <c r="L62" s="1140"/>
      <c r="M62" s="1141"/>
      <c r="N62" s="26"/>
      <c r="O62" s="26"/>
      <c r="P62" s="26"/>
      <c r="AC62" s="796"/>
      <c r="AD62" s="811"/>
    </row>
    <row r="63" spans="1:30" ht="13.5" customHeight="1">
      <c r="E63" s="1138"/>
      <c r="F63" s="1139"/>
      <c r="G63" s="1139"/>
      <c r="H63" s="1139"/>
      <c r="I63" s="1139"/>
      <c r="J63" s="1139"/>
      <c r="K63" s="1140"/>
      <c r="L63" s="1140"/>
      <c r="M63" s="1141"/>
      <c r="N63" s="26"/>
      <c r="O63" s="26"/>
      <c r="P63" s="26"/>
      <c r="AC63" s="796"/>
      <c r="AD63" s="811"/>
    </row>
    <row r="64" spans="1:30" ht="13.5" customHeight="1">
      <c r="E64" s="1138"/>
      <c r="F64" s="1139"/>
      <c r="G64" s="1139"/>
      <c r="H64" s="1139"/>
      <c r="I64" s="1139"/>
      <c r="J64" s="1139"/>
      <c r="K64" s="1140"/>
      <c r="L64" s="1140"/>
      <c r="M64" s="1141"/>
      <c r="N64" s="26"/>
      <c r="O64" s="26"/>
      <c r="P64" s="26"/>
      <c r="AC64" s="796"/>
      <c r="AD64" s="811"/>
    </row>
    <row r="65" spans="2:16" ht="13.5" customHeight="1">
      <c r="E65" s="1138"/>
      <c r="F65" s="1139"/>
      <c r="G65" s="1139"/>
      <c r="H65" s="1139"/>
      <c r="I65" s="1139"/>
      <c r="J65" s="1139"/>
      <c r="K65" s="1140"/>
      <c r="L65" s="1140"/>
      <c r="M65" s="1141"/>
      <c r="N65" s="26"/>
      <c r="O65" s="26"/>
      <c r="P65" s="26"/>
    </row>
    <row r="66" spans="2:16" ht="13.5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2:16" ht="13.5" customHeight="1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2:16" ht="13.5" customHeight="1">
      <c r="N68" s="26"/>
      <c r="O68" s="26"/>
      <c r="P68" s="26"/>
    </row>
    <row r="69" spans="2:16" ht="13.5" customHeight="1">
      <c r="N69" s="26"/>
      <c r="O69" s="26"/>
      <c r="P69" s="26"/>
    </row>
    <row r="70" spans="2:16" ht="13.5" customHeight="1">
      <c r="N70" s="26"/>
      <c r="O70" s="26"/>
      <c r="P70" s="26"/>
    </row>
  </sheetData>
  <sheetProtection algorithmName="SHA-512" hashValue="6mtW2LMA9ehZ6Z36XI4ZEl1FUu8if8gOg/kgZrlEa8q58Xag7B+g/yRl6/d6NoiQ5hatilvAV8pbCLw7ch4w2Q==" saltValue="1dtLziZcNOLutevaJ+o/Cw==" spinCount="100000" sheet="1"/>
  <mergeCells count="102">
    <mergeCell ref="AB8:AB13"/>
    <mergeCell ref="AC8:AC13"/>
    <mergeCell ref="AD8:AD13"/>
    <mergeCell ref="M10:M12"/>
    <mergeCell ref="P10:P12"/>
    <mergeCell ref="F53:J53"/>
    <mergeCell ref="K53:L53"/>
    <mergeCell ref="F54:J54"/>
    <mergeCell ref="K54:L54"/>
    <mergeCell ref="F43:J43"/>
    <mergeCell ref="K43:L43"/>
    <mergeCell ref="F44:J44"/>
    <mergeCell ref="K44:L44"/>
    <mergeCell ref="F45:J45"/>
    <mergeCell ref="K45:L45"/>
    <mergeCell ref="F46:J46"/>
    <mergeCell ref="K46:L46"/>
    <mergeCell ref="F47:J47"/>
    <mergeCell ref="K47:L47"/>
    <mergeCell ref="K37:L37"/>
    <mergeCell ref="F32:J32"/>
    <mergeCell ref="K32:L32"/>
    <mergeCell ref="F33:J33"/>
    <mergeCell ref="K33:L33"/>
    <mergeCell ref="F55:J55"/>
    <mergeCell ref="K55:L55"/>
    <mergeCell ref="F56:J56"/>
    <mergeCell ref="K56:L56"/>
    <mergeCell ref="F48:J48"/>
    <mergeCell ref="K48:L48"/>
    <mergeCell ref="F49:J49"/>
    <mergeCell ref="K49:L49"/>
    <mergeCell ref="F50:J50"/>
    <mergeCell ref="K50:L50"/>
    <mergeCell ref="F51:J51"/>
    <mergeCell ref="K51:L51"/>
    <mergeCell ref="F52:J52"/>
    <mergeCell ref="K52:L52"/>
    <mergeCell ref="K1:L1"/>
    <mergeCell ref="E2:F3"/>
    <mergeCell ref="G2:H2"/>
    <mergeCell ref="I2:J2"/>
    <mergeCell ref="G3:H3"/>
    <mergeCell ref="I3:J3"/>
    <mergeCell ref="F41:J41"/>
    <mergeCell ref="K41:L41"/>
    <mergeCell ref="F42:J42"/>
    <mergeCell ref="K42:L42"/>
    <mergeCell ref="F4:J4"/>
    <mergeCell ref="F5:J5"/>
    <mergeCell ref="F6:J6"/>
    <mergeCell ref="F40:J40"/>
    <mergeCell ref="K40:L40"/>
    <mergeCell ref="E8:E14"/>
    <mergeCell ref="F8:J14"/>
    <mergeCell ref="K8:L14"/>
    <mergeCell ref="F38:J38"/>
    <mergeCell ref="K38:L38"/>
    <mergeCell ref="F39:J39"/>
    <mergeCell ref="K39:L39"/>
    <mergeCell ref="K31:L31"/>
    <mergeCell ref="F37:J37"/>
    <mergeCell ref="C7:D7"/>
    <mergeCell ref="F24:J24"/>
    <mergeCell ref="K24:L24"/>
    <mergeCell ref="F21:J21"/>
    <mergeCell ref="K21:L21"/>
    <mergeCell ref="K18:L18"/>
    <mergeCell ref="K19:L19"/>
    <mergeCell ref="F16:J16"/>
    <mergeCell ref="F15:J15"/>
    <mergeCell ref="K15:L15"/>
    <mergeCell ref="F17:J17"/>
    <mergeCell ref="K17:L17"/>
    <mergeCell ref="F20:J20"/>
    <mergeCell ref="K20:L20"/>
    <mergeCell ref="F18:J18"/>
    <mergeCell ref="F19:J19"/>
    <mergeCell ref="K16:L16"/>
    <mergeCell ref="F35:J35"/>
    <mergeCell ref="K35:L35"/>
    <mergeCell ref="F22:J22"/>
    <mergeCell ref="K22:L22"/>
    <mergeCell ref="F23:J23"/>
    <mergeCell ref="K23:L23"/>
    <mergeCell ref="F25:J25"/>
    <mergeCell ref="K25:L25"/>
    <mergeCell ref="F36:J36"/>
    <mergeCell ref="K36:L36"/>
    <mergeCell ref="F29:J29"/>
    <mergeCell ref="K29:L29"/>
    <mergeCell ref="F30:J30"/>
    <mergeCell ref="K30:L30"/>
    <mergeCell ref="F31:J31"/>
    <mergeCell ref="F26:J26"/>
    <mergeCell ref="K26:L26"/>
    <mergeCell ref="F27:J27"/>
    <mergeCell ref="K27:L27"/>
    <mergeCell ref="F28:J28"/>
    <mergeCell ref="K28:L28"/>
    <mergeCell ref="F34:J34"/>
    <mergeCell ref="K34:L34"/>
  </mergeCells>
  <pageMargins left="0" right="0" top="0.31496062992125984" bottom="0.15748031496062992" header="0" footer="0"/>
  <pageSetup paperSize="9" scale="95" fitToHeight="2" pageOrder="overThenDown" orientation="landscape" r:id="rId1"/>
  <headerFooter alignWithMargins="0">
    <oddHeader>&amp;R&amp;6&amp;Z&amp;F</oddHeader>
    <oddFooter>&amp;L&amp;8Compiled by: S.A.B.C. Ltd - Updated March 2023   &amp;"Arial,Bold Italic"Copyright reserved&amp;R&amp;"Arial,Bold"&amp;8&amp;F&amp;"Arial,Regular"  - Printed: &amp;D - &amp;A -  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  <pageSetUpPr fitToPage="1"/>
  </sheetPr>
  <dimension ref="A1:AD76"/>
  <sheetViews>
    <sheetView showGridLines="0" zoomScale="85" zoomScaleNormal="85" workbookViewId="0">
      <pane ySplit="13" topLeftCell="A14" activePane="bottomLeft" state="frozen"/>
      <selection pane="bottomLeft" activeCell="Q56" sqref="Q56"/>
    </sheetView>
  </sheetViews>
  <sheetFormatPr defaultColWidth="9.42578125" defaultRowHeight="13.5" customHeight="1"/>
  <cols>
    <col min="1" max="1" width="1" style="26" customWidth="1"/>
    <col min="2" max="2" width="7.42578125" style="635" hidden="1" customWidth="1"/>
    <col min="3" max="4" width="7.42578125" style="636" hidden="1" customWidth="1"/>
    <col min="5" max="5" width="27.5703125" style="796" customWidth="1"/>
    <col min="6" max="9" width="8" style="796" customWidth="1"/>
    <col min="10" max="10" width="11.28515625" style="796" customWidth="1"/>
    <col min="11" max="11" width="14.85546875" style="796" customWidth="1"/>
    <col min="12" max="12" width="5.28515625" style="796" customWidth="1"/>
    <col min="13" max="16" width="12.42578125" style="796" hidden="1" customWidth="1"/>
    <col min="17" max="17" width="12.42578125" style="796" customWidth="1"/>
    <col min="18" max="28" width="12.42578125" style="26" hidden="1" customWidth="1"/>
    <col min="29" max="29" width="30.7109375" style="26" customWidth="1"/>
    <col min="30" max="30" width="20.5703125" style="26" customWidth="1"/>
    <col min="31" max="16384" width="9.42578125" style="26"/>
  </cols>
  <sheetData>
    <row r="1" spans="1:30" ht="27" customHeight="1">
      <c r="E1" s="798" t="s">
        <v>1711</v>
      </c>
      <c r="G1" s="798"/>
      <c r="H1" s="798"/>
      <c r="I1" s="798"/>
      <c r="J1" s="798"/>
      <c r="K1" s="2174"/>
      <c r="L1" s="2174"/>
      <c r="M1" s="810"/>
      <c r="N1" s="810"/>
      <c r="O1" s="810"/>
      <c r="P1" s="810"/>
      <c r="Q1" s="810"/>
      <c r="R1" s="650"/>
      <c r="S1" s="650"/>
      <c r="T1" s="650"/>
      <c r="U1" s="650"/>
      <c r="V1" s="650"/>
      <c r="W1" s="650"/>
      <c r="X1" s="650"/>
      <c r="Y1" s="650"/>
      <c r="Z1" s="650"/>
      <c r="AA1" s="650"/>
    </row>
    <row r="2" spans="1:30" s="362" customFormat="1" ht="13.5" customHeight="1">
      <c r="B2" s="637"/>
      <c r="C2" s="423"/>
      <c r="D2" s="423"/>
      <c r="E2" s="1730" t="str">
        <f>'Prod. Info'!A37</f>
        <v>SAP Project No./s:</v>
      </c>
      <c r="F2" s="1730"/>
      <c r="G2" s="1731" t="str">
        <f>'Prod. Info'!B37</f>
        <v>LP-000</v>
      </c>
      <c r="H2" s="1731"/>
      <c r="I2" s="1731">
        <f>'Prod. Info'!E37</f>
        <v>0</v>
      </c>
      <c r="J2" s="1731"/>
      <c r="K2" s="785"/>
      <c r="L2" s="793"/>
      <c r="M2" s="811"/>
      <c r="N2" s="811"/>
      <c r="O2" s="811"/>
      <c r="P2" s="811"/>
      <c r="Q2" s="811"/>
      <c r="R2" s="784"/>
      <c r="S2" s="784"/>
      <c r="T2" s="784"/>
      <c r="U2" s="784"/>
      <c r="V2" s="784"/>
      <c r="W2" s="784"/>
      <c r="X2" s="784"/>
      <c r="Y2" s="784"/>
      <c r="Z2" s="784"/>
      <c r="AA2" s="784"/>
      <c r="AB2" s="25"/>
    </row>
    <row r="3" spans="1:30" s="362" customFormat="1" ht="13.5" customHeight="1">
      <c r="B3" s="637"/>
      <c r="C3" s="423"/>
      <c r="D3" s="423"/>
      <c r="E3" s="1730"/>
      <c r="F3" s="1730"/>
      <c r="G3" s="1731">
        <f>'Prod. Info'!C37</f>
        <v>0</v>
      </c>
      <c r="H3" s="1731"/>
      <c r="I3" s="1731">
        <f>'Prod. Info'!D37</f>
        <v>0</v>
      </c>
      <c r="J3" s="1731"/>
      <c r="K3" s="632"/>
      <c r="L3" s="794"/>
      <c r="M3" s="794"/>
      <c r="N3" s="794"/>
      <c r="O3" s="794"/>
      <c r="P3" s="794"/>
      <c r="Q3" s="794"/>
      <c r="AB3" s="25"/>
    </row>
    <row r="4" spans="1:30" s="362" customFormat="1" ht="13.5" customHeight="1">
      <c r="B4" s="637"/>
      <c r="C4" s="423"/>
      <c r="D4" s="423"/>
      <c r="E4" s="799" t="s">
        <v>1115</v>
      </c>
      <c r="F4" s="1744">
        <f>('Prod. Info'!C2)</f>
        <v>0</v>
      </c>
      <c r="G4" s="1744"/>
      <c r="H4" s="1744"/>
      <c r="I4" s="1744"/>
      <c r="J4" s="1744"/>
      <c r="K4" s="785"/>
      <c r="L4" s="793"/>
      <c r="M4" s="811"/>
      <c r="N4" s="811"/>
      <c r="O4" s="811"/>
      <c r="P4" s="811"/>
      <c r="Q4" s="811"/>
      <c r="R4" s="784"/>
      <c r="S4" s="784"/>
      <c r="T4" s="784"/>
      <c r="U4" s="784"/>
      <c r="V4" s="784"/>
      <c r="W4" s="784"/>
      <c r="X4" s="784"/>
      <c r="Y4" s="784"/>
      <c r="Z4" s="784"/>
      <c r="AA4" s="784"/>
      <c r="AB4" s="25"/>
    </row>
    <row r="5" spans="1:30" s="362" customFormat="1" ht="13.5" customHeight="1">
      <c r="B5" s="637"/>
      <c r="C5" s="423"/>
      <c r="D5" s="423"/>
      <c r="E5" s="799" t="s">
        <v>1117</v>
      </c>
      <c r="F5" s="1744">
        <f>('Prod. Info'!C20)</f>
        <v>0</v>
      </c>
      <c r="G5" s="1744"/>
      <c r="H5" s="1744"/>
      <c r="I5" s="1744"/>
      <c r="J5" s="1744"/>
      <c r="K5" s="794"/>
      <c r="L5" s="794"/>
      <c r="M5" s="794"/>
      <c r="N5" s="794"/>
      <c r="O5" s="794"/>
      <c r="P5" s="794"/>
      <c r="Q5" s="794"/>
    </row>
    <row r="6" spans="1:30" s="362" customFormat="1" ht="13.5" customHeight="1">
      <c r="B6" s="637"/>
      <c r="C6" s="423"/>
      <c r="D6" s="423"/>
      <c r="E6" s="799" t="s">
        <v>1119</v>
      </c>
      <c r="F6" s="1744">
        <f>('Prod. Info'!C40)</f>
        <v>0</v>
      </c>
      <c r="G6" s="1744"/>
      <c r="H6" s="1744"/>
      <c r="I6" s="1744"/>
      <c r="J6" s="1744"/>
      <c r="K6" s="785"/>
      <c r="L6" s="793"/>
      <c r="M6" s="811"/>
      <c r="N6" s="811"/>
      <c r="O6" s="811"/>
      <c r="P6" s="811"/>
      <c r="Q6" s="811"/>
      <c r="R6" s="784"/>
      <c r="S6" s="784"/>
      <c r="T6" s="784"/>
      <c r="U6" s="784"/>
      <c r="V6" s="784"/>
      <c r="W6" s="784"/>
      <c r="X6" s="784"/>
      <c r="Y6" s="784"/>
      <c r="Z6" s="784"/>
      <c r="AA6" s="784"/>
      <c r="AB6" s="25"/>
    </row>
    <row r="7" spans="1:30" s="362" customFormat="1" ht="7.5" customHeight="1" thickBot="1">
      <c r="B7" s="637"/>
      <c r="C7" s="2173" t="s">
        <v>1712</v>
      </c>
      <c r="D7" s="2173"/>
      <c r="E7" s="794"/>
      <c r="F7" s="794"/>
      <c r="G7" s="794"/>
      <c r="H7" s="794"/>
      <c r="I7" s="794"/>
      <c r="J7" s="794"/>
      <c r="K7" s="794"/>
      <c r="L7" s="795"/>
      <c r="M7" s="794"/>
      <c r="N7" s="794"/>
      <c r="O7" s="794"/>
      <c r="P7" s="794"/>
      <c r="Q7" s="794"/>
      <c r="AA7" s="638"/>
      <c r="AB7" s="638"/>
    </row>
    <row r="8" spans="1:30" s="362" customFormat="1" ht="13.5" customHeight="1" thickTop="1">
      <c r="B8" s="801" t="e">
        <f>Budget!#REF!</f>
        <v>#REF!</v>
      </c>
      <c r="C8" s="802" t="e">
        <f>Budget!#REF!</f>
        <v>#REF!</v>
      </c>
      <c r="D8" s="807" t="e">
        <f>Budget!#REF!</f>
        <v>#REF!</v>
      </c>
      <c r="E8" s="1745" t="str">
        <f>'Deliverables Checklist'!B8</f>
        <v>SYSTEM</v>
      </c>
      <c r="F8" s="2177" t="str">
        <f>'Deliverables Checklist'!C8</f>
        <v>DESCRIPTION</v>
      </c>
      <c r="G8" s="2178"/>
      <c r="H8" s="2178"/>
      <c r="I8" s="2178"/>
      <c r="J8" s="2179"/>
      <c r="K8" s="1748" t="str">
        <f>'Deliverables Checklist'!H8</f>
        <v>PERSON ACCOUNTABLE</v>
      </c>
      <c r="L8" s="2179"/>
      <c r="M8" s="651" t="str">
        <f>'Deliverables Checklist'!J8</f>
        <v>Pay date:</v>
      </c>
      <c r="N8" s="651" t="str">
        <f>'Cash Flow'!L8</f>
        <v>Pay date:</v>
      </c>
      <c r="O8" s="651" t="str">
        <f>'Cash Flow'!M8</f>
        <v>Pay date:</v>
      </c>
      <c r="P8" s="651" t="str">
        <f>'Cash Flow'!N8</f>
        <v>Pay date:</v>
      </c>
      <c r="Q8" s="651" t="str">
        <f>'Deliverables Checklist'!N8</f>
        <v>Pay date:</v>
      </c>
      <c r="R8" s="651" t="str">
        <f>'Cash Flow'!P8</f>
        <v>Pay date:</v>
      </c>
      <c r="S8" s="651" t="str">
        <f>'Cash Flow'!Q8</f>
        <v>Pay date:</v>
      </c>
      <c r="T8" s="651" t="str">
        <f>'Cash Flow'!R8</f>
        <v>Pay date:</v>
      </c>
      <c r="U8" s="651" t="str">
        <f>'Cash Flow'!S8</f>
        <v>Pay date:</v>
      </c>
      <c r="V8" s="651" t="str">
        <f>'Cash Flow'!T8</f>
        <v>Pay date:</v>
      </c>
      <c r="W8" s="651" t="str">
        <f>'Cash Flow'!U8</f>
        <v>Pay date:</v>
      </c>
      <c r="X8" s="651" t="str">
        <f>'Cash Flow'!V8</f>
        <v>Pay date:</v>
      </c>
      <c r="Y8" s="651" t="str">
        <f>'Cash Flow'!W8</f>
        <v>Pay date:</v>
      </c>
      <c r="Z8" s="651" t="str">
        <f>'Cash Flow'!X8</f>
        <v>Pay date:</v>
      </c>
      <c r="AA8" s="651" t="str">
        <f>'Cash Flow'!Z8</f>
        <v>Producton Control Adjustments</v>
      </c>
      <c r="AB8" s="1741" t="s">
        <v>1125</v>
      </c>
      <c r="AC8" s="1745" t="s">
        <v>1713</v>
      </c>
      <c r="AD8" s="1745" t="s">
        <v>75</v>
      </c>
    </row>
    <row r="9" spans="1:30" s="362" customFormat="1" ht="13.5" customHeight="1">
      <c r="B9" s="803"/>
      <c r="C9" s="804"/>
      <c r="D9" s="808"/>
      <c r="E9" s="2175"/>
      <c r="F9" s="2180"/>
      <c r="G9" s="2181"/>
      <c r="H9" s="2181"/>
      <c r="I9" s="2181"/>
      <c r="J9" s="2182"/>
      <c r="K9" s="2180"/>
      <c r="L9" s="2182"/>
      <c r="M9" s="780" t="str">
        <f>'Deliverables Checklist'!J9</f>
        <v>dd-mm-yy</v>
      </c>
      <c r="N9" s="652" t="str">
        <f>'Cash Flow'!L9</f>
        <v>dd-mm-yy</v>
      </c>
      <c r="O9" s="652" t="str">
        <f>'Cash Flow'!M9</f>
        <v>dd-mm-yy</v>
      </c>
      <c r="P9" s="652" t="str">
        <f>'Cash Flow'!N9</f>
        <v>dd-mm-yy</v>
      </c>
      <c r="Q9" s="780" t="str">
        <f>'Deliverables Checklist'!N9</f>
        <v>dd-mm-yy</v>
      </c>
      <c r="R9" s="652" t="str">
        <f>'Cash Flow'!P9</f>
        <v>dd-mm-yy</v>
      </c>
      <c r="S9" s="652" t="str">
        <f>'Cash Flow'!Q9</f>
        <v>dd-mm-yy</v>
      </c>
      <c r="T9" s="652" t="str">
        <f>'Cash Flow'!R9</f>
        <v>dd-mm-yy</v>
      </c>
      <c r="U9" s="652" t="str">
        <f>'Cash Flow'!S9</f>
        <v>dd-mm-yy</v>
      </c>
      <c r="V9" s="652" t="str">
        <f>'Cash Flow'!T9</f>
        <v>dd-mm-yy</v>
      </c>
      <c r="W9" s="652" t="str">
        <f>'Cash Flow'!U9</f>
        <v>dd-mm-yy</v>
      </c>
      <c r="X9" s="652" t="str">
        <f>'Cash Flow'!V9</f>
        <v>dd-mm-yy</v>
      </c>
      <c r="Y9" s="652" t="str">
        <f>'Cash Flow'!W9</f>
        <v>dd-mm-yy</v>
      </c>
      <c r="Z9" s="652" t="str">
        <f>'Cash Flow'!X9</f>
        <v>dd-mm-yy</v>
      </c>
      <c r="AA9" s="652">
        <f>'Cash Flow'!Z9</f>
        <v>0</v>
      </c>
      <c r="AB9" s="1742"/>
      <c r="AC9" s="1746"/>
      <c r="AD9" s="1746"/>
    </row>
    <row r="10" spans="1:30" s="362" customFormat="1" ht="13.5" customHeight="1">
      <c r="B10" s="803"/>
      <c r="C10" s="804"/>
      <c r="D10" s="808"/>
      <c r="E10" s="2175"/>
      <c r="F10" s="2180"/>
      <c r="G10" s="2181"/>
      <c r="H10" s="2181"/>
      <c r="I10" s="2181"/>
      <c r="J10" s="2182"/>
      <c r="K10" s="2180"/>
      <c r="L10" s="2182"/>
      <c r="M10" s="1779" t="str">
        <f>'Deliverables Checklist'!J10</f>
        <v>Deliverables to be met before processing of:</v>
      </c>
      <c r="N10" s="652"/>
      <c r="O10" s="652"/>
      <c r="P10" s="652"/>
      <c r="Q10" s="1779" t="str">
        <f>'Deliverables Checklist'!N10</f>
        <v>Deliverables to be met before processing of:</v>
      </c>
      <c r="R10" s="652"/>
      <c r="S10" s="652"/>
      <c r="T10" s="652"/>
      <c r="U10" s="652"/>
      <c r="V10" s="652"/>
      <c r="W10" s="652"/>
      <c r="X10" s="652"/>
      <c r="Y10" s="652"/>
      <c r="Z10" s="652"/>
      <c r="AA10" s="652"/>
      <c r="AB10" s="1742"/>
      <c r="AC10" s="1746"/>
      <c r="AD10" s="1746"/>
    </row>
    <row r="11" spans="1:30" s="362" customFormat="1" ht="13.5" customHeight="1">
      <c r="B11" s="803"/>
      <c r="C11" s="804"/>
      <c r="D11" s="808"/>
      <c r="E11" s="2175"/>
      <c r="F11" s="2180"/>
      <c r="G11" s="2181"/>
      <c r="H11" s="2181"/>
      <c r="I11" s="2181"/>
      <c r="J11" s="2182"/>
      <c r="K11" s="2180"/>
      <c r="L11" s="2182"/>
      <c r="M11" s="1780"/>
      <c r="N11" s="643" t="s">
        <v>1123</v>
      </c>
      <c r="O11" s="643" t="s">
        <v>1123</v>
      </c>
      <c r="P11" s="643" t="s">
        <v>1123</v>
      </c>
      <c r="Q11" s="1780"/>
      <c r="R11" s="643" t="s">
        <v>1123</v>
      </c>
      <c r="S11" s="643" t="s">
        <v>1123</v>
      </c>
      <c r="T11" s="643" t="s">
        <v>1123</v>
      </c>
      <c r="U11" s="643" t="s">
        <v>1123</v>
      </c>
      <c r="V11" s="643" t="s">
        <v>1123</v>
      </c>
      <c r="W11" s="643" t="s">
        <v>1123</v>
      </c>
      <c r="X11" s="643" t="s">
        <v>1123</v>
      </c>
      <c r="Y11" s="643" t="s">
        <v>1123</v>
      </c>
      <c r="Z11" s="643" t="s">
        <v>1123</v>
      </c>
      <c r="AA11" s="643" t="s">
        <v>1123</v>
      </c>
      <c r="AB11" s="1742"/>
      <c r="AC11" s="1746"/>
      <c r="AD11" s="1746"/>
    </row>
    <row r="12" spans="1:30" s="362" customFormat="1" ht="13.5" customHeight="1">
      <c r="B12" s="803"/>
      <c r="C12" s="804"/>
      <c r="D12" s="808"/>
      <c r="E12" s="2175"/>
      <c r="F12" s="2180"/>
      <c r="G12" s="2181"/>
      <c r="H12" s="2181"/>
      <c r="I12" s="2181"/>
      <c r="J12" s="2182"/>
      <c r="K12" s="2180"/>
      <c r="L12" s="2182"/>
      <c r="M12" s="1780"/>
      <c r="N12" s="643"/>
      <c r="O12" s="643"/>
      <c r="P12" s="643"/>
      <c r="Q12" s="1780"/>
      <c r="R12" s="643"/>
      <c r="S12" s="643"/>
      <c r="T12" s="643"/>
      <c r="U12" s="643"/>
      <c r="V12" s="643"/>
      <c r="W12" s="643"/>
      <c r="X12" s="643"/>
      <c r="Y12" s="643"/>
      <c r="Z12" s="643"/>
      <c r="AA12" s="643"/>
      <c r="AB12" s="1742"/>
      <c r="AC12" s="1746"/>
      <c r="AD12" s="1746"/>
    </row>
    <row r="13" spans="1:30" s="362" customFormat="1" ht="13.5" customHeight="1" thickBot="1">
      <c r="B13" s="805"/>
      <c r="C13" s="806"/>
      <c r="D13" s="809"/>
      <c r="E13" s="2175"/>
      <c r="F13" s="2180"/>
      <c r="G13" s="2181"/>
      <c r="H13" s="2181"/>
      <c r="I13" s="2181"/>
      <c r="J13" s="2182"/>
      <c r="K13" s="2180"/>
      <c r="L13" s="2182"/>
      <c r="M13" s="781" t="str">
        <f>'Deliverables Checklist'!J13</f>
        <v>P1 invoice</v>
      </c>
      <c r="N13" s="653" t="str">
        <f>'Cash Flow'!L11</f>
        <v>Month</v>
      </c>
      <c r="O13" s="653" t="str">
        <f>'Cash Flow'!M11</f>
        <v>Month</v>
      </c>
      <c r="P13" s="653" t="str">
        <f>'Cash Flow'!N11</f>
        <v>Month</v>
      </c>
      <c r="Q13" s="781" t="str">
        <f>'Deliverables Checklist'!N13</f>
        <v>P5 invoice</v>
      </c>
      <c r="R13" s="653" t="str">
        <f>'Cash Flow'!P11</f>
        <v>Month</v>
      </c>
      <c r="S13" s="653" t="str">
        <f>'Cash Flow'!Q11</f>
        <v>Month</v>
      </c>
      <c r="T13" s="653" t="str">
        <f>'Cash Flow'!R11</f>
        <v>Month</v>
      </c>
      <c r="U13" s="653" t="str">
        <f>'Cash Flow'!S11</f>
        <v>Month</v>
      </c>
      <c r="V13" s="653" t="str">
        <f>'Cash Flow'!T11</f>
        <v>Month</v>
      </c>
      <c r="W13" s="653" t="str">
        <f>'Cash Flow'!U11</f>
        <v>Month</v>
      </c>
      <c r="X13" s="653" t="str">
        <f>'Cash Flow'!V11</f>
        <v>Month</v>
      </c>
      <c r="Y13" s="653" t="str">
        <f>'Cash Flow'!W11</f>
        <v>Month</v>
      </c>
      <c r="Z13" s="653" t="str">
        <f>'Cash Flow'!X11</f>
        <v>Month</v>
      </c>
      <c r="AA13" s="653">
        <f>'Cash Flow'!Z11</f>
        <v>0</v>
      </c>
      <c r="AB13" s="1743"/>
      <c r="AC13" s="1747"/>
      <c r="AD13" s="1747"/>
    </row>
    <row r="14" spans="1:30" ht="13.5" customHeight="1" thickBot="1">
      <c r="A14" s="362"/>
      <c r="B14" s="654"/>
      <c r="C14" s="655"/>
      <c r="D14" s="655"/>
      <c r="E14" s="2176"/>
      <c r="F14" s="2183"/>
      <c r="G14" s="2184"/>
      <c r="H14" s="2184"/>
      <c r="I14" s="2184"/>
      <c r="J14" s="2185"/>
      <c r="K14" s="2183"/>
      <c r="L14" s="2185"/>
      <c r="M14" s="647">
        <f>'Deliverables Checklist'!J14</f>
        <v>1</v>
      </c>
      <c r="N14" s="686">
        <f>'Cash Flow'!L12</f>
        <v>2</v>
      </c>
      <c r="O14" s="686">
        <f>'Cash Flow'!M12</f>
        <v>3</v>
      </c>
      <c r="P14" s="686">
        <f>'Cash Flow'!N12</f>
        <v>4</v>
      </c>
      <c r="Q14" s="686">
        <f>'Cash Flow'!O12</f>
        <v>5</v>
      </c>
      <c r="R14" s="686">
        <f>'Cash Flow'!P12</f>
        <v>6</v>
      </c>
      <c r="S14" s="686">
        <f>'Cash Flow'!Q12</f>
        <v>7</v>
      </c>
      <c r="T14" s="686">
        <f>'Cash Flow'!R12</f>
        <v>8</v>
      </c>
      <c r="U14" s="686">
        <f>'Cash Flow'!S12</f>
        <v>9</v>
      </c>
      <c r="V14" s="686">
        <f>'Cash Flow'!T12</f>
        <v>10</v>
      </c>
      <c r="W14" s="686">
        <f>'Cash Flow'!U12</f>
        <v>11</v>
      </c>
      <c r="X14" s="686">
        <f>'Cash Flow'!V12</f>
        <v>12</v>
      </c>
      <c r="Y14" s="686">
        <f>'Cash Flow'!W12</f>
        <v>13</v>
      </c>
      <c r="Z14" s="686">
        <f>'Cash Flow'!X12</f>
        <v>14</v>
      </c>
      <c r="AA14" s="686">
        <f>'Cash Flow'!Z12</f>
        <v>0</v>
      </c>
      <c r="AB14" s="687"/>
      <c r="AC14" s="27"/>
      <c r="AD14" s="27"/>
    </row>
    <row r="15" spans="1:30" ht="13.5" customHeight="1" thickTop="1">
      <c r="E15" s="1126" t="str">
        <f>'Deliverables Checklist'!B15</f>
        <v>SAP</v>
      </c>
      <c r="F15" s="1771" t="str">
        <f>'Deliverables Checklist'!C15</f>
        <v>Tax Clearance Certificate</v>
      </c>
      <c r="G15" s="1772"/>
      <c r="H15" s="1772"/>
      <c r="I15" s="1772"/>
      <c r="J15" s="1773"/>
      <c r="K15" s="1774" t="str">
        <f>'Deliverables Checklist'!H15</f>
        <v>Commissioning Manager</v>
      </c>
      <c r="L15" s="1775"/>
      <c r="M15" s="696">
        <f>'Deliverables Checklist'!J15</f>
        <v>1</v>
      </c>
      <c r="N15" s="649" t="e">
        <f>'Cash Flow'!#REF!</f>
        <v>#REF!</v>
      </c>
      <c r="O15" s="649" t="e">
        <f>'Cash Flow'!#REF!</f>
        <v>#REF!</v>
      </c>
      <c r="P15" s="649" t="e">
        <f>'Cash Flow'!#REF!</f>
        <v>#REF!</v>
      </c>
      <c r="Q15" s="649">
        <f>'Deliverables Checklist'!N15</f>
        <v>0</v>
      </c>
      <c r="R15" s="649" t="e">
        <f>'Cash Flow'!#REF!</f>
        <v>#REF!</v>
      </c>
      <c r="S15" s="649" t="e">
        <f>'Cash Flow'!#REF!</f>
        <v>#REF!</v>
      </c>
      <c r="T15" s="649" t="e">
        <f>'Cash Flow'!#REF!</f>
        <v>#REF!</v>
      </c>
      <c r="U15" s="649" t="e">
        <f>'Cash Flow'!#REF!</f>
        <v>#REF!</v>
      </c>
      <c r="V15" s="649" t="e">
        <f>'Cash Flow'!#REF!</f>
        <v>#REF!</v>
      </c>
      <c r="W15" s="649" t="e">
        <f>'Cash Flow'!#REF!</f>
        <v>#REF!</v>
      </c>
      <c r="X15" s="649" t="e">
        <f>'Cash Flow'!#REF!</f>
        <v>#REF!</v>
      </c>
      <c r="Y15" s="649" t="e">
        <f>'Cash Flow'!#REF!</f>
        <v>#REF!</v>
      </c>
      <c r="Z15" s="649" t="e">
        <f>'Cash Flow'!#REF!</f>
        <v>#REF!</v>
      </c>
      <c r="AA15" s="649" t="e">
        <f>'Cash Flow'!#REF!</f>
        <v>#REF!</v>
      </c>
      <c r="AB15" s="649" t="e">
        <f>'Cash Flow'!#REF!</f>
        <v>#REF!</v>
      </c>
      <c r="AC15" s="695"/>
      <c r="AD15" s="696"/>
    </row>
    <row r="16" spans="1:30" ht="13.5" customHeight="1">
      <c r="E16" s="1126" t="str">
        <f>'Deliverables Checklist'!B16</f>
        <v>SAP</v>
      </c>
      <c r="F16" s="1771" t="str">
        <f>'Deliverables Checklist'!C16</f>
        <v>BEE Certificate</v>
      </c>
      <c r="G16" s="1772"/>
      <c r="H16" s="1772"/>
      <c r="I16" s="1772"/>
      <c r="J16" s="1773"/>
      <c r="K16" s="1774" t="str">
        <f>'Deliverables Checklist'!H16</f>
        <v>Commissioning Manager</v>
      </c>
      <c r="L16" s="1775"/>
      <c r="M16" s="696">
        <f>'Deliverables Checklist'!J16</f>
        <v>1</v>
      </c>
      <c r="N16" s="649" t="e">
        <f>'Cash Flow'!#REF!</f>
        <v>#REF!</v>
      </c>
      <c r="O16" s="649" t="e">
        <f>'Cash Flow'!#REF!</f>
        <v>#REF!</v>
      </c>
      <c r="P16" s="649" t="e">
        <f>'Cash Flow'!#REF!</f>
        <v>#REF!</v>
      </c>
      <c r="Q16" s="649">
        <f>'Deliverables Checklist'!N16</f>
        <v>0</v>
      </c>
      <c r="R16" s="649" t="e">
        <f>'Cash Flow'!#REF!</f>
        <v>#REF!</v>
      </c>
      <c r="S16" s="649" t="e">
        <f>'Cash Flow'!#REF!</f>
        <v>#REF!</v>
      </c>
      <c r="T16" s="649" t="e">
        <f>'Cash Flow'!#REF!</f>
        <v>#REF!</v>
      </c>
      <c r="U16" s="649" t="e">
        <f>'Cash Flow'!#REF!</f>
        <v>#REF!</v>
      </c>
      <c r="V16" s="649" t="e">
        <f>'Cash Flow'!#REF!</f>
        <v>#REF!</v>
      </c>
      <c r="W16" s="649" t="e">
        <f>'Cash Flow'!#REF!</f>
        <v>#REF!</v>
      </c>
      <c r="X16" s="649" t="e">
        <f>'Cash Flow'!#REF!</f>
        <v>#REF!</v>
      </c>
      <c r="Y16" s="649" t="e">
        <f>'Cash Flow'!#REF!</f>
        <v>#REF!</v>
      </c>
      <c r="Z16" s="649" t="e">
        <f>'Cash Flow'!#REF!</f>
        <v>#REF!</v>
      </c>
      <c r="AA16" s="649" t="e">
        <f>'Cash Flow'!#REF!</f>
        <v>#REF!</v>
      </c>
      <c r="AB16" s="649" t="e">
        <f>'Cash Flow'!#REF!</f>
        <v>#REF!</v>
      </c>
      <c r="AC16" s="695"/>
      <c r="AD16" s="696"/>
    </row>
    <row r="17" spans="5:30" ht="13.5" customHeight="1">
      <c r="E17" s="1126" t="str">
        <f>'Deliverables Checklist'!B17</f>
        <v>SAP</v>
      </c>
      <c r="F17" s="1771" t="str">
        <f>'Deliverables Checklist'!C17</f>
        <v>TV License</v>
      </c>
      <c r="G17" s="1772"/>
      <c r="H17" s="1772"/>
      <c r="I17" s="1772"/>
      <c r="J17" s="1773"/>
      <c r="K17" s="1774" t="str">
        <f>'Deliverables Checklist'!H17</f>
        <v>Commissioning Manager</v>
      </c>
      <c r="L17" s="1775"/>
      <c r="M17" s="696">
        <f>'Deliverables Checklist'!J17</f>
        <v>1</v>
      </c>
      <c r="N17" s="656"/>
      <c r="O17" s="656"/>
      <c r="P17" s="656"/>
      <c r="Q17" s="649">
        <f>'Deliverables Checklist'!N17</f>
        <v>0</v>
      </c>
      <c r="R17" s="656"/>
      <c r="S17" s="656"/>
      <c r="T17" s="656"/>
      <c r="U17" s="656"/>
      <c r="V17" s="656"/>
      <c r="W17" s="656"/>
      <c r="X17" s="656"/>
      <c r="Y17" s="656"/>
      <c r="Z17" s="656"/>
      <c r="AA17" s="656"/>
      <c r="AB17" s="656"/>
      <c r="AC17" s="695"/>
      <c r="AD17" s="695"/>
    </row>
    <row r="18" spans="5:30" ht="13.5" customHeight="1">
      <c r="E18" s="1126" t="str">
        <f>'Deliverables Checklist'!B18</f>
        <v>SAP</v>
      </c>
      <c r="F18" s="1771" t="str">
        <f>'Deliverables Checklist'!C18</f>
        <v>Scriptwriters/Writers Agreement</v>
      </c>
      <c r="G18" s="1772"/>
      <c r="H18" s="1772"/>
      <c r="I18" s="1772"/>
      <c r="J18" s="1773"/>
      <c r="K18" s="1774" t="str">
        <f>'Deliverables Checklist'!H18</f>
        <v>Business Acquisitions</v>
      </c>
      <c r="L18" s="1775"/>
      <c r="M18" s="696">
        <f>'Deliverables Checklist'!J18</f>
        <v>0</v>
      </c>
      <c r="N18" s="656"/>
      <c r="O18" s="656"/>
      <c r="P18" s="656"/>
      <c r="Q18" s="649">
        <f>'Deliverables Checklist'!N18</f>
        <v>0</v>
      </c>
      <c r="R18" s="656"/>
      <c r="S18" s="656"/>
      <c r="T18" s="656"/>
      <c r="U18" s="656"/>
      <c r="V18" s="656"/>
      <c r="W18" s="656"/>
      <c r="X18" s="656"/>
      <c r="Y18" s="656"/>
      <c r="Z18" s="656"/>
      <c r="AA18" s="656"/>
      <c r="AB18" s="656"/>
      <c r="AC18" s="695"/>
      <c r="AD18" s="695"/>
    </row>
    <row r="19" spans="5:30" ht="13.5" customHeight="1">
      <c r="E19" s="1126" t="str">
        <f>'Deliverables Checklist'!B19</f>
        <v>SAP</v>
      </c>
      <c r="F19" s="1771" t="str">
        <f>'Deliverables Checklist'!C19</f>
        <v>Invoice</v>
      </c>
      <c r="G19" s="1772"/>
      <c r="H19" s="1772"/>
      <c r="I19" s="1772"/>
      <c r="J19" s="1773"/>
      <c r="K19" s="1774" t="str">
        <f>'Deliverables Checklist'!H19</f>
        <v>Business Acquisitions</v>
      </c>
      <c r="L19" s="1775"/>
      <c r="M19" s="696">
        <f>'Deliverables Checklist'!J19</f>
        <v>0</v>
      </c>
      <c r="N19" s="649" t="e">
        <f>'Cash Flow'!#REF!</f>
        <v>#REF!</v>
      </c>
      <c r="O19" s="649" t="e">
        <f>'Cash Flow'!#REF!</f>
        <v>#REF!</v>
      </c>
      <c r="P19" s="649" t="e">
        <f>'Cash Flow'!#REF!</f>
        <v>#REF!</v>
      </c>
      <c r="Q19" s="649">
        <f>'Deliverables Checklist'!N19</f>
        <v>0</v>
      </c>
      <c r="R19" s="649" t="e">
        <f>'Cash Flow'!#REF!</f>
        <v>#REF!</v>
      </c>
      <c r="S19" s="649" t="e">
        <f>'Cash Flow'!#REF!</f>
        <v>#REF!</v>
      </c>
      <c r="T19" s="649" t="e">
        <f>'Cash Flow'!#REF!</f>
        <v>#REF!</v>
      </c>
      <c r="U19" s="649" t="e">
        <f>'Cash Flow'!#REF!</f>
        <v>#REF!</v>
      </c>
      <c r="V19" s="649" t="e">
        <f>'Cash Flow'!#REF!</f>
        <v>#REF!</v>
      </c>
      <c r="W19" s="649" t="e">
        <f>'Cash Flow'!#REF!</f>
        <v>#REF!</v>
      </c>
      <c r="X19" s="649" t="e">
        <f>'Cash Flow'!#REF!</f>
        <v>#REF!</v>
      </c>
      <c r="Y19" s="649" t="e">
        <f>'Cash Flow'!#REF!</f>
        <v>#REF!</v>
      </c>
      <c r="Z19" s="649" t="e">
        <f>'Cash Flow'!#REF!</f>
        <v>#REF!</v>
      </c>
      <c r="AA19" s="649" t="e">
        <f>'Cash Flow'!#REF!</f>
        <v>#REF!</v>
      </c>
      <c r="AB19" s="649" t="e">
        <f>'Cash Flow'!#REF!</f>
        <v>#REF!</v>
      </c>
      <c r="AC19" s="695"/>
      <c r="AD19" s="696"/>
    </row>
    <row r="20" spans="5:30" ht="13.5" customHeight="1">
      <c r="E20" s="1126" t="str">
        <f>'Deliverables Checklist'!B20</f>
        <v>e-mail U drive</v>
      </c>
      <c r="F20" s="1771" t="str">
        <f>'Deliverables Checklist'!C20</f>
        <v>Proof of separate bank account</v>
      </c>
      <c r="G20" s="1772"/>
      <c r="H20" s="1772"/>
      <c r="I20" s="1772"/>
      <c r="J20" s="1773"/>
      <c r="K20" s="1774" t="str">
        <f>'Deliverables Checklist'!H20</f>
        <v>Production Controller</v>
      </c>
      <c r="L20" s="1775"/>
      <c r="M20" s="696">
        <f>'Deliverables Checklist'!J20</f>
        <v>1</v>
      </c>
      <c r="N20" s="640" t="e">
        <f>'Cash Flow'!#REF!</f>
        <v>#REF!</v>
      </c>
      <c r="O20" s="640" t="e">
        <f>'Cash Flow'!#REF!</f>
        <v>#REF!</v>
      </c>
      <c r="P20" s="640" t="e">
        <f>'Cash Flow'!#REF!</f>
        <v>#REF!</v>
      </c>
      <c r="Q20" s="649">
        <f>'Deliverables Checklist'!N20</f>
        <v>0</v>
      </c>
      <c r="R20" s="640" t="e">
        <f>'Cash Flow'!#REF!</f>
        <v>#REF!</v>
      </c>
      <c r="S20" s="640" t="e">
        <f>'Cash Flow'!#REF!</f>
        <v>#REF!</v>
      </c>
      <c r="T20" s="640" t="e">
        <f>'Cash Flow'!#REF!</f>
        <v>#REF!</v>
      </c>
      <c r="U20" s="640" t="e">
        <f>'Cash Flow'!#REF!</f>
        <v>#REF!</v>
      </c>
      <c r="V20" s="640" t="e">
        <f>'Cash Flow'!#REF!</f>
        <v>#REF!</v>
      </c>
      <c r="W20" s="640" t="e">
        <f>'Cash Flow'!#REF!</f>
        <v>#REF!</v>
      </c>
      <c r="X20" s="640" t="e">
        <f>'Cash Flow'!#REF!</f>
        <v>#REF!</v>
      </c>
      <c r="Y20" s="640" t="e">
        <f>'Cash Flow'!#REF!</f>
        <v>#REF!</v>
      </c>
      <c r="Z20" s="640" t="e">
        <f>'Cash Flow'!#REF!</f>
        <v>#REF!</v>
      </c>
      <c r="AA20" s="640" t="e">
        <f>'Cash Flow'!#REF!</f>
        <v>#REF!</v>
      </c>
      <c r="AB20" s="649" t="e">
        <f>'Cash Flow'!#REF!</f>
        <v>#REF!</v>
      </c>
      <c r="AC20" s="695"/>
      <c r="AD20" s="696"/>
    </row>
    <row r="21" spans="5:30" ht="13.5" customHeight="1">
      <c r="E21" s="1126" t="str">
        <f>'Deliverables Checklist'!B21</f>
        <v>e-mail U drive</v>
      </c>
      <c r="F21" s="1771" t="str">
        <f>'Deliverables Checklist'!C21</f>
        <v>Copy of Production Insurance Confirmation</v>
      </c>
      <c r="G21" s="1772"/>
      <c r="H21" s="1772"/>
      <c r="I21" s="1772"/>
      <c r="J21" s="1773"/>
      <c r="K21" s="1774" t="str">
        <f>'Deliverables Checklist'!H21</f>
        <v>Production Controller</v>
      </c>
      <c r="L21" s="1775"/>
      <c r="M21" s="696">
        <f>'Deliverables Checklist'!J21</f>
        <v>1</v>
      </c>
      <c r="N21" s="656"/>
      <c r="O21" s="656"/>
      <c r="P21" s="656"/>
      <c r="Q21" s="649">
        <f>'Deliverables Checklist'!N21</f>
        <v>0</v>
      </c>
      <c r="R21" s="656"/>
      <c r="S21" s="656"/>
      <c r="T21" s="656"/>
      <c r="U21" s="656"/>
      <c r="V21" s="656"/>
      <c r="W21" s="656"/>
      <c r="X21" s="656"/>
      <c r="Y21" s="656"/>
      <c r="Z21" s="656"/>
      <c r="AA21" s="656"/>
      <c r="AB21" s="656"/>
      <c r="AC21" s="695"/>
      <c r="AD21" s="695"/>
    </row>
    <row r="22" spans="5:30" ht="13.5" customHeight="1">
      <c r="E22" s="1126" t="str">
        <f>'Deliverables Checklist'!B22</f>
        <v>SAP</v>
      </c>
      <c r="F22" s="1771" t="str">
        <f>'Deliverables Checklist'!C22</f>
        <v>Monthly Production Expenditure Report</v>
      </c>
      <c r="G22" s="1772"/>
      <c r="H22" s="1772"/>
      <c r="I22" s="1772"/>
      <c r="J22" s="1773"/>
      <c r="K22" s="1774" t="str">
        <f>'Deliverables Checklist'!H22</f>
        <v>Production Controller</v>
      </c>
      <c r="L22" s="1775"/>
      <c r="M22" s="696">
        <f>'Deliverables Checklist'!J22</f>
        <v>0</v>
      </c>
      <c r="N22" s="649" t="e">
        <f>'Cash Flow'!#REF!</f>
        <v>#REF!</v>
      </c>
      <c r="O22" s="649" t="e">
        <f>'Cash Flow'!#REF!</f>
        <v>#REF!</v>
      </c>
      <c r="P22" s="649" t="e">
        <f>'Cash Flow'!#REF!</f>
        <v>#REF!</v>
      </c>
      <c r="Q22" s="649" t="str">
        <f>'Deliverables Checklist'!N22</f>
        <v>P4 mid-month</v>
      </c>
      <c r="R22" s="649" t="e">
        <f>'Cash Flow'!#REF!</f>
        <v>#REF!</v>
      </c>
      <c r="S22" s="649" t="e">
        <f>'Cash Flow'!#REF!</f>
        <v>#REF!</v>
      </c>
      <c r="T22" s="649" t="e">
        <f>'Cash Flow'!#REF!</f>
        <v>#REF!</v>
      </c>
      <c r="U22" s="649" t="e">
        <f>'Cash Flow'!#REF!</f>
        <v>#REF!</v>
      </c>
      <c r="V22" s="649" t="e">
        <f>'Cash Flow'!#REF!</f>
        <v>#REF!</v>
      </c>
      <c r="W22" s="649" t="e">
        <f>'Cash Flow'!#REF!</f>
        <v>#REF!</v>
      </c>
      <c r="X22" s="649" t="e">
        <f>'Cash Flow'!#REF!</f>
        <v>#REF!</v>
      </c>
      <c r="Y22" s="649" t="e">
        <f>'Cash Flow'!#REF!</f>
        <v>#REF!</v>
      </c>
      <c r="Z22" s="649" t="e">
        <f>'Cash Flow'!#REF!</f>
        <v>#REF!</v>
      </c>
      <c r="AA22" s="649" t="e">
        <f>'Cash Flow'!#REF!</f>
        <v>#REF!</v>
      </c>
      <c r="AB22" s="649" t="e">
        <f>'Cash Flow'!#REF!</f>
        <v>#REF!</v>
      </c>
      <c r="AC22" s="695"/>
      <c r="AD22" s="696"/>
    </row>
    <row r="23" spans="5:30" ht="13.5" customHeight="1">
      <c r="E23" s="1126" t="str">
        <f>'Deliverables Checklist'!B23</f>
        <v>email</v>
      </c>
      <c r="F23" s="1771" t="str">
        <f>'Deliverables Checklist'!C23</f>
        <v>Asset Closing Memo</v>
      </c>
      <c r="G23" s="1772"/>
      <c r="H23" s="1772"/>
      <c r="I23" s="1772"/>
      <c r="J23" s="1773"/>
      <c r="K23" s="1774" t="str">
        <f>'Deliverables Checklist'!H23</f>
        <v>Production Controller</v>
      </c>
      <c r="L23" s="1775"/>
      <c r="M23" s="696">
        <f>'Deliverables Checklist'!J23</f>
        <v>0</v>
      </c>
      <c r="N23" s="649" t="e">
        <f>'Cash Flow'!#REF!</f>
        <v>#REF!</v>
      </c>
      <c r="O23" s="649" t="e">
        <f>'Cash Flow'!#REF!</f>
        <v>#REF!</v>
      </c>
      <c r="P23" s="649" t="e">
        <f>'Cash Flow'!#REF!</f>
        <v>#REF!</v>
      </c>
      <c r="Q23" s="649">
        <f>'Deliverables Checklist'!N23</f>
        <v>0</v>
      </c>
      <c r="R23" s="649" t="e">
        <f>'Cash Flow'!#REF!</f>
        <v>#REF!</v>
      </c>
      <c r="S23" s="649" t="e">
        <f>'Cash Flow'!#REF!</f>
        <v>#REF!</v>
      </c>
      <c r="T23" s="649" t="e">
        <f>'Cash Flow'!#REF!</f>
        <v>#REF!</v>
      </c>
      <c r="U23" s="649" t="e">
        <f>'Cash Flow'!#REF!</f>
        <v>#REF!</v>
      </c>
      <c r="V23" s="649" t="e">
        <f>'Cash Flow'!#REF!</f>
        <v>#REF!</v>
      </c>
      <c r="W23" s="649" t="e">
        <f>'Cash Flow'!#REF!</f>
        <v>#REF!</v>
      </c>
      <c r="X23" s="649" t="e">
        <f>'Cash Flow'!#REF!</f>
        <v>#REF!</v>
      </c>
      <c r="Y23" s="649" t="e">
        <f>'Cash Flow'!#REF!</f>
        <v>#REF!</v>
      </c>
      <c r="Z23" s="649" t="e">
        <f>'Cash Flow'!#REF!</f>
        <v>#REF!</v>
      </c>
      <c r="AA23" s="649" t="e">
        <f>'Cash Flow'!#REF!</f>
        <v>#REF!</v>
      </c>
      <c r="AB23" s="649" t="e">
        <f>'Cash Flow'!#REF!</f>
        <v>#REF!</v>
      </c>
      <c r="AC23" s="695"/>
      <c r="AD23" s="696"/>
    </row>
    <row r="24" spans="5:30" ht="13.5" customHeight="1">
      <c r="E24" s="1126" t="str">
        <f>'Deliverables Checklist'!B24</f>
        <v>e-mail U drive</v>
      </c>
      <c r="F24" s="1771" t="str">
        <f>'Deliverables Checklist'!C24</f>
        <v>Final Status Report    (Production Controller)</v>
      </c>
      <c r="G24" s="1772"/>
      <c r="H24" s="1772"/>
      <c r="I24" s="1772"/>
      <c r="J24" s="1773"/>
      <c r="K24" s="1774" t="str">
        <f>'Deliverables Checklist'!H24</f>
        <v>Financial Administrator</v>
      </c>
      <c r="L24" s="1775"/>
      <c r="M24" s="696">
        <f>'Deliverables Checklist'!J24</f>
        <v>0</v>
      </c>
      <c r="N24" s="640" t="e">
        <f>'Cash Flow'!#REF!</f>
        <v>#REF!</v>
      </c>
      <c r="O24" s="640" t="e">
        <f>'Cash Flow'!#REF!</f>
        <v>#REF!</v>
      </c>
      <c r="P24" s="640" t="e">
        <f>'Cash Flow'!#REF!</f>
        <v>#REF!</v>
      </c>
      <c r="Q24" s="649">
        <f>'Deliverables Checklist'!N24</f>
        <v>0</v>
      </c>
      <c r="R24" s="640" t="e">
        <f>'Cash Flow'!#REF!</f>
        <v>#REF!</v>
      </c>
      <c r="S24" s="640" t="e">
        <f>'Cash Flow'!#REF!</f>
        <v>#REF!</v>
      </c>
      <c r="T24" s="640" t="e">
        <f>'Cash Flow'!#REF!</f>
        <v>#REF!</v>
      </c>
      <c r="U24" s="640" t="e">
        <f>'Cash Flow'!#REF!</f>
        <v>#REF!</v>
      </c>
      <c r="V24" s="640" t="e">
        <f>'Cash Flow'!#REF!</f>
        <v>#REF!</v>
      </c>
      <c r="W24" s="640" t="e">
        <f>'Cash Flow'!#REF!</f>
        <v>#REF!</v>
      </c>
      <c r="X24" s="640" t="e">
        <f>'Cash Flow'!#REF!</f>
        <v>#REF!</v>
      </c>
      <c r="Y24" s="640" t="e">
        <f>'Cash Flow'!#REF!</f>
        <v>#REF!</v>
      </c>
      <c r="Z24" s="640" t="e">
        <f>'Cash Flow'!#REF!</f>
        <v>#REF!</v>
      </c>
      <c r="AA24" s="640" t="e">
        <f>'Cash Flow'!#REF!</f>
        <v>#REF!</v>
      </c>
      <c r="AB24" s="649" t="e">
        <f>'Cash Flow'!#REF!</f>
        <v>#REF!</v>
      </c>
      <c r="AC24" s="695"/>
      <c r="AD24" s="696"/>
    </row>
    <row r="25" spans="5:30" ht="13.5" customHeight="1">
      <c r="E25" s="1126" t="str">
        <f>'Deliverables Checklist'!B25</f>
        <v>e-mail U drive</v>
      </c>
      <c r="F25" s="1771" t="str">
        <f>'Deliverables Checklist'!C25</f>
        <v>Content Workshop</v>
      </c>
      <c r="G25" s="1772"/>
      <c r="H25" s="1772"/>
      <c r="I25" s="1772"/>
      <c r="J25" s="1773"/>
      <c r="K25" s="1774" t="str">
        <f>'Deliverables Checklist'!H25</f>
        <v>Commissioning Editor</v>
      </c>
      <c r="L25" s="1775"/>
      <c r="M25" s="696">
        <f>'Deliverables Checklist'!J25</f>
        <v>1</v>
      </c>
      <c r="N25" s="656"/>
      <c r="O25" s="656"/>
      <c r="P25" s="656"/>
      <c r="Q25" s="649">
        <f>'Deliverables Checklist'!N25</f>
        <v>0</v>
      </c>
      <c r="R25" s="656"/>
      <c r="S25" s="656"/>
      <c r="T25" s="656"/>
      <c r="U25" s="656"/>
      <c r="V25" s="656"/>
      <c r="W25" s="656"/>
      <c r="X25" s="656"/>
      <c r="Y25" s="656"/>
      <c r="Z25" s="656"/>
      <c r="AA25" s="656"/>
      <c r="AB25" s="656"/>
      <c r="AC25" s="695"/>
      <c r="AD25" s="695"/>
    </row>
    <row r="26" spans="5:30" ht="13.5" customHeight="1">
      <c r="E26" s="1126" t="str">
        <f>'Deliverables Checklist'!B26</f>
        <v>e-mail U drive</v>
      </c>
      <c r="F26" s="1771" t="str">
        <f>'Deliverables Checklist'!C26</f>
        <v>Research Pack</v>
      </c>
      <c r="G26" s="1772"/>
      <c r="H26" s="1772"/>
      <c r="I26" s="1772"/>
      <c r="J26" s="1773"/>
      <c r="K26" s="1774" t="str">
        <f>'Deliverables Checklist'!H26</f>
        <v>Commissioning Editor</v>
      </c>
      <c r="L26" s="1775"/>
      <c r="M26" s="696">
        <f>'Deliverables Checklist'!J26</f>
        <v>1</v>
      </c>
      <c r="N26" s="649" t="e">
        <f>'Cash Flow'!#REF!</f>
        <v>#REF!</v>
      </c>
      <c r="O26" s="649" t="e">
        <f>'Cash Flow'!#REF!</f>
        <v>#REF!</v>
      </c>
      <c r="P26" s="649" t="e">
        <f>'Cash Flow'!#REF!</f>
        <v>#REF!</v>
      </c>
      <c r="Q26" s="649">
        <f>'Deliverables Checklist'!N26</f>
        <v>0</v>
      </c>
      <c r="R26" s="649" t="e">
        <f>'Cash Flow'!#REF!</f>
        <v>#REF!</v>
      </c>
      <c r="S26" s="649" t="e">
        <f>'Cash Flow'!#REF!</f>
        <v>#REF!</v>
      </c>
      <c r="T26" s="649" t="e">
        <f>'Cash Flow'!#REF!</f>
        <v>#REF!</v>
      </c>
      <c r="U26" s="649" t="e">
        <f>'Cash Flow'!#REF!</f>
        <v>#REF!</v>
      </c>
      <c r="V26" s="649" t="e">
        <f>'Cash Flow'!#REF!</f>
        <v>#REF!</v>
      </c>
      <c r="W26" s="649" t="e">
        <f>'Cash Flow'!#REF!</f>
        <v>#REF!</v>
      </c>
      <c r="X26" s="649" t="e">
        <f>'Cash Flow'!#REF!</f>
        <v>#REF!</v>
      </c>
      <c r="Y26" s="649" t="e">
        <f>'Cash Flow'!#REF!</f>
        <v>#REF!</v>
      </c>
      <c r="Z26" s="649" t="e">
        <f>'Cash Flow'!#REF!</f>
        <v>#REF!</v>
      </c>
      <c r="AA26" s="649" t="e">
        <f>'Cash Flow'!#REF!</f>
        <v>#REF!</v>
      </c>
      <c r="AB26" s="649" t="e">
        <f>'Cash Flow'!#REF!</f>
        <v>#REF!</v>
      </c>
      <c r="AC26" s="695"/>
      <c r="AD26" s="696"/>
    </row>
    <row r="27" spans="5:30" ht="13.5" customHeight="1">
      <c r="E27" s="1126" t="str">
        <f>'Deliverables Checklist'!B27</f>
        <v>Dalet</v>
      </c>
      <c r="F27" s="1771" t="str">
        <f>'Deliverables Checklist'!C27</f>
        <v>Episodic Outlines; EPG Synopsis</v>
      </c>
      <c r="G27" s="1772"/>
      <c r="H27" s="1772"/>
      <c r="I27" s="1772"/>
      <c r="J27" s="1773"/>
      <c r="K27" s="1774" t="str">
        <f>'Deliverables Checklist'!H27</f>
        <v>Commissioning Editor</v>
      </c>
      <c r="L27" s="1775"/>
      <c r="M27" s="696">
        <f>'Deliverables Checklist'!J27</f>
        <v>1</v>
      </c>
      <c r="N27" s="649" t="e">
        <f>'Cash Flow'!#REF!</f>
        <v>#REF!</v>
      </c>
      <c r="O27" s="649" t="e">
        <f>'Cash Flow'!#REF!</f>
        <v>#REF!</v>
      </c>
      <c r="P27" s="649" t="e">
        <f>'Cash Flow'!#REF!</f>
        <v>#REF!</v>
      </c>
      <c r="Q27" s="649">
        <f>'Deliverables Checklist'!N27</f>
        <v>0</v>
      </c>
      <c r="R27" s="649" t="e">
        <f>'Cash Flow'!#REF!</f>
        <v>#REF!</v>
      </c>
      <c r="S27" s="649" t="e">
        <f>'Cash Flow'!#REF!</f>
        <v>#REF!</v>
      </c>
      <c r="T27" s="649" t="e">
        <f>'Cash Flow'!#REF!</f>
        <v>#REF!</v>
      </c>
      <c r="U27" s="649" t="e">
        <f>'Cash Flow'!#REF!</f>
        <v>#REF!</v>
      </c>
      <c r="V27" s="649" t="e">
        <f>'Cash Flow'!#REF!</f>
        <v>#REF!</v>
      </c>
      <c r="W27" s="649" t="e">
        <f>'Cash Flow'!#REF!</f>
        <v>#REF!</v>
      </c>
      <c r="X27" s="649" t="e">
        <f>'Cash Flow'!#REF!</f>
        <v>#REF!</v>
      </c>
      <c r="Y27" s="649" t="e">
        <f>'Cash Flow'!#REF!</f>
        <v>#REF!</v>
      </c>
      <c r="Z27" s="649" t="e">
        <f>'Cash Flow'!#REF!</f>
        <v>#REF!</v>
      </c>
      <c r="AA27" s="649" t="e">
        <f>'Cash Flow'!#REF!</f>
        <v>#REF!</v>
      </c>
      <c r="AB27" s="649" t="e">
        <f>'Cash Flow'!#REF!</f>
        <v>#REF!</v>
      </c>
      <c r="AC27" s="695"/>
      <c r="AD27" s="696"/>
    </row>
    <row r="28" spans="5:30" ht="13.5" customHeight="1">
      <c r="E28" s="1126" t="str">
        <f>'Deliverables Checklist'!B28</f>
        <v>Dalet</v>
      </c>
      <c r="F28" s="1771" t="str">
        <f>'Deliverables Checklist'!C28</f>
        <v>Series Outlines</v>
      </c>
      <c r="G28" s="1772"/>
      <c r="H28" s="1772"/>
      <c r="I28" s="1772"/>
      <c r="J28" s="1773"/>
      <c r="K28" s="1774" t="str">
        <f>'Deliverables Checklist'!H28</f>
        <v>Commissioning Editor</v>
      </c>
      <c r="L28" s="1775"/>
      <c r="M28" s="696">
        <f>'Deliverables Checklist'!J28</f>
        <v>0</v>
      </c>
      <c r="N28" s="649" t="e">
        <f>'Cash Flow'!#REF!</f>
        <v>#REF!</v>
      </c>
      <c r="O28" s="649" t="e">
        <f>'Cash Flow'!#REF!</f>
        <v>#REF!</v>
      </c>
      <c r="P28" s="649" t="e">
        <f>'Cash Flow'!#REF!</f>
        <v>#REF!</v>
      </c>
      <c r="Q28" s="649">
        <f>'Deliverables Checklist'!N28</f>
        <v>0</v>
      </c>
      <c r="R28" s="649" t="e">
        <f>'Cash Flow'!#REF!</f>
        <v>#REF!</v>
      </c>
      <c r="S28" s="649" t="e">
        <f>'Cash Flow'!#REF!</f>
        <v>#REF!</v>
      </c>
      <c r="T28" s="649" t="e">
        <f>'Cash Flow'!#REF!</f>
        <v>#REF!</v>
      </c>
      <c r="U28" s="649" t="e">
        <f>'Cash Flow'!#REF!</f>
        <v>#REF!</v>
      </c>
      <c r="V28" s="649" t="e">
        <f>'Cash Flow'!#REF!</f>
        <v>#REF!</v>
      </c>
      <c r="W28" s="649" t="e">
        <f>'Cash Flow'!#REF!</f>
        <v>#REF!</v>
      </c>
      <c r="X28" s="649" t="e">
        <f>'Cash Flow'!#REF!</f>
        <v>#REF!</v>
      </c>
      <c r="Y28" s="649" t="e">
        <f>'Cash Flow'!#REF!</f>
        <v>#REF!</v>
      </c>
      <c r="Z28" s="649" t="e">
        <f>'Cash Flow'!#REF!</f>
        <v>#REF!</v>
      </c>
      <c r="AA28" s="649" t="e">
        <f>'Cash Flow'!#REF!</f>
        <v>#REF!</v>
      </c>
      <c r="AB28" s="649" t="e">
        <f>'Cash Flow'!#REF!</f>
        <v>#REF!</v>
      </c>
      <c r="AC28" s="695"/>
      <c r="AD28" s="696"/>
    </row>
    <row r="29" spans="5:30" ht="13.5" customHeight="1">
      <c r="E29" s="1126" t="str">
        <f>'Deliverables Checklist'!B29</f>
        <v>U Drive</v>
      </c>
      <c r="F29" s="1771" t="str">
        <f>'Deliverables Checklist'!C29</f>
        <v>Final Approved TX Scripts</v>
      </c>
      <c r="G29" s="1772"/>
      <c r="H29" s="1772"/>
      <c r="I29" s="1772"/>
      <c r="J29" s="1773"/>
      <c r="K29" s="1774" t="str">
        <f>'Deliverables Checklist'!H29</f>
        <v>Commissioning Editor</v>
      </c>
      <c r="L29" s="1775"/>
      <c r="M29" s="696">
        <f>'Deliverables Checklist'!J29</f>
        <v>0</v>
      </c>
      <c r="N29" s="649" t="e">
        <f>'Cash Flow'!#REF!</f>
        <v>#REF!</v>
      </c>
      <c r="O29" s="649" t="e">
        <f>'Cash Flow'!#REF!</f>
        <v>#REF!</v>
      </c>
      <c r="P29" s="649" t="e">
        <f>'Cash Flow'!#REF!</f>
        <v>#REF!</v>
      </c>
      <c r="Q29" s="649">
        <f>'Deliverables Checklist'!N29</f>
        <v>0</v>
      </c>
      <c r="R29" s="649" t="e">
        <f>'Cash Flow'!#REF!</f>
        <v>#REF!</v>
      </c>
      <c r="S29" s="649" t="e">
        <f>'Cash Flow'!#REF!</f>
        <v>#REF!</v>
      </c>
      <c r="T29" s="649" t="e">
        <f>'Cash Flow'!#REF!</f>
        <v>#REF!</v>
      </c>
      <c r="U29" s="649" t="e">
        <f>'Cash Flow'!#REF!</f>
        <v>#REF!</v>
      </c>
      <c r="V29" s="649" t="e">
        <f>'Cash Flow'!#REF!</f>
        <v>#REF!</v>
      </c>
      <c r="W29" s="649" t="e">
        <f>'Cash Flow'!#REF!</f>
        <v>#REF!</v>
      </c>
      <c r="X29" s="649" t="e">
        <f>'Cash Flow'!#REF!</f>
        <v>#REF!</v>
      </c>
      <c r="Y29" s="649" t="e">
        <f>'Cash Flow'!#REF!</f>
        <v>#REF!</v>
      </c>
      <c r="Z29" s="649" t="e">
        <f>'Cash Flow'!#REF!</f>
        <v>#REF!</v>
      </c>
      <c r="AA29" s="649" t="e">
        <f>'Cash Flow'!#REF!</f>
        <v>#REF!</v>
      </c>
      <c r="AB29" s="649" t="e">
        <f>'Cash Flow'!#REF!</f>
        <v>#REF!</v>
      </c>
      <c r="AC29" s="695"/>
      <c r="AD29" s="696"/>
    </row>
    <row r="30" spans="5:30" ht="13.5" customHeight="1">
      <c r="E30" s="1126" t="str">
        <f>'Deliverables Checklist'!B30</f>
        <v>YBC</v>
      </c>
      <c r="F30" s="1771" t="str">
        <f>'Deliverables Checklist'!C30</f>
        <v>Viewing copy delivered via we transfer or similar product</v>
      </c>
      <c r="G30" s="1772"/>
      <c r="H30" s="1772"/>
      <c r="I30" s="1772"/>
      <c r="J30" s="1773"/>
      <c r="K30" s="1774" t="str">
        <f>'Deliverables Checklist'!H30</f>
        <v>Commissioning Editor</v>
      </c>
      <c r="L30" s="1775"/>
      <c r="M30" s="696">
        <f>'Deliverables Checklist'!J30</f>
        <v>0</v>
      </c>
      <c r="N30" s="649" t="e">
        <f>'Cash Flow'!#REF!</f>
        <v>#REF!</v>
      </c>
      <c r="O30" s="649" t="e">
        <f>'Cash Flow'!#REF!</f>
        <v>#REF!</v>
      </c>
      <c r="P30" s="649" t="e">
        <f>'Cash Flow'!#REF!</f>
        <v>#REF!</v>
      </c>
      <c r="Q30" s="649">
        <f>'Deliverables Checklist'!N30</f>
        <v>0</v>
      </c>
      <c r="R30" s="649" t="e">
        <f>'Cash Flow'!#REF!</f>
        <v>#REF!</v>
      </c>
      <c r="S30" s="649" t="e">
        <f>'Cash Flow'!#REF!</f>
        <v>#REF!</v>
      </c>
      <c r="T30" s="649" t="e">
        <f>'Cash Flow'!#REF!</f>
        <v>#REF!</v>
      </c>
      <c r="U30" s="649" t="e">
        <f>'Cash Flow'!#REF!</f>
        <v>#REF!</v>
      </c>
      <c r="V30" s="649" t="e">
        <f>'Cash Flow'!#REF!</f>
        <v>#REF!</v>
      </c>
      <c r="W30" s="649" t="e">
        <f>'Cash Flow'!#REF!</f>
        <v>#REF!</v>
      </c>
      <c r="X30" s="649" t="e">
        <f>'Cash Flow'!#REF!</f>
        <v>#REF!</v>
      </c>
      <c r="Y30" s="649" t="e">
        <f>'Cash Flow'!#REF!</f>
        <v>#REF!</v>
      </c>
      <c r="Z30" s="649" t="e">
        <f>'Cash Flow'!#REF!</f>
        <v>#REF!</v>
      </c>
      <c r="AA30" s="649" t="e">
        <f>'Cash Flow'!#REF!</f>
        <v>#REF!</v>
      </c>
      <c r="AB30" s="649" t="e">
        <f>'Cash Flow'!#REF!</f>
        <v>#REF!</v>
      </c>
      <c r="AC30" s="695"/>
      <c r="AD30" s="696"/>
    </row>
    <row r="31" spans="5:30" ht="13.5" customHeight="1">
      <c r="E31" s="1126" t="str">
        <f>'Deliverables Checklist'!B31</f>
        <v>Dalet</v>
      </c>
      <c r="F31" s="1771" t="str">
        <f>'Deliverables Checklist'!C31</f>
        <v>EPKs and Promos</v>
      </c>
      <c r="G31" s="1772"/>
      <c r="H31" s="1772"/>
      <c r="I31" s="1772"/>
      <c r="J31" s="1773"/>
      <c r="K31" s="1774" t="str">
        <f>'Deliverables Checklist'!H31</f>
        <v>Commissioning Editor</v>
      </c>
      <c r="L31" s="1775"/>
      <c r="M31" s="696">
        <f>'Deliverables Checklist'!J31</f>
        <v>0</v>
      </c>
      <c r="N31" s="649" t="e">
        <f>'Cash Flow'!#REF!</f>
        <v>#REF!</v>
      </c>
      <c r="O31" s="649" t="e">
        <f>'Cash Flow'!#REF!</f>
        <v>#REF!</v>
      </c>
      <c r="P31" s="649" t="e">
        <f>'Cash Flow'!#REF!</f>
        <v>#REF!</v>
      </c>
      <c r="Q31" s="649">
        <f>'Deliverables Checklist'!N31</f>
        <v>0</v>
      </c>
      <c r="R31" s="649" t="e">
        <f>'Cash Flow'!#REF!</f>
        <v>#REF!</v>
      </c>
      <c r="S31" s="649" t="e">
        <f>'Cash Flow'!#REF!</f>
        <v>#REF!</v>
      </c>
      <c r="T31" s="649" t="e">
        <f>'Cash Flow'!#REF!</f>
        <v>#REF!</v>
      </c>
      <c r="U31" s="649" t="e">
        <f>'Cash Flow'!#REF!</f>
        <v>#REF!</v>
      </c>
      <c r="V31" s="649" t="e">
        <f>'Cash Flow'!#REF!</f>
        <v>#REF!</v>
      </c>
      <c r="W31" s="649" t="e">
        <f>'Cash Flow'!#REF!</f>
        <v>#REF!</v>
      </c>
      <c r="X31" s="649" t="e">
        <f>'Cash Flow'!#REF!</f>
        <v>#REF!</v>
      </c>
      <c r="Y31" s="649" t="e">
        <f>'Cash Flow'!#REF!</f>
        <v>#REF!</v>
      </c>
      <c r="Z31" s="649" t="e">
        <f>'Cash Flow'!#REF!</f>
        <v>#REF!</v>
      </c>
      <c r="AA31" s="649" t="e">
        <f>'Cash Flow'!#REF!</f>
        <v>#REF!</v>
      </c>
      <c r="AB31" s="649" t="e">
        <f>'Cash Flow'!#REF!</f>
        <v>#REF!</v>
      </c>
      <c r="AC31" s="695"/>
      <c r="AD31" s="696"/>
    </row>
    <row r="32" spans="5:30" ht="13.5" customHeight="1">
      <c r="E32" s="1126" t="str">
        <f>'Deliverables Checklist'!B32</f>
        <v>Dalet</v>
      </c>
      <c r="F32" s="1771" t="str">
        <f>'Deliverables Checklist'!C32</f>
        <v>Episodic File Delivery (portal) with M&amp;E tracks</v>
      </c>
      <c r="G32" s="1772"/>
      <c r="H32" s="1772"/>
      <c r="I32" s="1772"/>
      <c r="J32" s="1773"/>
      <c r="K32" s="1774" t="str">
        <f>'Deliverables Checklist'!H32</f>
        <v>Commissioning Editor</v>
      </c>
      <c r="L32" s="1775"/>
      <c r="M32" s="696">
        <f>'Deliverables Checklist'!J32</f>
        <v>0</v>
      </c>
      <c r="N32" s="649" t="e">
        <f>'Cash Flow'!#REF!</f>
        <v>#REF!</v>
      </c>
      <c r="O32" s="649" t="e">
        <f>'Cash Flow'!#REF!</f>
        <v>#REF!</v>
      </c>
      <c r="P32" s="649" t="e">
        <f>'Cash Flow'!#REF!</f>
        <v>#REF!</v>
      </c>
      <c r="Q32" s="649">
        <f>'Deliverables Checklist'!N32</f>
        <v>0</v>
      </c>
      <c r="R32" s="649" t="e">
        <f>'Cash Flow'!#REF!</f>
        <v>#REF!</v>
      </c>
      <c r="S32" s="649" t="e">
        <f>'Cash Flow'!#REF!</f>
        <v>#REF!</v>
      </c>
      <c r="T32" s="649" t="e">
        <f>'Cash Flow'!#REF!</f>
        <v>#REF!</v>
      </c>
      <c r="U32" s="649" t="e">
        <f>'Cash Flow'!#REF!</f>
        <v>#REF!</v>
      </c>
      <c r="V32" s="649" t="e">
        <f>'Cash Flow'!#REF!</f>
        <v>#REF!</v>
      </c>
      <c r="W32" s="649" t="e">
        <f>'Cash Flow'!#REF!</f>
        <v>#REF!</v>
      </c>
      <c r="X32" s="649" t="e">
        <f>'Cash Flow'!#REF!</f>
        <v>#REF!</v>
      </c>
      <c r="Y32" s="649" t="e">
        <f>'Cash Flow'!#REF!</f>
        <v>#REF!</v>
      </c>
      <c r="Z32" s="649" t="e">
        <f>'Cash Flow'!#REF!</f>
        <v>#REF!</v>
      </c>
      <c r="AA32" s="649" t="e">
        <f>'Cash Flow'!#REF!</f>
        <v>#REF!</v>
      </c>
      <c r="AB32" s="649" t="e">
        <f>'Cash Flow'!#REF!</f>
        <v>#REF!</v>
      </c>
      <c r="AC32" s="695"/>
      <c r="AD32" s="696"/>
    </row>
    <row r="33" spans="5:30" ht="13.5" customHeight="1">
      <c r="E33" s="1126" t="str">
        <f>'Deliverables Checklist'!B33</f>
        <v>Dalet</v>
      </c>
      <c r="F33" s="1771" t="str">
        <f>'Deliverables Checklist'!C33</f>
        <v>Rushes/Unedited material; metadata (separate folder and house codes)</v>
      </c>
      <c r="G33" s="1772"/>
      <c r="H33" s="1772"/>
      <c r="I33" s="1772"/>
      <c r="J33" s="1773"/>
      <c r="K33" s="1774" t="str">
        <f>'Deliverables Checklist'!H33</f>
        <v>Commissioning Editor</v>
      </c>
      <c r="L33" s="1775"/>
      <c r="M33" s="696">
        <f>'Deliverables Checklist'!J33</f>
        <v>0</v>
      </c>
      <c r="N33" s="649" t="e">
        <f>'Cash Flow'!#REF!</f>
        <v>#REF!</v>
      </c>
      <c r="O33" s="649" t="e">
        <f>'Cash Flow'!#REF!</f>
        <v>#REF!</v>
      </c>
      <c r="P33" s="649" t="e">
        <f>'Cash Flow'!#REF!</f>
        <v>#REF!</v>
      </c>
      <c r="Q33" s="649">
        <f>'Deliverables Checklist'!N33</f>
        <v>0</v>
      </c>
      <c r="R33" s="649" t="e">
        <f>'Cash Flow'!#REF!</f>
        <v>#REF!</v>
      </c>
      <c r="S33" s="649" t="e">
        <f>'Cash Flow'!#REF!</f>
        <v>#REF!</v>
      </c>
      <c r="T33" s="649" t="e">
        <f>'Cash Flow'!#REF!</f>
        <v>#REF!</v>
      </c>
      <c r="U33" s="649" t="e">
        <f>'Cash Flow'!#REF!</f>
        <v>#REF!</v>
      </c>
      <c r="V33" s="649" t="e">
        <f>'Cash Flow'!#REF!</f>
        <v>#REF!</v>
      </c>
      <c r="W33" s="649" t="e">
        <f>'Cash Flow'!#REF!</f>
        <v>#REF!</v>
      </c>
      <c r="X33" s="649" t="e">
        <f>'Cash Flow'!#REF!</f>
        <v>#REF!</v>
      </c>
      <c r="Y33" s="649" t="e">
        <f>'Cash Flow'!#REF!</f>
        <v>#REF!</v>
      </c>
      <c r="Z33" s="649" t="e">
        <f>'Cash Flow'!#REF!</f>
        <v>#REF!</v>
      </c>
      <c r="AA33" s="649" t="e">
        <f>'Cash Flow'!#REF!</f>
        <v>#REF!</v>
      </c>
      <c r="AB33" s="649" t="e">
        <f>'Cash Flow'!#REF!</f>
        <v>#REF!</v>
      </c>
      <c r="AC33" s="695"/>
      <c r="AD33" s="696"/>
    </row>
    <row r="34" spans="5:30" ht="13.5" customHeight="1">
      <c r="E34" s="1126" t="str">
        <f>'Deliverables Checklist'!B34</f>
        <v>iMonitor</v>
      </c>
      <c r="F34" s="1771" t="str">
        <f>'Deliverables Checklist'!C34</f>
        <v>Music Cue Sheet</v>
      </c>
      <c r="G34" s="1772"/>
      <c r="H34" s="1772"/>
      <c r="I34" s="1772"/>
      <c r="J34" s="1773"/>
      <c r="K34" s="1774" t="str">
        <f>'Deliverables Checklist'!H34</f>
        <v>Commissioning Editor</v>
      </c>
      <c r="L34" s="1775"/>
      <c r="M34" s="696">
        <f>'Deliverables Checklist'!J34</f>
        <v>0</v>
      </c>
      <c r="N34" s="649" t="e">
        <f>'Cash Flow'!#REF!</f>
        <v>#REF!</v>
      </c>
      <c r="O34" s="649" t="e">
        <f>'Cash Flow'!#REF!</f>
        <v>#REF!</v>
      </c>
      <c r="P34" s="649" t="e">
        <f>'Cash Flow'!#REF!</f>
        <v>#REF!</v>
      </c>
      <c r="Q34" s="649">
        <f>'Deliverables Checklist'!N34</f>
        <v>0</v>
      </c>
      <c r="R34" s="649" t="e">
        <f>'Cash Flow'!#REF!</f>
        <v>#REF!</v>
      </c>
      <c r="S34" s="649" t="e">
        <f>'Cash Flow'!#REF!</f>
        <v>#REF!</v>
      </c>
      <c r="T34" s="649" t="e">
        <f>'Cash Flow'!#REF!</f>
        <v>#REF!</v>
      </c>
      <c r="U34" s="649" t="e">
        <f>'Cash Flow'!#REF!</f>
        <v>#REF!</v>
      </c>
      <c r="V34" s="649" t="e">
        <f>'Cash Flow'!#REF!</f>
        <v>#REF!</v>
      </c>
      <c r="W34" s="649" t="e">
        <f>'Cash Flow'!#REF!</f>
        <v>#REF!</v>
      </c>
      <c r="X34" s="649" t="e">
        <f>'Cash Flow'!#REF!</f>
        <v>#REF!</v>
      </c>
      <c r="Y34" s="649" t="e">
        <f>'Cash Flow'!#REF!</f>
        <v>#REF!</v>
      </c>
      <c r="Z34" s="649" t="e">
        <f>'Cash Flow'!#REF!</f>
        <v>#REF!</v>
      </c>
      <c r="AA34" s="649" t="e">
        <f>'Cash Flow'!#REF!</f>
        <v>#REF!</v>
      </c>
      <c r="AB34" s="649" t="e">
        <f>'Cash Flow'!#REF!</f>
        <v>#REF!</v>
      </c>
      <c r="AC34" s="695"/>
      <c r="AD34" s="696"/>
    </row>
    <row r="35" spans="5:30" ht="13.5" customHeight="1">
      <c r="E35" s="1126" t="str">
        <f>'Deliverables Checklist'!B35</f>
        <v>IBMS</v>
      </c>
      <c r="F35" s="1771" t="str">
        <f>'Deliverables Checklist'!C35</f>
        <v>FCC / DPP Shim info sheet (sign off on dalet)</v>
      </c>
      <c r="G35" s="1772"/>
      <c r="H35" s="1772"/>
      <c r="I35" s="1772"/>
      <c r="J35" s="1773"/>
      <c r="K35" s="1774" t="str">
        <f>'Deliverables Checklist'!H35</f>
        <v>Commissioning Editor</v>
      </c>
      <c r="L35" s="1775"/>
      <c r="M35" s="696">
        <f>'Deliverables Checklist'!J35</f>
        <v>0</v>
      </c>
      <c r="N35" s="649" t="e">
        <f>'Cash Flow'!#REF!</f>
        <v>#REF!</v>
      </c>
      <c r="O35" s="649" t="e">
        <f>'Cash Flow'!#REF!</f>
        <v>#REF!</v>
      </c>
      <c r="P35" s="649" t="e">
        <f>'Cash Flow'!#REF!</f>
        <v>#REF!</v>
      </c>
      <c r="Q35" s="649">
        <f>'Deliverables Checklist'!N35</f>
        <v>0</v>
      </c>
      <c r="R35" s="649" t="e">
        <f>'Cash Flow'!#REF!</f>
        <v>#REF!</v>
      </c>
      <c r="S35" s="649" t="e">
        <f>'Cash Flow'!#REF!</f>
        <v>#REF!</v>
      </c>
      <c r="T35" s="649" t="e">
        <f>'Cash Flow'!#REF!</f>
        <v>#REF!</v>
      </c>
      <c r="U35" s="649" t="e">
        <f>'Cash Flow'!#REF!</f>
        <v>#REF!</v>
      </c>
      <c r="V35" s="649" t="e">
        <f>'Cash Flow'!#REF!</f>
        <v>#REF!</v>
      </c>
      <c r="W35" s="649" t="e">
        <f>'Cash Flow'!#REF!</f>
        <v>#REF!</v>
      </c>
      <c r="X35" s="649" t="e">
        <f>'Cash Flow'!#REF!</f>
        <v>#REF!</v>
      </c>
      <c r="Y35" s="649" t="e">
        <f>'Cash Flow'!#REF!</f>
        <v>#REF!</v>
      </c>
      <c r="Z35" s="649" t="e">
        <f>'Cash Flow'!#REF!</f>
        <v>#REF!</v>
      </c>
      <c r="AA35" s="649" t="e">
        <f>'Cash Flow'!#REF!</f>
        <v>#REF!</v>
      </c>
      <c r="AB35" s="649" t="e">
        <f>'Cash Flow'!#REF!</f>
        <v>#REF!</v>
      </c>
      <c r="AC35" s="695"/>
      <c r="AD35" s="696"/>
    </row>
    <row r="36" spans="5:30" ht="13.5" customHeight="1">
      <c r="E36" s="1126" t="str">
        <f>'Deliverables Checklist'!B36</f>
        <v>Hard drive</v>
      </c>
      <c r="F36" s="1771" t="str">
        <f>'Deliverables Checklist'!C36</f>
        <v>Full Series episodes (back-up on SABC Hard drive)</v>
      </c>
      <c r="G36" s="1772"/>
      <c r="H36" s="1772"/>
      <c r="I36" s="1772"/>
      <c r="J36" s="1773"/>
      <c r="K36" s="1774" t="str">
        <f>'Deliverables Checklist'!H36</f>
        <v>Commissioning Editor</v>
      </c>
      <c r="L36" s="1775"/>
      <c r="M36" s="696">
        <f>'Deliverables Checklist'!J36</f>
        <v>0</v>
      </c>
      <c r="N36" s="649" t="e">
        <f>'Cash Flow'!#REF!</f>
        <v>#REF!</v>
      </c>
      <c r="O36" s="649" t="e">
        <f>'Cash Flow'!#REF!</f>
        <v>#REF!</v>
      </c>
      <c r="P36" s="649" t="e">
        <f>'Cash Flow'!#REF!</f>
        <v>#REF!</v>
      </c>
      <c r="Q36" s="649">
        <f>'Deliverables Checklist'!N36</f>
        <v>0</v>
      </c>
      <c r="R36" s="649" t="e">
        <f>'Cash Flow'!#REF!</f>
        <v>#REF!</v>
      </c>
      <c r="S36" s="649" t="e">
        <f>'Cash Flow'!#REF!</f>
        <v>#REF!</v>
      </c>
      <c r="T36" s="649" t="e">
        <f>'Cash Flow'!#REF!</f>
        <v>#REF!</v>
      </c>
      <c r="U36" s="649" t="e">
        <f>'Cash Flow'!#REF!</f>
        <v>#REF!</v>
      </c>
      <c r="V36" s="649" t="e">
        <f>'Cash Flow'!#REF!</f>
        <v>#REF!</v>
      </c>
      <c r="W36" s="649" t="e">
        <f>'Cash Flow'!#REF!</f>
        <v>#REF!</v>
      </c>
      <c r="X36" s="649" t="e">
        <f>'Cash Flow'!#REF!</f>
        <v>#REF!</v>
      </c>
      <c r="Y36" s="649" t="e">
        <f>'Cash Flow'!#REF!</f>
        <v>#REF!</v>
      </c>
      <c r="Z36" s="649" t="e">
        <f>'Cash Flow'!#REF!</f>
        <v>#REF!</v>
      </c>
      <c r="AA36" s="649" t="e">
        <f>'Cash Flow'!#REF!</f>
        <v>#REF!</v>
      </c>
      <c r="AB36" s="649" t="e">
        <f>'Cash Flow'!#REF!</f>
        <v>#REF!</v>
      </c>
      <c r="AC36" s="695"/>
      <c r="AD36" s="696"/>
    </row>
    <row r="37" spans="5:30" ht="13.5" customHeight="1">
      <c r="E37" s="1126" t="str">
        <f>'Deliverables Checklist'!B37</f>
        <v>SAP</v>
      </c>
      <c r="F37" s="1771" t="str">
        <f>'Deliverables Checklist'!C37</f>
        <v>Presenter, Cast and Crew Contracts</v>
      </c>
      <c r="G37" s="1772"/>
      <c r="H37" s="1772"/>
      <c r="I37" s="1772"/>
      <c r="J37" s="1773"/>
      <c r="K37" s="1774" t="str">
        <f>'Deliverables Checklist'!H37</f>
        <v>Commissioning Editor</v>
      </c>
      <c r="L37" s="1775"/>
      <c r="M37" s="696">
        <f>'Deliverables Checklist'!J37</f>
        <v>1</v>
      </c>
      <c r="N37" s="649" t="e">
        <f>'Cash Flow'!#REF!</f>
        <v>#REF!</v>
      </c>
      <c r="O37" s="649" t="e">
        <f>'Cash Flow'!#REF!</f>
        <v>#REF!</v>
      </c>
      <c r="P37" s="649" t="e">
        <f>'Cash Flow'!#REF!</f>
        <v>#REF!</v>
      </c>
      <c r="Q37" s="649">
        <f>'Deliverables Checklist'!N37</f>
        <v>0</v>
      </c>
      <c r="R37" s="649" t="e">
        <f>'Cash Flow'!#REF!</f>
        <v>#REF!</v>
      </c>
      <c r="S37" s="649" t="e">
        <f>'Cash Flow'!#REF!</f>
        <v>#REF!</v>
      </c>
      <c r="T37" s="649" t="e">
        <f>'Cash Flow'!#REF!</f>
        <v>#REF!</v>
      </c>
      <c r="U37" s="649" t="e">
        <f>'Cash Flow'!#REF!</f>
        <v>#REF!</v>
      </c>
      <c r="V37" s="649" t="e">
        <f>'Cash Flow'!#REF!</f>
        <v>#REF!</v>
      </c>
      <c r="W37" s="649" t="e">
        <f>'Cash Flow'!#REF!</f>
        <v>#REF!</v>
      </c>
      <c r="X37" s="649" t="e">
        <f>'Cash Flow'!#REF!</f>
        <v>#REF!</v>
      </c>
      <c r="Y37" s="649" t="e">
        <f>'Cash Flow'!#REF!</f>
        <v>#REF!</v>
      </c>
      <c r="Z37" s="649" t="e">
        <f>'Cash Flow'!#REF!</f>
        <v>#REF!</v>
      </c>
      <c r="AA37" s="649" t="e">
        <f>'Cash Flow'!#REF!</f>
        <v>#REF!</v>
      </c>
      <c r="AB37" s="649" t="e">
        <f>'Cash Flow'!#REF!</f>
        <v>#REF!</v>
      </c>
      <c r="AC37" s="695"/>
      <c r="AD37" s="696"/>
    </row>
    <row r="38" spans="5:30" ht="13.5" customHeight="1">
      <c r="E38" s="1126" t="str">
        <f>'Deliverables Checklist'!B38</f>
        <v>IBMS</v>
      </c>
      <c r="F38" s="1771" t="str">
        <f>'Deliverables Checklist'!C38</f>
        <v>End Credit List per episode</v>
      </c>
      <c r="G38" s="1772"/>
      <c r="H38" s="1772"/>
      <c r="I38" s="1772"/>
      <c r="J38" s="1773"/>
      <c r="K38" s="1774" t="str">
        <f>'Deliverables Checklist'!H38</f>
        <v>Commissioning Editor</v>
      </c>
      <c r="L38" s="1775"/>
      <c r="M38" s="696">
        <f>'Deliverables Checklist'!J38</f>
        <v>0</v>
      </c>
      <c r="N38" s="649" t="e">
        <f>'Cash Flow'!#REF!</f>
        <v>#REF!</v>
      </c>
      <c r="O38" s="649" t="e">
        <f>'Cash Flow'!#REF!</f>
        <v>#REF!</v>
      </c>
      <c r="P38" s="649" t="e">
        <f>'Cash Flow'!#REF!</f>
        <v>#REF!</v>
      </c>
      <c r="Q38" s="649">
        <f>'Deliverables Checklist'!N38</f>
        <v>0</v>
      </c>
      <c r="R38" s="649" t="e">
        <f>'Cash Flow'!#REF!</f>
        <v>#REF!</v>
      </c>
      <c r="S38" s="649" t="e">
        <f>'Cash Flow'!#REF!</f>
        <v>#REF!</v>
      </c>
      <c r="T38" s="649" t="e">
        <f>'Cash Flow'!#REF!</f>
        <v>#REF!</v>
      </c>
      <c r="U38" s="649" t="e">
        <f>'Cash Flow'!#REF!</f>
        <v>#REF!</v>
      </c>
      <c r="V38" s="649" t="e">
        <f>'Cash Flow'!#REF!</f>
        <v>#REF!</v>
      </c>
      <c r="W38" s="649" t="e">
        <f>'Cash Flow'!#REF!</f>
        <v>#REF!</v>
      </c>
      <c r="X38" s="649" t="e">
        <f>'Cash Flow'!#REF!</f>
        <v>#REF!</v>
      </c>
      <c r="Y38" s="649" t="e">
        <f>'Cash Flow'!#REF!</f>
        <v>#REF!</v>
      </c>
      <c r="Z38" s="649" t="e">
        <f>'Cash Flow'!#REF!</f>
        <v>#REF!</v>
      </c>
      <c r="AA38" s="649" t="e">
        <f>'Cash Flow'!#REF!</f>
        <v>#REF!</v>
      </c>
      <c r="AB38" s="649" t="e">
        <f>'Cash Flow'!#REF!</f>
        <v>#REF!</v>
      </c>
      <c r="AC38" s="695"/>
      <c r="AD38" s="696"/>
    </row>
    <row r="39" spans="5:30" ht="13.5" customHeight="1">
      <c r="E39" s="1126" t="str">
        <f>'Deliverables Checklist'!B39</f>
        <v>Dalet</v>
      </c>
      <c r="F39" s="1771" t="str">
        <f>'Deliverables Checklist'!C39</f>
        <v>Stock and Archive Material Contracts or clearances</v>
      </c>
      <c r="G39" s="1772"/>
      <c r="H39" s="1772"/>
      <c r="I39" s="1772"/>
      <c r="J39" s="1773"/>
      <c r="K39" s="1774" t="str">
        <f>'Deliverables Checklist'!H39</f>
        <v>Commissioning Editor</v>
      </c>
      <c r="L39" s="1775"/>
      <c r="M39" s="696">
        <f>'Deliverables Checklist'!J39</f>
        <v>1</v>
      </c>
      <c r="N39" s="649" t="e">
        <f>'Cash Flow'!#REF!</f>
        <v>#REF!</v>
      </c>
      <c r="O39" s="649" t="e">
        <f>'Cash Flow'!#REF!</f>
        <v>#REF!</v>
      </c>
      <c r="P39" s="649" t="e">
        <f>'Cash Flow'!#REF!</f>
        <v>#REF!</v>
      </c>
      <c r="Q39" s="649">
        <f>'Deliverables Checklist'!N39</f>
        <v>0</v>
      </c>
      <c r="R39" s="649" t="e">
        <f>'Cash Flow'!#REF!</f>
        <v>#REF!</v>
      </c>
      <c r="S39" s="649" t="e">
        <f>'Cash Flow'!#REF!</f>
        <v>#REF!</v>
      </c>
      <c r="T39" s="649" t="e">
        <f>'Cash Flow'!#REF!</f>
        <v>#REF!</v>
      </c>
      <c r="U39" s="649" t="e">
        <f>'Cash Flow'!#REF!</f>
        <v>#REF!</v>
      </c>
      <c r="V39" s="649" t="e">
        <f>'Cash Flow'!#REF!</f>
        <v>#REF!</v>
      </c>
      <c r="W39" s="649" t="e">
        <f>'Cash Flow'!#REF!</f>
        <v>#REF!</v>
      </c>
      <c r="X39" s="649" t="e">
        <f>'Cash Flow'!#REF!</f>
        <v>#REF!</v>
      </c>
      <c r="Y39" s="649" t="e">
        <f>'Cash Flow'!#REF!</f>
        <v>#REF!</v>
      </c>
      <c r="Z39" s="649" t="e">
        <f>'Cash Flow'!#REF!</f>
        <v>#REF!</v>
      </c>
      <c r="AA39" s="649" t="e">
        <f>'Cash Flow'!#REF!</f>
        <v>#REF!</v>
      </c>
      <c r="AB39" s="649" t="e">
        <f>'Cash Flow'!#REF!</f>
        <v>#REF!</v>
      </c>
      <c r="AC39" s="695"/>
      <c r="AD39" s="696"/>
    </row>
    <row r="40" spans="5:30" ht="13.5" customHeight="1">
      <c r="E40" s="1126">
        <f>'Deliverables Checklist'!B40</f>
        <v>0</v>
      </c>
      <c r="F40" s="1771" t="str">
        <f>'Deliverables Checklist'!C40</f>
        <v>Series Bible or Format Bible</v>
      </c>
      <c r="G40" s="1772"/>
      <c r="H40" s="1772"/>
      <c r="I40" s="1772"/>
      <c r="J40" s="1773"/>
      <c r="K40" s="1774" t="str">
        <f>'Deliverables Checklist'!H40</f>
        <v>Commissioning Editor</v>
      </c>
      <c r="L40" s="1775"/>
      <c r="M40" s="696">
        <f>'Deliverables Checklist'!J40</f>
        <v>0</v>
      </c>
      <c r="N40" s="649" t="e">
        <f>'Cash Flow'!#REF!</f>
        <v>#REF!</v>
      </c>
      <c r="O40" s="649" t="e">
        <f>'Cash Flow'!#REF!</f>
        <v>#REF!</v>
      </c>
      <c r="P40" s="649" t="e">
        <f>'Cash Flow'!#REF!</f>
        <v>#REF!</v>
      </c>
      <c r="Q40" s="649">
        <f>'Deliverables Checklist'!N40</f>
        <v>0</v>
      </c>
      <c r="R40" s="649" t="e">
        <f>'Cash Flow'!#REF!</f>
        <v>#REF!</v>
      </c>
      <c r="S40" s="649" t="e">
        <f>'Cash Flow'!#REF!</f>
        <v>#REF!</v>
      </c>
      <c r="T40" s="649" t="e">
        <f>'Cash Flow'!#REF!</f>
        <v>#REF!</v>
      </c>
      <c r="U40" s="649" t="e">
        <f>'Cash Flow'!#REF!</f>
        <v>#REF!</v>
      </c>
      <c r="V40" s="649" t="e">
        <f>'Cash Flow'!#REF!</f>
        <v>#REF!</v>
      </c>
      <c r="W40" s="649" t="e">
        <f>'Cash Flow'!#REF!</f>
        <v>#REF!</v>
      </c>
      <c r="X40" s="649" t="e">
        <f>'Cash Flow'!#REF!</f>
        <v>#REF!</v>
      </c>
      <c r="Y40" s="649" t="e">
        <f>'Cash Flow'!#REF!</f>
        <v>#REF!</v>
      </c>
      <c r="Z40" s="649" t="e">
        <f>'Cash Flow'!#REF!</f>
        <v>#REF!</v>
      </c>
      <c r="AA40" s="649" t="e">
        <f>'Cash Flow'!#REF!</f>
        <v>#REF!</v>
      </c>
      <c r="AB40" s="649" t="e">
        <f>'Cash Flow'!#REF!</f>
        <v>#REF!</v>
      </c>
      <c r="AC40" s="695"/>
      <c r="AD40" s="696"/>
    </row>
    <row r="41" spans="5:30" ht="13.5" customHeight="1">
      <c r="E41" s="1126" t="str">
        <f>'Deliverables Checklist'!B41</f>
        <v>iMonitor</v>
      </c>
      <c r="F41" s="1771" t="str">
        <f>'Deliverables Checklist'!C41</f>
        <v>MP3, Metadata &amp; M&amp;E tracks of all music commissioned with composers agreements all mood music fingerprinted, all logos and stings music uploaded and fingerprinted in i-monitor.</v>
      </c>
      <c r="G41" s="1772"/>
      <c r="H41" s="1772"/>
      <c r="I41" s="1772"/>
      <c r="J41" s="1773"/>
      <c r="K41" s="1774" t="str">
        <f>'Deliverables Checklist'!H41</f>
        <v>Commissioning Editor</v>
      </c>
      <c r="L41" s="1775"/>
      <c r="M41" s="696">
        <f>'Deliverables Checklist'!J41</f>
        <v>0</v>
      </c>
      <c r="N41" s="649" t="e">
        <f>'Cash Flow'!#REF!</f>
        <v>#REF!</v>
      </c>
      <c r="O41" s="649" t="e">
        <f>'Cash Flow'!#REF!</f>
        <v>#REF!</v>
      </c>
      <c r="P41" s="649" t="e">
        <f>'Cash Flow'!#REF!</f>
        <v>#REF!</v>
      </c>
      <c r="Q41" s="649">
        <f>'Deliverables Checklist'!N41</f>
        <v>0</v>
      </c>
      <c r="R41" s="649" t="e">
        <f>'Cash Flow'!#REF!</f>
        <v>#REF!</v>
      </c>
      <c r="S41" s="649" t="e">
        <f>'Cash Flow'!#REF!</f>
        <v>#REF!</v>
      </c>
      <c r="T41" s="649" t="e">
        <f>'Cash Flow'!#REF!</f>
        <v>#REF!</v>
      </c>
      <c r="U41" s="649" t="e">
        <f>'Cash Flow'!#REF!</f>
        <v>#REF!</v>
      </c>
      <c r="V41" s="649" t="e">
        <f>'Cash Flow'!#REF!</f>
        <v>#REF!</v>
      </c>
      <c r="W41" s="649" t="e">
        <f>'Cash Flow'!#REF!</f>
        <v>#REF!</v>
      </c>
      <c r="X41" s="649" t="e">
        <f>'Cash Flow'!#REF!</f>
        <v>#REF!</v>
      </c>
      <c r="Y41" s="649" t="e">
        <f>'Cash Flow'!#REF!</f>
        <v>#REF!</v>
      </c>
      <c r="Z41" s="649" t="e">
        <f>'Cash Flow'!#REF!</f>
        <v>#REF!</v>
      </c>
      <c r="AA41" s="649" t="e">
        <f>'Cash Flow'!#REF!</f>
        <v>#REF!</v>
      </c>
      <c r="AB41" s="649" t="e">
        <f>'Cash Flow'!#REF!</f>
        <v>#REF!</v>
      </c>
      <c r="AC41" s="695"/>
      <c r="AD41" s="696"/>
    </row>
    <row r="42" spans="5:30" ht="13.5" customHeight="1">
      <c r="E42" s="1126" t="str">
        <f>'Deliverables Checklist'!B42</f>
        <v>Dalet</v>
      </c>
      <c r="F42" s="1771" t="str">
        <f>'Deliverables Checklist'!C42</f>
        <v>SRT files - plain-text file containing information regarding subtitles.</v>
      </c>
      <c r="G42" s="1772"/>
      <c r="H42" s="1772"/>
      <c r="I42" s="1772"/>
      <c r="J42" s="1773"/>
      <c r="K42" s="1774" t="str">
        <f>'Deliverables Checklist'!H42</f>
        <v>Commissioning Editor</v>
      </c>
      <c r="L42" s="1775"/>
      <c r="M42" s="696">
        <f>'Deliverables Checklist'!J42</f>
        <v>0</v>
      </c>
      <c r="N42" s="26"/>
      <c r="O42" s="26"/>
      <c r="P42" s="26"/>
      <c r="Q42" s="649">
        <f>'Deliverables Checklist'!N42</f>
        <v>0</v>
      </c>
      <c r="AC42" s="695"/>
      <c r="AD42" s="696"/>
    </row>
    <row r="43" spans="5:30" ht="13.5" customHeight="1">
      <c r="E43" s="1126" t="str">
        <f>'Deliverables Checklist'!B43</f>
        <v>Digital Archive/MAM</v>
      </c>
      <c r="F43" s="1771" t="str">
        <f>'Deliverables Checklist'!C43</f>
        <v>High Res photo and gif video of artists, presenters and characters per series</v>
      </c>
      <c r="G43" s="1772"/>
      <c r="H43" s="1772"/>
      <c r="I43" s="1772"/>
      <c r="J43" s="1773"/>
      <c r="K43" s="1774" t="str">
        <f>'Deliverables Checklist'!H43</f>
        <v>Publicist Channel</v>
      </c>
      <c r="L43" s="1775"/>
      <c r="M43" s="696">
        <f>'Deliverables Checklist'!J43</f>
        <v>0</v>
      </c>
      <c r="N43" s="26"/>
      <c r="O43" s="26"/>
      <c r="P43" s="26"/>
      <c r="Q43" s="649">
        <f>'Deliverables Checklist'!N43</f>
        <v>0</v>
      </c>
      <c r="AC43" s="695"/>
      <c r="AD43" s="696"/>
    </row>
    <row r="44" spans="5:30" ht="13.5" customHeight="1">
      <c r="E44" s="1126" t="str">
        <f>'Deliverables Checklist'!B44</f>
        <v>Digital Archive/MAM</v>
      </c>
      <c r="F44" s="1771" t="str">
        <f>'Deliverables Checklist'!C44</f>
        <v xml:space="preserve">Artist / Graphics / logos - high res for both print and video (CEs don't have access) </v>
      </c>
      <c r="G44" s="1772"/>
      <c r="H44" s="1772"/>
      <c r="I44" s="1772"/>
      <c r="J44" s="1773"/>
      <c r="K44" s="1774" t="str">
        <f>'Deliverables Checklist'!H44</f>
        <v>Commissioning Editor</v>
      </c>
      <c r="L44" s="1775"/>
      <c r="M44" s="696">
        <f>'Deliverables Checklist'!J44</f>
        <v>0</v>
      </c>
      <c r="N44" s="26"/>
      <c r="O44" s="26"/>
      <c r="P44" s="26"/>
      <c r="Q44" s="649">
        <f>'Deliverables Checklist'!N44</f>
        <v>0</v>
      </c>
      <c r="AC44" s="695"/>
      <c r="AD44" s="695"/>
    </row>
    <row r="45" spans="5:30" ht="13.5" customHeight="1">
      <c r="E45" s="1126" t="str">
        <f>'Deliverables Checklist'!B45</f>
        <v>Digital Archive/MAM</v>
      </c>
      <c r="F45" s="1771" t="str">
        <f>'Deliverables Checklist'!C45</f>
        <v>Media - The Making of &amp;/ behind the scenes/interviews with cast / social media</v>
      </c>
      <c r="G45" s="1772"/>
      <c r="H45" s="1772"/>
      <c r="I45" s="1772"/>
      <c r="J45" s="1773"/>
      <c r="K45" s="1774" t="str">
        <f>'Deliverables Checklist'!H45</f>
        <v>Commissioning Editor /Publicist.B development</v>
      </c>
      <c r="L45" s="1775"/>
      <c r="M45" s="696">
        <f>'Deliverables Checklist'!J45</f>
        <v>0</v>
      </c>
      <c r="N45" s="26"/>
      <c r="O45" s="26"/>
      <c r="P45" s="26"/>
      <c r="Q45" s="649">
        <f>'Deliverables Checklist'!N45</f>
        <v>0</v>
      </c>
      <c r="AC45" s="695"/>
      <c r="AD45" s="696"/>
    </row>
    <row r="46" spans="5:30" ht="13.5" customHeight="1">
      <c r="E46" s="1126" t="str">
        <f>'Deliverables Checklist'!B46</f>
        <v>SAP</v>
      </c>
      <c r="F46" s="1771" t="str">
        <f>'Deliverables Checklist'!C46</f>
        <v>Composer contract</v>
      </c>
      <c r="G46" s="1772"/>
      <c r="H46" s="1772"/>
      <c r="I46" s="1772"/>
      <c r="J46" s="1773"/>
      <c r="K46" s="1774" t="str">
        <f>'Deliverables Checklist'!H46</f>
        <v>Business Acquisitions</v>
      </c>
      <c r="L46" s="1775"/>
      <c r="M46" s="696">
        <f>'Deliverables Checklist'!J46</f>
        <v>0</v>
      </c>
      <c r="N46" s="26"/>
      <c r="O46" s="26"/>
      <c r="P46" s="26"/>
      <c r="Q46" s="649">
        <f>'Deliverables Checklist'!N46</f>
        <v>0</v>
      </c>
      <c r="AC46" s="695"/>
      <c r="AD46" s="695"/>
    </row>
    <row r="47" spans="5:30" ht="13.5" customHeight="1">
      <c r="E47" s="1126" t="str">
        <f>'Deliverables Checklist'!B47</f>
        <v>Rights Management/ Dalet/ Scheduling</v>
      </c>
      <c r="F47" s="1771" t="str">
        <f>'Deliverables Checklist'!C47</f>
        <v>Third Party Rights Clearances</v>
      </c>
      <c r="G47" s="1772"/>
      <c r="H47" s="1772"/>
      <c r="I47" s="1772"/>
      <c r="J47" s="1773"/>
      <c r="K47" s="1774" t="str">
        <f>'Deliverables Checklist'!H47</f>
        <v>Commissioning Editor</v>
      </c>
      <c r="L47" s="1775"/>
      <c r="M47" s="696">
        <f>'Deliverables Checklist'!J47</f>
        <v>0</v>
      </c>
      <c r="N47" s="26"/>
      <c r="O47" s="26"/>
      <c r="P47" s="26"/>
      <c r="Q47" s="649">
        <f>'Deliverables Checklist'!N47</f>
        <v>0</v>
      </c>
      <c r="AC47" s="695"/>
      <c r="AD47" s="696"/>
    </row>
    <row r="48" spans="5:30" ht="13.5" customHeight="1">
      <c r="E48" s="1126" t="str">
        <f>'Deliverables Checklist'!B48</f>
        <v>Rights Management/ Dalet/ Scheduling</v>
      </c>
      <c r="F48" s="1771" t="str">
        <f>'Deliverables Checklist'!C48</f>
        <v>Waiver or contract : Locations</v>
      </c>
      <c r="G48" s="1772"/>
      <c r="H48" s="1772"/>
      <c r="I48" s="1772"/>
      <c r="J48" s="1773"/>
      <c r="K48" s="1774" t="str">
        <f>'Deliverables Checklist'!H48</f>
        <v>Commissioning Editor</v>
      </c>
      <c r="L48" s="1775"/>
      <c r="M48" s="696">
        <f>'Deliverables Checklist'!J48</f>
        <v>0</v>
      </c>
      <c r="N48" s="26"/>
      <c r="O48" s="26"/>
      <c r="P48" s="26"/>
      <c r="Q48" s="649">
        <f>'Deliverables Checklist'!N48</f>
        <v>0</v>
      </c>
      <c r="AC48" s="695"/>
      <c r="AD48" s="696"/>
    </row>
    <row r="49" spans="1:30" ht="13.5" customHeight="1">
      <c r="E49" s="1126" t="str">
        <f>'Deliverables Checklist'!B49</f>
        <v>Rights Management/ Dalet/ Scheduling</v>
      </c>
      <c r="F49" s="1771" t="str">
        <f>'Deliverables Checklist'!C49</f>
        <v>Waivers : People</v>
      </c>
      <c r="G49" s="1772"/>
      <c r="H49" s="1772"/>
      <c r="I49" s="1772"/>
      <c r="J49" s="1773"/>
      <c r="K49" s="1774" t="str">
        <f>'Deliverables Checklist'!H49</f>
        <v>Commissioning Editor</v>
      </c>
      <c r="L49" s="1775"/>
      <c r="M49" s="696">
        <f>'Deliverables Checklist'!J49</f>
        <v>0</v>
      </c>
      <c r="N49" s="26"/>
      <c r="O49" s="26"/>
      <c r="P49" s="26"/>
      <c r="Q49" s="649">
        <f>'Deliverables Checklist'!N49</f>
        <v>0</v>
      </c>
      <c r="AC49" s="695"/>
      <c r="AD49" s="695"/>
    </row>
    <row r="50" spans="1:30" ht="13.5" customHeight="1">
      <c r="E50" s="1126" t="str">
        <f>'Deliverables Checklist'!B50</f>
        <v>Rights Management/ Dalet/ Scheduling</v>
      </c>
      <c r="F50" s="1771" t="str">
        <f>'Deliverables Checklist'!C50</f>
        <v>Commercial Music Use Clearance</v>
      </c>
      <c r="G50" s="1772"/>
      <c r="H50" s="1772"/>
      <c r="I50" s="1772"/>
      <c r="J50" s="1773"/>
      <c r="K50" s="1774" t="str">
        <f>'Deliverables Checklist'!H50</f>
        <v>Commissioning Editor</v>
      </c>
      <c r="L50" s="1775"/>
      <c r="M50" s="696">
        <f>'Deliverables Checklist'!J50</f>
        <v>0</v>
      </c>
      <c r="N50" s="26"/>
      <c r="O50" s="26"/>
      <c r="P50" s="26"/>
      <c r="Q50" s="649">
        <f>'Deliverables Checklist'!N50</f>
        <v>0</v>
      </c>
      <c r="AC50" s="695"/>
      <c r="AD50" s="696"/>
    </row>
    <row r="51" spans="1:30" ht="13.5" customHeight="1">
      <c r="E51" s="1126" t="str">
        <f>'Deliverables Checklist'!B51</f>
        <v>Dalet</v>
      </c>
      <c r="F51" s="1771" t="str">
        <f>'Deliverables Checklist'!C51</f>
        <v>Cast/ Crew profiles</v>
      </c>
      <c r="G51" s="1772"/>
      <c r="H51" s="1772"/>
      <c r="I51" s="1772"/>
      <c r="J51" s="1773"/>
      <c r="K51" s="1774" t="str">
        <f>'Deliverables Checklist'!H51</f>
        <v>Commissioning Editor</v>
      </c>
      <c r="L51" s="1775"/>
      <c r="M51" s="696">
        <f>'Deliverables Checklist'!J51</f>
        <v>1</v>
      </c>
      <c r="N51" s="26"/>
      <c r="O51" s="26"/>
      <c r="P51" s="26"/>
      <c r="Q51" s="649">
        <f>'Deliverables Checklist'!N51</f>
        <v>0</v>
      </c>
      <c r="AC51" s="695"/>
      <c r="AD51" s="696"/>
    </row>
    <row r="52" spans="1:30" ht="13.5" customHeight="1">
      <c r="E52" s="1126" t="str">
        <f>'Deliverables Checklist'!B52</f>
        <v>e-mail U drive</v>
      </c>
      <c r="F52" s="1771" t="str">
        <f>'Deliverables Checklist'!C52</f>
        <v>Press Releases</v>
      </c>
      <c r="G52" s="1772"/>
      <c r="H52" s="1772"/>
      <c r="I52" s="1772"/>
      <c r="J52" s="1773"/>
      <c r="K52" s="1774" t="str">
        <f>'Deliverables Checklist'!H52</f>
        <v>Publicist Channel</v>
      </c>
      <c r="L52" s="1775"/>
      <c r="M52" s="696">
        <f>'Deliverables Checklist'!J52</f>
        <v>0</v>
      </c>
      <c r="N52" s="26"/>
      <c r="O52" s="26"/>
      <c r="P52" s="26"/>
      <c r="Q52" s="649">
        <f>'Deliverables Checklist'!N52</f>
        <v>0</v>
      </c>
      <c r="AC52" s="695"/>
      <c r="AD52" s="696"/>
    </row>
    <row r="53" spans="1:30" ht="13.5" customHeight="1">
      <c r="E53" s="1126" t="str">
        <f>'Deliverables Checklist'!B53</f>
        <v>e-mail U drive</v>
      </c>
      <c r="F53" s="1771" t="str">
        <f>'Deliverables Checklist'!C53</f>
        <v>Workshopped Concept document</v>
      </c>
      <c r="G53" s="1772"/>
      <c r="H53" s="1772"/>
      <c r="I53" s="1772"/>
      <c r="J53" s="1773"/>
      <c r="K53" s="1774" t="str">
        <f>'Deliverables Checklist'!H53</f>
        <v>Commissioning Editor</v>
      </c>
      <c r="L53" s="1775"/>
      <c r="M53" s="696">
        <f>'Deliverables Checklist'!J53</f>
        <v>1</v>
      </c>
      <c r="N53" s="26"/>
      <c r="O53" s="26"/>
      <c r="P53" s="26"/>
      <c r="Q53" s="649">
        <f>'Deliverables Checklist'!N53</f>
        <v>0</v>
      </c>
      <c r="AC53" s="695"/>
      <c r="AD53" s="695"/>
    </row>
    <row r="54" spans="1:30" ht="13.5" customHeight="1">
      <c r="E54" s="1126" t="str">
        <f>'Deliverables Checklist'!B54</f>
        <v>e-mail U drive</v>
      </c>
      <c r="F54" s="1771" t="str">
        <f>'Deliverables Checklist'!C54</f>
        <v>Final scripts</v>
      </c>
      <c r="G54" s="1772"/>
      <c r="H54" s="1772"/>
      <c r="I54" s="1772"/>
      <c r="J54" s="1773"/>
      <c r="K54" s="1774" t="str">
        <f>'Deliverables Checklist'!H54</f>
        <v>Commissioning Editor</v>
      </c>
      <c r="L54" s="1775"/>
      <c r="M54" s="696">
        <f>'Deliverables Checklist'!J54</f>
        <v>0</v>
      </c>
      <c r="N54" s="26"/>
      <c r="O54" s="26"/>
      <c r="P54" s="26"/>
      <c r="Q54" s="649">
        <f>'Deliverables Checklist'!N54</f>
        <v>0</v>
      </c>
      <c r="AC54" s="695"/>
      <c r="AD54" s="696"/>
    </row>
    <row r="55" spans="1:30" ht="13.5" customHeight="1">
      <c r="E55" s="1126" t="str">
        <f>'Deliverables Checklist'!B55</f>
        <v>email U drive/RightsManagement/ Dalet/ Scheduling</v>
      </c>
      <c r="F55" s="1771" t="str">
        <f>'Deliverables Checklist'!C55</f>
        <v>Trade Exchange agreement and recon (if TE exists then the production house must deliver an ep without TE as well as with TE). (N/A)</v>
      </c>
      <c r="G55" s="1772"/>
      <c r="H55" s="1772"/>
      <c r="I55" s="1772"/>
      <c r="J55" s="1773"/>
      <c r="K55" s="1774" t="str">
        <f>'Deliverables Checklist'!H55</f>
        <v>Commissioning Editor Production Controller</v>
      </c>
      <c r="L55" s="1775"/>
      <c r="M55" s="696">
        <f>'Deliverables Checklist'!J55</f>
        <v>0</v>
      </c>
      <c r="N55" s="26"/>
      <c r="O55" s="26"/>
      <c r="P55" s="26"/>
      <c r="Q55" s="649">
        <f>'Deliverables Checklist'!N55</f>
        <v>0</v>
      </c>
      <c r="AC55" s="695"/>
      <c r="AD55" s="696"/>
    </row>
    <row r="56" spans="1:30" ht="13.5" customHeight="1">
      <c r="E56" s="1126" t="str">
        <f>'Deliverables Checklist'!B56</f>
        <v xml:space="preserve">U Drive &amp; Hard drive </v>
      </c>
      <c r="F56" s="2186" t="str">
        <f>'Deliverables Checklist'!C56</f>
        <v>Social Media Plan and Execution (PoE)</v>
      </c>
      <c r="G56" s="2187"/>
      <c r="H56" s="2187"/>
      <c r="I56" s="2187"/>
      <c r="J56" s="2188"/>
      <c r="K56" s="2189" t="str">
        <f>'Deliverables Checklist'!H56</f>
        <v>Commissioning Editor</v>
      </c>
      <c r="L56" s="2190"/>
      <c r="M56" s="800">
        <f>'Deliverables Checklist'!J56</f>
        <v>0</v>
      </c>
      <c r="N56" s="26"/>
      <c r="O56" s="26"/>
      <c r="P56" s="26"/>
      <c r="Q56" s="649">
        <f>'Deliverables Checklist'!N56</f>
        <v>0</v>
      </c>
      <c r="AC56" s="1129"/>
      <c r="AD56" s="800"/>
    </row>
    <row r="57" spans="1:30" ht="13.5" customHeight="1">
      <c r="A57" s="1130"/>
      <c r="B57" s="1131"/>
      <c r="C57" s="1132"/>
      <c r="D57" s="1132"/>
      <c r="E57" s="1133"/>
      <c r="F57" s="1134"/>
      <c r="G57" s="1134"/>
      <c r="H57" s="1134"/>
      <c r="I57" s="1134"/>
      <c r="J57" s="1134"/>
      <c r="K57" s="1135"/>
      <c r="L57" s="1135"/>
      <c r="M57" s="1136"/>
      <c r="N57" s="1130"/>
      <c r="O57" s="1130"/>
      <c r="P57" s="1130"/>
      <c r="Q57" s="1137"/>
      <c r="R57" s="1137"/>
      <c r="S57" s="1137"/>
      <c r="T57" s="1137"/>
      <c r="U57" s="1137"/>
      <c r="V57" s="1137"/>
      <c r="W57" s="1137"/>
      <c r="X57" s="1137"/>
      <c r="Y57" s="1137"/>
      <c r="Z57" s="1137"/>
      <c r="AA57" s="1137"/>
      <c r="AB57" s="1137"/>
      <c r="AC57" s="1137"/>
      <c r="AD57" s="1121"/>
    </row>
    <row r="58" spans="1:30" ht="13.5" customHeight="1">
      <c r="E58" s="1138"/>
      <c r="F58" s="1139"/>
      <c r="G58" s="1139"/>
      <c r="H58" s="1139"/>
      <c r="I58" s="1139"/>
      <c r="J58" s="1139"/>
      <c r="K58" s="1140"/>
      <c r="L58" s="1140"/>
      <c r="M58" s="1141"/>
      <c r="N58" s="26"/>
      <c r="O58" s="26"/>
      <c r="P58" s="26"/>
      <c r="R58" s="796"/>
      <c r="S58" s="796"/>
      <c r="T58" s="796"/>
      <c r="U58" s="796"/>
      <c r="V58" s="796"/>
      <c r="W58" s="796"/>
      <c r="X58" s="796"/>
      <c r="Y58" s="796"/>
      <c r="Z58" s="796"/>
      <c r="AA58" s="796"/>
      <c r="AB58" s="796"/>
      <c r="AC58" s="796"/>
      <c r="AD58" s="811"/>
    </row>
    <row r="59" spans="1:30" ht="13.5" customHeight="1">
      <c r="E59" s="1138"/>
      <c r="F59" s="1139"/>
      <c r="G59" s="1139"/>
      <c r="H59" s="1139"/>
      <c r="I59" s="1139"/>
      <c r="J59" s="1139"/>
      <c r="K59" s="1140"/>
      <c r="L59" s="1140"/>
      <c r="M59" s="1141"/>
      <c r="N59" s="26"/>
      <c r="O59" s="26"/>
      <c r="P59" s="26"/>
      <c r="R59" s="796"/>
      <c r="S59" s="796"/>
      <c r="T59" s="796"/>
      <c r="U59" s="796"/>
      <c r="V59" s="796"/>
      <c r="W59" s="796"/>
      <c r="X59" s="796"/>
      <c r="Y59" s="796"/>
      <c r="Z59" s="796"/>
      <c r="AA59" s="796"/>
      <c r="AB59" s="796"/>
      <c r="AC59" s="796"/>
      <c r="AD59" s="811"/>
    </row>
    <row r="60" spans="1:30" ht="13.5" customHeight="1">
      <c r="E60" s="1138"/>
      <c r="F60" s="1139"/>
      <c r="G60" s="1139"/>
      <c r="H60" s="1139"/>
      <c r="I60" s="1139"/>
      <c r="J60" s="1139"/>
      <c r="K60" s="1140"/>
      <c r="L60" s="1140"/>
      <c r="M60" s="1141"/>
      <c r="N60" s="26"/>
      <c r="O60" s="26"/>
      <c r="P60" s="26"/>
      <c r="R60" s="796"/>
      <c r="S60" s="796"/>
      <c r="T60" s="796"/>
      <c r="U60" s="796"/>
      <c r="V60" s="796"/>
      <c r="W60" s="796"/>
      <c r="X60" s="796"/>
      <c r="Y60" s="796"/>
      <c r="Z60" s="796"/>
      <c r="AA60" s="796"/>
      <c r="AB60" s="796"/>
      <c r="AC60" s="796"/>
      <c r="AD60" s="811"/>
    </row>
    <row r="61" spans="1:30" ht="13.5" customHeight="1">
      <c r="E61" s="1138"/>
      <c r="F61" s="1139"/>
      <c r="G61" s="1139"/>
      <c r="H61" s="1139"/>
      <c r="I61" s="1139"/>
      <c r="J61" s="1139"/>
      <c r="K61" s="1140"/>
      <c r="L61" s="1140"/>
      <c r="M61" s="1141"/>
      <c r="N61" s="26"/>
      <c r="O61" s="26"/>
      <c r="P61" s="26"/>
      <c r="R61" s="796"/>
      <c r="S61" s="796"/>
      <c r="T61" s="796"/>
      <c r="U61" s="796"/>
      <c r="V61" s="796"/>
      <c r="W61" s="796"/>
      <c r="X61" s="796"/>
      <c r="Y61" s="796"/>
      <c r="Z61" s="796"/>
      <c r="AA61" s="796"/>
      <c r="AB61" s="796"/>
      <c r="AC61" s="796"/>
      <c r="AD61" s="811"/>
    </row>
    <row r="62" spans="1:30" ht="13.5" customHeight="1">
      <c r="E62" s="1138"/>
      <c r="F62" s="1139"/>
      <c r="G62" s="1139"/>
      <c r="H62" s="1139"/>
      <c r="I62" s="1139"/>
      <c r="J62" s="1139"/>
      <c r="K62" s="1140"/>
      <c r="L62" s="1140"/>
      <c r="M62" s="1141"/>
      <c r="N62" s="26"/>
      <c r="O62" s="26"/>
      <c r="P62" s="26"/>
      <c r="R62" s="796"/>
      <c r="S62" s="796"/>
      <c r="T62" s="796"/>
      <c r="U62" s="796"/>
      <c r="V62" s="796"/>
      <c r="W62" s="796"/>
      <c r="X62" s="796"/>
      <c r="Y62" s="796"/>
      <c r="Z62" s="796"/>
      <c r="AA62" s="796"/>
      <c r="AB62" s="796"/>
      <c r="AC62" s="796"/>
      <c r="AD62" s="811"/>
    </row>
    <row r="63" spans="1:30" ht="13.5" customHeight="1">
      <c r="E63" s="1138"/>
      <c r="F63" s="1139"/>
      <c r="G63" s="1139"/>
      <c r="H63" s="1139"/>
      <c r="I63" s="1139"/>
      <c r="J63" s="1139"/>
      <c r="K63" s="1140"/>
      <c r="L63" s="1140"/>
      <c r="M63" s="1141"/>
      <c r="N63" s="26"/>
      <c r="O63" s="26"/>
      <c r="P63" s="26"/>
      <c r="R63" s="796"/>
      <c r="S63" s="796"/>
      <c r="T63" s="796"/>
      <c r="U63" s="796"/>
      <c r="V63" s="796"/>
      <c r="W63" s="796"/>
      <c r="X63" s="796"/>
      <c r="Y63" s="796"/>
      <c r="Z63" s="796"/>
      <c r="AA63" s="796"/>
      <c r="AB63" s="796"/>
      <c r="AC63" s="796"/>
      <c r="AD63" s="811"/>
    </row>
    <row r="64" spans="1:30" ht="13.5" customHeight="1">
      <c r="E64" s="1138"/>
      <c r="F64" s="1139"/>
      <c r="G64" s="1139"/>
      <c r="H64" s="1139"/>
      <c r="I64" s="1139"/>
      <c r="J64" s="1139"/>
      <c r="K64" s="1140"/>
      <c r="L64" s="1140"/>
      <c r="M64" s="1141"/>
      <c r="N64" s="26"/>
      <c r="O64" s="26"/>
      <c r="P64" s="26"/>
      <c r="R64" s="796"/>
      <c r="S64" s="796"/>
      <c r="T64" s="796"/>
      <c r="U64" s="796"/>
      <c r="V64" s="796"/>
      <c r="W64" s="796"/>
      <c r="X64" s="796"/>
      <c r="Y64" s="796"/>
      <c r="Z64" s="796"/>
      <c r="AA64" s="796"/>
      <c r="AB64" s="796"/>
      <c r="AC64" s="796"/>
      <c r="AD64" s="811"/>
    </row>
    <row r="65" spans="2:17" ht="13.5" customHeight="1">
      <c r="E65" s="1138"/>
      <c r="F65" s="1139"/>
      <c r="G65" s="1139"/>
      <c r="H65" s="1139"/>
      <c r="I65" s="1139"/>
      <c r="J65" s="1139"/>
      <c r="K65" s="1140"/>
      <c r="L65" s="1140"/>
      <c r="M65" s="1141"/>
      <c r="N65" s="26"/>
      <c r="O65" s="26"/>
      <c r="P65" s="26"/>
      <c r="Q65" s="26"/>
    </row>
    <row r="66" spans="2:17" ht="13.5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</row>
    <row r="67" spans="2:17" ht="13.5" customHeight="1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</row>
    <row r="68" spans="2:17" ht="13.5" customHeight="1">
      <c r="N68" s="26"/>
      <c r="O68" s="26"/>
      <c r="P68" s="26"/>
      <c r="Q68" s="26"/>
    </row>
    <row r="69" spans="2:17" ht="13.5" customHeight="1">
      <c r="N69" s="26"/>
      <c r="O69" s="26"/>
      <c r="P69" s="26"/>
      <c r="Q69" s="26"/>
    </row>
    <row r="70" spans="2:17" ht="13.5" customHeight="1">
      <c r="N70" s="26"/>
      <c r="O70" s="26"/>
      <c r="P70" s="26"/>
      <c r="Q70" s="26"/>
    </row>
    <row r="71" spans="2:17" ht="13.5" customHeight="1">
      <c r="Q71" s="26"/>
    </row>
    <row r="72" spans="2:17" ht="13.5" customHeight="1">
      <c r="Q72" s="26"/>
    </row>
    <row r="73" spans="2:17" ht="13.5" customHeight="1">
      <c r="Q73" s="26"/>
    </row>
    <row r="74" spans="2:17" ht="13.5" customHeight="1">
      <c r="Q74" s="26"/>
    </row>
    <row r="75" spans="2:17" ht="13.5" customHeight="1">
      <c r="Q75" s="26"/>
    </row>
    <row r="76" spans="2:17" ht="13.5" customHeight="1">
      <c r="Q76" s="26"/>
    </row>
  </sheetData>
  <sheetProtection algorithmName="SHA-512" hashValue="ZjKAdguQC71nL8Lgw2aEOA8i7GlMsyk2ilgPtWDexqT+01KhWeysfjL+MB8ScmjF8GL6L7VDaG/8V62+zGI/2w==" saltValue="XCcf9H0TaU86UkN98iiXsQ==" spinCount="100000" sheet="1"/>
  <mergeCells count="102">
    <mergeCell ref="AB8:AB13"/>
    <mergeCell ref="AC8:AC13"/>
    <mergeCell ref="AD8:AD13"/>
    <mergeCell ref="M10:M12"/>
    <mergeCell ref="Q10:Q12"/>
    <mergeCell ref="F53:J53"/>
    <mergeCell ref="K53:L53"/>
    <mergeCell ref="F54:J54"/>
    <mergeCell ref="K54:L54"/>
    <mergeCell ref="F43:J43"/>
    <mergeCell ref="K43:L43"/>
    <mergeCell ref="F44:J44"/>
    <mergeCell ref="K44:L44"/>
    <mergeCell ref="F45:J45"/>
    <mergeCell ref="K45:L45"/>
    <mergeCell ref="F46:J46"/>
    <mergeCell ref="K46:L46"/>
    <mergeCell ref="F47:J47"/>
    <mergeCell ref="K47:L47"/>
    <mergeCell ref="K37:L37"/>
    <mergeCell ref="F32:J32"/>
    <mergeCell ref="K32:L32"/>
    <mergeCell ref="F33:J33"/>
    <mergeCell ref="K33:L33"/>
    <mergeCell ref="F55:J55"/>
    <mergeCell ref="K55:L55"/>
    <mergeCell ref="F56:J56"/>
    <mergeCell ref="K56:L56"/>
    <mergeCell ref="F48:J48"/>
    <mergeCell ref="K48:L48"/>
    <mergeCell ref="F49:J49"/>
    <mergeCell ref="K49:L49"/>
    <mergeCell ref="F50:J50"/>
    <mergeCell ref="K50:L50"/>
    <mergeCell ref="F51:J51"/>
    <mergeCell ref="K51:L51"/>
    <mergeCell ref="F52:J52"/>
    <mergeCell ref="K52:L52"/>
    <mergeCell ref="K1:L1"/>
    <mergeCell ref="E2:F3"/>
    <mergeCell ref="G2:H2"/>
    <mergeCell ref="I2:J2"/>
    <mergeCell ref="G3:H3"/>
    <mergeCell ref="I3:J3"/>
    <mergeCell ref="F41:J41"/>
    <mergeCell ref="K41:L41"/>
    <mergeCell ref="F42:J42"/>
    <mergeCell ref="K42:L42"/>
    <mergeCell ref="F4:J4"/>
    <mergeCell ref="F5:J5"/>
    <mergeCell ref="F6:J6"/>
    <mergeCell ref="F40:J40"/>
    <mergeCell ref="K40:L40"/>
    <mergeCell ref="E8:E14"/>
    <mergeCell ref="F8:J14"/>
    <mergeCell ref="K8:L14"/>
    <mergeCell ref="F38:J38"/>
    <mergeCell ref="K38:L38"/>
    <mergeCell ref="F39:J39"/>
    <mergeCell ref="K39:L39"/>
    <mergeCell ref="K31:L31"/>
    <mergeCell ref="F37:J37"/>
    <mergeCell ref="C7:D7"/>
    <mergeCell ref="F24:J24"/>
    <mergeCell ref="K24:L24"/>
    <mergeCell ref="F21:J21"/>
    <mergeCell ref="K21:L21"/>
    <mergeCell ref="K18:L18"/>
    <mergeCell ref="K19:L19"/>
    <mergeCell ref="F16:J16"/>
    <mergeCell ref="F15:J15"/>
    <mergeCell ref="K15:L15"/>
    <mergeCell ref="F17:J17"/>
    <mergeCell ref="K17:L17"/>
    <mergeCell ref="F20:J20"/>
    <mergeCell ref="K20:L20"/>
    <mergeCell ref="F18:J18"/>
    <mergeCell ref="F19:J19"/>
    <mergeCell ref="K16:L16"/>
    <mergeCell ref="F35:J35"/>
    <mergeCell ref="K35:L35"/>
    <mergeCell ref="F22:J22"/>
    <mergeCell ref="K22:L22"/>
    <mergeCell ref="F23:J23"/>
    <mergeCell ref="K23:L23"/>
    <mergeCell ref="F25:J25"/>
    <mergeCell ref="K25:L25"/>
    <mergeCell ref="F36:J36"/>
    <mergeCell ref="K36:L36"/>
    <mergeCell ref="F29:J29"/>
    <mergeCell ref="K29:L29"/>
    <mergeCell ref="F30:J30"/>
    <mergeCell ref="K30:L30"/>
    <mergeCell ref="F31:J31"/>
    <mergeCell ref="F26:J26"/>
    <mergeCell ref="K26:L26"/>
    <mergeCell ref="F27:J27"/>
    <mergeCell ref="K27:L27"/>
    <mergeCell ref="F28:J28"/>
    <mergeCell ref="K28:L28"/>
    <mergeCell ref="F34:J34"/>
    <mergeCell ref="K34:L34"/>
  </mergeCells>
  <pageMargins left="0" right="0" top="0.31496062992125984" bottom="0.15748031496062992" header="0" footer="0"/>
  <pageSetup paperSize="9" scale="95" fitToHeight="2" pageOrder="overThenDown" orientation="landscape" r:id="rId1"/>
  <headerFooter alignWithMargins="0">
    <oddHeader>&amp;R&amp;6&amp;Z&amp;F</oddHeader>
    <oddFooter>&amp;L&amp;8Compiled by: S.A.B.C. Ltd - Updated March 2023  &amp;"Arial,Bold Italic"Copyright reserved&amp;R&amp;"Arial,Bold"&amp;8&amp;F&amp;"Arial,Regular"  - Printed: &amp;D - &amp;A -  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50"/>
    <pageSetUpPr fitToPage="1"/>
  </sheetPr>
  <dimension ref="A1:AD70"/>
  <sheetViews>
    <sheetView showGridLines="0" zoomScale="85" zoomScaleNormal="85" workbookViewId="0">
      <pane ySplit="13" topLeftCell="A14" activePane="bottomLeft" state="frozen"/>
      <selection pane="bottomLeft" activeCell="R15" sqref="R15"/>
    </sheetView>
  </sheetViews>
  <sheetFormatPr defaultColWidth="9.42578125" defaultRowHeight="13.5" customHeight="1"/>
  <cols>
    <col min="1" max="1" width="1" style="26" customWidth="1"/>
    <col min="2" max="2" width="7.42578125" style="635" hidden="1" customWidth="1"/>
    <col min="3" max="4" width="7.42578125" style="636" hidden="1" customWidth="1"/>
    <col min="5" max="5" width="27.5703125" style="796" customWidth="1"/>
    <col min="6" max="9" width="8" style="796" customWidth="1"/>
    <col min="10" max="10" width="11.28515625" style="796" customWidth="1"/>
    <col min="11" max="11" width="14.85546875" style="796" customWidth="1"/>
    <col min="12" max="12" width="5.28515625" style="796" customWidth="1"/>
    <col min="13" max="17" width="12.42578125" style="796" hidden="1" customWidth="1"/>
    <col min="18" max="18" width="12.42578125" style="796" customWidth="1"/>
    <col min="19" max="28" width="12.42578125" style="26" hidden="1" customWidth="1"/>
    <col min="29" max="29" width="30.7109375" style="26" customWidth="1"/>
    <col min="30" max="30" width="20.5703125" style="26" customWidth="1"/>
    <col min="31" max="16384" width="9.42578125" style="26"/>
  </cols>
  <sheetData>
    <row r="1" spans="1:30" ht="27" customHeight="1">
      <c r="E1" s="798" t="s">
        <v>1711</v>
      </c>
      <c r="G1" s="798"/>
      <c r="H1" s="798"/>
      <c r="I1" s="798"/>
      <c r="J1" s="798"/>
      <c r="K1" s="2174"/>
      <c r="L1" s="2174"/>
      <c r="M1" s="810"/>
      <c r="N1" s="810"/>
      <c r="O1" s="810"/>
      <c r="P1" s="810"/>
      <c r="Q1" s="810"/>
      <c r="R1" s="810"/>
      <c r="S1" s="650"/>
      <c r="T1" s="650"/>
      <c r="U1" s="650"/>
      <c r="V1" s="650"/>
      <c r="W1" s="650"/>
      <c r="X1" s="650"/>
      <c r="Y1" s="650"/>
      <c r="Z1" s="650"/>
      <c r="AA1" s="650"/>
    </row>
    <row r="2" spans="1:30" s="362" customFormat="1" ht="13.5" customHeight="1">
      <c r="B2" s="637"/>
      <c r="C2" s="423"/>
      <c r="D2" s="423"/>
      <c r="E2" s="1730" t="str">
        <f>'Prod. Info'!A37</f>
        <v>SAP Project No./s:</v>
      </c>
      <c r="F2" s="1730"/>
      <c r="G2" s="1731" t="str">
        <f>'Prod. Info'!B37</f>
        <v>LP-000</v>
      </c>
      <c r="H2" s="1731"/>
      <c r="I2" s="1731">
        <f>'Prod. Info'!E37</f>
        <v>0</v>
      </c>
      <c r="J2" s="1731"/>
      <c r="K2" s="785"/>
      <c r="L2" s="793"/>
      <c r="M2" s="811"/>
      <c r="N2" s="811"/>
      <c r="O2" s="811"/>
      <c r="P2" s="811"/>
      <c r="Q2" s="811"/>
      <c r="R2" s="811"/>
      <c r="S2" s="784"/>
      <c r="T2" s="784"/>
      <c r="U2" s="784"/>
      <c r="V2" s="784"/>
      <c r="W2" s="784"/>
      <c r="X2" s="784"/>
      <c r="Y2" s="784"/>
      <c r="Z2" s="784"/>
      <c r="AA2" s="784"/>
      <c r="AB2" s="25"/>
    </row>
    <row r="3" spans="1:30" s="362" customFormat="1" ht="13.5" customHeight="1">
      <c r="B3" s="637"/>
      <c r="C3" s="423"/>
      <c r="D3" s="423"/>
      <c r="E3" s="1730"/>
      <c r="F3" s="1730"/>
      <c r="G3" s="1731">
        <f>'Prod. Info'!C37</f>
        <v>0</v>
      </c>
      <c r="H3" s="1731"/>
      <c r="I3" s="1731">
        <f>'Prod. Info'!D37</f>
        <v>0</v>
      </c>
      <c r="J3" s="1731"/>
      <c r="K3" s="632"/>
      <c r="L3" s="794"/>
      <c r="M3" s="794"/>
      <c r="N3" s="794"/>
      <c r="O3" s="794"/>
      <c r="P3" s="794"/>
      <c r="Q3" s="794"/>
      <c r="R3" s="794"/>
      <c r="AB3" s="25"/>
    </row>
    <row r="4" spans="1:30" s="362" customFormat="1" ht="13.5" customHeight="1">
      <c r="B4" s="637"/>
      <c r="C4" s="423"/>
      <c r="D4" s="423"/>
      <c r="E4" s="799" t="s">
        <v>1115</v>
      </c>
      <c r="F4" s="1744">
        <f>('Prod. Info'!C2)</f>
        <v>0</v>
      </c>
      <c r="G4" s="1744"/>
      <c r="H4" s="1744"/>
      <c r="I4" s="1744"/>
      <c r="J4" s="1744"/>
      <c r="K4" s="785"/>
      <c r="L4" s="793"/>
      <c r="M4" s="811"/>
      <c r="N4" s="811"/>
      <c r="O4" s="811"/>
      <c r="P4" s="811"/>
      <c r="Q4" s="811"/>
      <c r="R4" s="811"/>
      <c r="S4" s="784"/>
      <c r="T4" s="784"/>
      <c r="U4" s="784"/>
      <c r="V4" s="784"/>
      <c r="W4" s="784"/>
      <c r="X4" s="784"/>
      <c r="Y4" s="784"/>
      <c r="Z4" s="784"/>
      <c r="AA4" s="784"/>
      <c r="AB4" s="25"/>
    </row>
    <row r="5" spans="1:30" s="362" customFormat="1" ht="13.5" customHeight="1">
      <c r="B5" s="637"/>
      <c r="C5" s="423"/>
      <c r="D5" s="423"/>
      <c r="E5" s="799" t="s">
        <v>1117</v>
      </c>
      <c r="F5" s="1744">
        <f>('Prod. Info'!C20)</f>
        <v>0</v>
      </c>
      <c r="G5" s="1744"/>
      <c r="H5" s="1744"/>
      <c r="I5" s="1744"/>
      <c r="J5" s="1744"/>
      <c r="K5" s="794"/>
      <c r="L5" s="794"/>
      <c r="M5" s="794"/>
      <c r="N5" s="794"/>
      <c r="O5" s="794"/>
      <c r="P5" s="794"/>
      <c r="Q5" s="794"/>
      <c r="R5" s="794"/>
    </row>
    <row r="6" spans="1:30" s="362" customFormat="1" ht="13.5" customHeight="1">
      <c r="B6" s="637"/>
      <c r="C6" s="423"/>
      <c r="D6" s="423"/>
      <c r="E6" s="799" t="s">
        <v>1119</v>
      </c>
      <c r="F6" s="1744">
        <f>('Prod. Info'!C40)</f>
        <v>0</v>
      </c>
      <c r="G6" s="1744"/>
      <c r="H6" s="1744"/>
      <c r="I6" s="1744"/>
      <c r="J6" s="1744"/>
      <c r="K6" s="785"/>
      <c r="L6" s="793"/>
      <c r="M6" s="811"/>
      <c r="N6" s="811"/>
      <c r="O6" s="811"/>
      <c r="P6" s="811"/>
      <c r="Q6" s="811"/>
      <c r="R6" s="811"/>
      <c r="S6" s="784"/>
      <c r="T6" s="784"/>
      <c r="U6" s="784"/>
      <c r="V6" s="784"/>
      <c r="W6" s="784"/>
      <c r="X6" s="784"/>
      <c r="Y6" s="784"/>
      <c r="Z6" s="784"/>
      <c r="AA6" s="784"/>
      <c r="AB6" s="25"/>
    </row>
    <row r="7" spans="1:30" s="362" customFormat="1" ht="7.5" customHeight="1" thickBot="1">
      <c r="B7" s="637"/>
      <c r="C7" s="2173" t="s">
        <v>1712</v>
      </c>
      <c r="D7" s="2173"/>
      <c r="E7" s="794"/>
      <c r="F7" s="794"/>
      <c r="G7" s="794"/>
      <c r="H7" s="794"/>
      <c r="I7" s="794"/>
      <c r="J7" s="794"/>
      <c r="K7" s="794"/>
      <c r="L7" s="795"/>
      <c r="M7" s="794"/>
      <c r="N7" s="794"/>
      <c r="O7" s="794"/>
      <c r="P7" s="794"/>
      <c r="Q7" s="794"/>
      <c r="R7" s="794"/>
      <c r="AA7" s="638"/>
      <c r="AB7" s="638"/>
    </row>
    <row r="8" spans="1:30" s="362" customFormat="1" ht="13.5" customHeight="1" thickTop="1">
      <c r="B8" s="801" t="e">
        <f>Budget!#REF!</f>
        <v>#REF!</v>
      </c>
      <c r="C8" s="802" t="e">
        <f>Budget!#REF!</f>
        <v>#REF!</v>
      </c>
      <c r="D8" s="807" t="e">
        <f>Budget!#REF!</f>
        <v>#REF!</v>
      </c>
      <c r="E8" s="1745" t="str">
        <f>'Deliverables Checklist'!B8</f>
        <v>SYSTEM</v>
      </c>
      <c r="F8" s="2177" t="str">
        <f>'Deliverables Checklist'!C8</f>
        <v>DESCRIPTION</v>
      </c>
      <c r="G8" s="2178"/>
      <c r="H8" s="2178"/>
      <c r="I8" s="2178"/>
      <c r="J8" s="2179"/>
      <c r="K8" s="1748" t="str">
        <f>'Deliverables Checklist'!H8</f>
        <v>PERSON ACCOUNTABLE</v>
      </c>
      <c r="L8" s="2179"/>
      <c r="M8" s="651" t="str">
        <f>'Deliverables Checklist'!J8</f>
        <v>Pay date:</v>
      </c>
      <c r="N8" s="651" t="str">
        <f>'Cash Flow'!L8</f>
        <v>Pay date:</v>
      </c>
      <c r="O8" s="651" t="str">
        <f>'Cash Flow'!M8</f>
        <v>Pay date:</v>
      </c>
      <c r="P8" s="651" t="str">
        <f>'Cash Flow'!N8</f>
        <v>Pay date:</v>
      </c>
      <c r="Q8" s="651" t="str">
        <f>'Cash Flow'!O8</f>
        <v>Pay date:</v>
      </c>
      <c r="R8" s="651" t="str">
        <f>'Deliverables Checklist'!O8</f>
        <v>Pay date:</v>
      </c>
      <c r="S8" s="651" t="str">
        <f>'Cash Flow'!Q8</f>
        <v>Pay date:</v>
      </c>
      <c r="T8" s="651" t="str">
        <f>'Cash Flow'!R8</f>
        <v>Pay date:</v>
      </c>
      <c r="U8" s="651" t="str">
        <f>'Cash Flow'!S8</f>
        <v>Pay date:</v>
      </c>
      <c r="V8" s="651" t="str">
        <f>'Cash Flow'!T8</f>
        <v>Pay date:</v>
      </c>
      <c r="W8" s="651" t="str">
        <f>'Cash Flow'!U8</f>
        <v>Pay date:</v>
      </c>
      <c r="X8" s="651" t="str">
        <f>'Cash Flow'!V8</f>
        <v>Pay date:</v>
      </c>
      <c r="Y8" s="651" t="str">
        <f>'Cash Flow'!W8</f>
        <v>Pay date:</v>
      </c>
      <c r="Z8" s="651" t="str">
        <f>'Cash Flow'!X8</f>
        <v>Pay date:</v>
      </c>
      <c r="AA8" s="651" t="str">
        <f>'Cash Flow'!Z8</f>
        <v>Producton Control Adjustments</v>
      </c>
      <c r="AB8" s="1741" t="s">
        <v>1125</v>
      </c>
      <c r="AC8" s="1745" t="s">
        <v>1713</v>
      </c>
      <c r="AD8" s="1745" t="s">
        <v>75</v>
      </c>
    </row>
    <row r="9" spans="1:30" s="362" customFormat="1" ht="13.5" customHeight="1">
      <c r="B9" s="803"/>
      <c r="C9" s="804"/>
      <c r="D9" s="808"/>
      <c r="E9" s="2175"/>
      <c r="F9" s="2180"/>
      <c r="G9" s="2181"/>
      <c r="H9" s="2181"/>
      <c r="I9" s="2181"/>
      <c r="J9" s="2182"/>
      <c r="K9" s="2180"/>
      <c r="L9" s="2182"/>
      <c r="M9" s="780" t="str">
        <f>'Deliverables Checklist'!J9</f>
        <v>dd-mm-yy</v>
      </c>
      <c r="N9" s="652" t="str">
        <f>'Cash Flow'!L9</f>
        <v>dd-mm-yy</v>
      </c>
      <c r="O9" s="652" t="str">
        <f>'Cash Flow'!M9</f>
        <v>dd-mm-yy</v>
      </c>
      <c r="P9" s="652" t="str">
        <f>'Cash Flow'!N9</f>
        <v>dd-mm-yy</v>
      </c>
      <c r="Q9" s="652" t="str">
        <f>'Cash Flow'!O9</f>
        <v>dd-mm-yy</v>
      </c>
      <c r="R9" s="780" t="str">
        <f>'Deliverables Checklist'!O9</f>
        <v>dd-mm-yy</v>
      </c>
      <c r="S9" s="652" t="str">
        <f>'Cash Flow'!Q9</f>
        <v>dd-mm-yy</v>
      </c>
      <c r="T9" s="652" t="str">
        <f>'Cash Flow'!R9</f>
        <v>dd-mm-yy</v>
      </c>
      <c r="U9" s="652" t="str">
        <f>'Cash Flow'!S9</f>
        <v>dd-mm-yy</v>
      </c>
      <c r="V9" s="652" t="str">
        <f>'Cash Flow'!T9</f>
        <v>dd-mm-yy</v>
      </c>
      <c r="W9" s="652" t="str">
        <f>'Cash Flow'!U9</f>
        <v>dd-mm-yy</v>
      </c>
      <c r="X9" s="652" t="str">
        <f>'Cash Flow'!V9</f>
        <v>dd-mm-yy</v>
      </c>
      <c r="Y9" s="652" t="str">
        <f>'Cash Flow'!W9</f>
        <v>dd-mm-yy</v>
      </c>
      <c r="Z9" s="652" t="str">
        <f>'Cash Flow'!X9</f>
        <v>dd-mm-yy</v>
      </c>
      <c r="AA9" s="652">
        <f>'Cash Flow'!Z9</f>
        <v>0</v>
      </c>
      <c r="AB9" s="1742"/>
      <c r="AC9" s="1746"/>
      <c r="AD9" s="1746"/>
    </row>
    <row r="10" spans="1:30" s="362" customFormat="1" ht="13.5" customHeight="1">
      <c r="B10" s="803"/>
      <c r="C10" s="804"/>
      <c r="D10" s="808"/>
      <c r="E10" s="2175"/>
      <c r="F10" s="2180"/>
      <c r="G10" s="2181"/>
      <c r="H10" s="2181"/>
      <c r="I10" s="2181"/>
      <c r="J10" s="2182"/>
      <c r="K10" s="2180"/>
      <c r="L10" s="2182"/>
      <c r="M10" s="1779" t="str">
        <f>'Deliverables Checklist'!J10</f>
        <v>Deliverables to be met before processing of:</v>
      </c>
      <c r="N10" s="652"/>
      <c r="O10" s="652"/>
      <c r="P10" s="652"/>
      <c r="Q10" s="652"/>
      <c r="R10" s="1779" t="str">
        <f>'Deliverables Checklist'!O10</f>
        <v>Deliverables to be met before processing of:</v>
      </c>
      <c r="S10" s="652"/>
      <c r="T10" s="652"/>
      <c r="U10" s="652"/>
      <c r="V10" s="652"/>
      <c r="W10" s="652"/>
      <c r="X10" s="652"/>
      <c r="Y10" s="652"/>
      <c r="Z10" s="652"/>
      <c r="AA10" s="652"/>
      <c r="AB10" s="1742"/>
      <c r="AC10" s="1746"/>
      <c r="AD10" s="1746"/>
    </row>
    <row r="11" spans="1:30" s="362" customFormat="1" ht="13.5" customHeight="1">
      <c r="B11" s="803"/>
      <c r="C11" s="804"/>
      <c r="D11" s="808"/>
      <c r="E11" s="2175"/>
      <c r="F11" s="2180"/>
      <c r="G11" s="2181"/>
      <c r="H11" s="2181"/>
      <c r="I11" s="2181"/>
      <c r="J11" s="2182"/>
      <c r="K11" s="2180"/>
      <c r="L11" s="2182"/>
      <c r="M11" s="1780"/>
      <c r="N11" s="643" t="s">
        <v>1123</v>
      </c>
      <c r="O11" s="643" t="s">
        <v>1123</v>
      </c>
      <c r="P11" s="643" t="s">
        <v>1123</v>
      </c>
      <c r="Q11" s="643" t="s">
        <v>1123</v>
      </c>
      <c r="R11" s="1780"/>
      <c r="S11" s="643" t="s">
        <v>1123</v>
      </c>
      <c r="T11" s="643" t="s">
        <v>1123</v>
      </c>
      <c r="U11" s="643" t="s">
        <v>1123</v>
      </c>
      <c r="V11" s="643" t="s">
        <v>1123</v>
      </c>
      <c r="W11" s="643" t="s">
        <v>1123</v>
      </c>
      <c r="X11" s="643" t="s">
        <v>1123</v>
      </c>
      <c r="Y11" s="643" t="s">
        <v>1123</v>
      </c>
      <c r="Z11" s="643" t="s">
        <v>1123</v>
      </c>
      <c r="AA11" s="643" t="s">
        <v>1123</v>
      </c>
      <c r="AB11" s="1742"/>
      <c r="AC11" s="1746"/>
      <c r="AD11" s="1746"/>
    </row>
    <row r="12" spans="1:30" s="362" customFormat="1" ht="13.5" customHeight="1">
      <c r="B12" s="803"/>
      <c r="C12" s="804"/>
      <c r="D12" s="808"/>
      <c r="E12" s="2175"/>
      <c r="F12" s="2180"/>
      <c r="G12" s="2181"/>
      <c r="H12" s="2181"/>
      <c r="I12" s="2181"/>
      <c r="J12" s="2182"/>
      <c r="K12" s="2180"/>
      <c r="L12" s="2182"/>
      <c r="M12" s="1780"/>
      <c r="N12" s="643"/>
      <c r="O12" s="643"/>
      <c r="P12" s="643"/>
      <c r="Q12" s="643"/>
      <c r="R12" s="1780"/>
      <c r="S12" s="643"/>
      <c r="T12" s="643"/>
      <c r="U12" s="643"/>
      <c r="V12" s="643"/>
      <c r="W12" s="643"/>
      <c r="X12" s="643"/>
      <c r="Y12" s="643"/>
      <c r="Z12" s="643"/>
      <c r="AA12" s="643"/>
      <c r="AB12" s="1742"/>
      <c r="AC12" s="1746"/>
      <c r="AD12" s="1746"/>
    </row>
    <row r="13" spans="1:30" s="362" customFormat="1" ht="13.5" customHeight="1" thickBot="1">
      <c r="B13" s="805"/>
      <c r="C13" s="806"/>
      <c r="D13" s="809"/>
      <c r="E13" s="2175"/>
      <c r="F13" s="2180"/>
      <c r="G13" s="2181"/>
      <c r="H13" s="2181"/>
      <c r="I13" s="2181"/>
      <c r="J13" s="2182"/>
      <c r="K13" s="2180"/>
      <c r="L13" s="2182"/>
      <c r="M13" s="781" t="str">
        <f>'Deliverables Checklist'!J13</f>
        <v>P1 invoice</v>
      </c>
      <c r="N13" s="653" t="str">
        <f>'Cash Flow'!L11</f>
        <v>Month</v>
      </c>
      <c r="O13" s="653" t="str">
        <f>'Cash Flow'!M11</f>
        <v>Month</v>
      </c>
      <c r="P13" s="653" t="str">
        <f>'Cash Flow'!N11</f>
        <v>Month</v>
      </c>
      <c r="Q13" s="653" t="str">
        <f>'Cash Flow'!O11</f>
        <v>Month</v>
      </c>
      <c r="R13" s="781" t="str">
        <f>'Deliverables Checklist'!O13</f>
        <v>P6 invoice</v>
      </c>
      <c r="S13" s="653" t="str">
        <f>'Cash Flow'!Q11</f>
        <v>Month</v>
      </c>
      <c r="T13" s="653" t="str">
        <f>'Cash Flow'!R11</f>
        <v>Month</v>
      </c>
      <c r="U13" s="653" t="str">
        <f>'Cash Flow'!S11</f>
        <v>Month</v>
      </c>
      <c r="V13" s="653" t="str">
        <f>'Cash Flow'!T11</f>
        <v>Month</v>
      </c>
      <c r="W13" s="653" t="str">
        <f>'Cash Flow'!U11</f>
        <v>Month</v>
      </c>
      <c r="X13" s="653" t="str">
        <f>'Cash Flow'!V11</f>
        <v>Month</v>
      </c>
      <c r="Y13" s="653" t="str">
        <f>'Cash Flow'!W11</f>
        <v>Month</v>
      </c>
      <c r="Z13" s="653" t="str">
        <f>'Cash Flow'!X11</f>
        <v>Month</v>
      </c>
      <c r="AA13" s="653">
        <f>'Cash Flow'!Z11</f>
        <v>0</v>
      </c>
      <c r="AB13" s="1743"/>
      <c r="AC13" s="1747"/>
      <c r="AD13" s="1747"/>
    </row>
    <row r="14" spans="1:30" ht="13.5" customHeight="1" thickBot="1">
      <c r="A14" s="362"/>
      <c r="B14" s="654"/>
      <c r="C14" s="655"/>
      <c r="D14" s="655"/>
      <c r="E14" s="2176"/>
      <c r="F14" s="2183"/>
      <c r="G14" s="2184"/>
      <c r="H14" s="2184"/>
      <c r="I14" s="2184"/>
      <c r="J14" s="2185"/>
      <c r="K14" s="2183"/>
      <c r="L14" s="2185"/>
      <c r="M14" s="647">
        <f>'Deliverables Checklist'!J14</f>
        <v>1</v>
      </c>
      <c r="N14" s="686">
        <f>'Cash Flow'!L12</f>
        <v>2</v>
      </c>
      <c r="O14" s="686">
        <f>'Cash Flow'!M12</f>
        <v>3</v>
      </c>
      <c r="P14" s="686">
        <f>'Cash Flow'!N12</f>
        <v>4</v>
      </c>
      <c r="Q14" s="686">
        <f>'Cash Flow'!O12</f>
        <v>5</v>
      </c>
      <c r="R14" s="686">
        <f>'Cash Flow'!P12</f>
        <v>6</v>
      </c>
      <c r="S14" s="686">
        <f>'Cash Flow'!Q12</f>
        <v>7</v>
      </c>
      <c r="T14" s="686">
        <f>'Cash Flow'!R12</f>
        <v>8</v>
      </c>
      <c r="U14" s="686">
        <f>'Cash Flow'!S12</f>
        <v>9</v>
      </c>
      <c r="V14" s="686">
        <f>'Cash Flow'!T12</f>
        <v>10</v>
      </c>
      <c r="W14" s="686">
        <f>'Cash Flow'!U12</f>
        <v>11</v>
      </c>
      <c r="X14" s="686">
        <f>'Cash Flow'!V12</f>
        <v>12</v>
      </c>
      <c r="Y14" s="686">
        <f>'Cash Flow'!W12</f>
        <v>13</v>
      </c>
      <c r="Z14" s="686">
        <f>'Cash Flow'!X12</f>
        <v>14</v>
      </c>
      <c r="AA14" s="686">
        <f>'Cash Flow'!Z12</f>
        <v>0</v>
      </c>
      <c r="AB14" s="687"/>
      <c r="AC14" s="27"/>
      <c r="AD14" s="27"/>
    </row>
    <row r="15" spans="1:30" ht="13.5" customHeight="1" thickTop="1">
      <c r="E15" s="1126" t="str">
        <f>'Deliverables Checklist'!B15</f>
        <v>SAP</v>
      </c>
      <c r="F15" s="1771" t="str">
        <f>'Deliverables Checklist'!C15</f>
        <v>Tax Clearance Certificate</v>
      </c>
      <c r="G15" s="1772"/>
      <c r="H15" s="1772"/>
      <c r="I15" s="1772"/>
      <c r="J15" s="1773"/>
      <c r="K15" s="1774" t="str">
        <f>'Deliverables Checklist'!H15</f>
        <v>Commissioning Manager</v>
      </c>
      <c r="L15" s="1775"/>
      <c r="M15" s="696">
        <f>'Deliverables Checklist'!J15</f>
        <v>1</v>
      </c>
      <c r="N15" s="649" t="e">
        <f>'Cash Flow'!#REF!</f>
        <v>#REF!</v>
      </c>
      <c r="O15" s="649" t="e">
        <f>'Cash Flow'!#REF!</f>
        <v>#REF!</v>
      </c>
      <c r="P15" s="649" t="e">
        <f>'Cash Flow'!#REF!</f>
        <v>#REF!</v>
      </c>
      <c r="Q15" s="649" t="e">
        <f>'Cash Flow'!#REF!</f>
        <v>#REF!</v>
      </c>
      <c r="R15" s="697">
        <f>'Deliverables Checklist'!O15</f>
        <v>0</v>
      </c>
      <c r="S15" s="649" t="e">
        <f>'Cash Flow'!#REF!</f>
        <v>#REF!</v>
      </c>
      <c r="T15" s="649" t="e">
        <f>'Cash Flow'!#REF!</f>
        <v>#REF!</v>
      </c>
      <c r="U15" s="649" t="e">
        <f>'Cash Flow'!#REF!</f>
        <v>#REF!</v>
      </c>
      <c r="V15" s="649" t="e">
        <f>'Cash Flow'!#REF!</f>
        <v>#REF!</v>
      </c>
      <c r="W15" s="649" t="e">
        <f>'Cash Flow'!#REF!</f>
        <v>#REF!</v>
      </c>
      <c r="X15" s="649" t="e">
        <f>'Cash Flow'!#REF!</f>
        <v>#REF!</v>
      </c>
      <c r="Y15" s="649" t="e">
        <f>'Cash Flow'!#REF!</f>
        <v>#REF!</v>
      </c>
      <c r="Z15" s="649" t="e">
        <f>'Cash Flow'!#REF!</f>
        <v>#REF!</v>
      </c>
      <c r="AA15" s="649" t="e">
        <f>'Cash Flow'!#REF!</f>
        <v>#REF!</v>
      </c>
      <c r="AB15" s="649" t="e">
        <f>'Cash Flow'!#REF!</f>
        <v>#REF!</v>
      </c>
      <c r="AC15" s="695"/>
      <c r="AD15" s="696"/>
    </row>
    <row r="16" spans="1:30" ht="13.5" customHeight="1">
      <c r="E16" s="1126" t="str">
        <f>'Deliverables Checklist'!B16</f>
        <v>SAP</v>
      </c>
      <c r="F16" s="1771" t="str">
        <f>'Deliverables Checklist'!C16</f>
        <v>BEE Certificate</v>
      </c>
      <c r="G16" s="1772"/>
      <c r="H16" s="1772"/>
      <c r="I16" s="1772"/>
      <c r="J16" s="1773"/>
      <c r="K16" s="1774" t="str">
        <f>'Deliverables Checklist'!H16</f>
        <v>Commissioning Manager</v>
      </c>
      <c r="L16" s="1775"/>
      <c r="M16" s="696">
        <f>'Deliverables Checklist'!J16</f>
        <v>1</v>
      </c>
      <c r="N16" s="649" t="e">
        <f>'Cash Flow'!#REF!</f>
        <v>#REF!</v>
      </c>
      <c r="O16" s="649" t="e">
        <f>'Cash Flow'!#REF!</f>
        <v>#REF!</v>
      </c>
      <c r="P16" s="649" t="e">
        <f>'Cash Flow'!#REF!</f>
        <v>#REF!</v>
      </c>
      <c r="Q16" s="649" t="e">
        <f>'Cash Flow'!#REF!</f>
        <v>#REF!</v>
      </c>
      <c r="R16" s="697">
        <f>'Deliverables Checklist'!O16</f>
        <v>0</v>
      </c>
      <c r="S16" s="649" t="e">
        <f>'Cash Flow'!#REF!</f>
        <v>#REF!</v>
      </c>
      <c r="T16" s="649" t="e">
        <f>'Cash Flow'!#REF!</f>
        <v>#REF!</v>
      </c>
      <c r="U16" s="649" t="e">
        <f>'Cash Flow'!#REF!</f>
        <v>#REF!</v>
      </c>
      <c r="V16" s="649" t="e">
        <f>'Cash Flow'!#REF!</f>
        <v>#REF!</v>
      </c>
      <c r="W16" s="649" t="e">
        <f>'Cash Flow'!#REF!</f>
        <v>#REF!</v>
      </c>
      <c r="X16" s="649" t="e">
        <f>'Cash Flow'!#REF!</f>
        <v>#REF!</v>
      </c>
      <c r="Y16" s="649" t="e">
        <f>'Cash Flow'!#REF!</f>
        <v>#REF!</v>
      </c>
      <c r="Z16" s="649" t="e">
        <f>'Cash Flow'!#REF!</f>
        <v>#REF!</v>
      </c>
      <c r="AA16" s="649" t="e">
        <f>'Cash Flow'!#REF!</f>
        <v>#REF!</v>
      </c>
      <c r="AB16" s="649" t="e">
        <f>'Cash Flow'!#REF!</f>
        <v>#REF!</v>
      </c>
      <c r="AC16" s="695"/>
      <c r="AD16" s="696"/>
    </row>
    <row r="17" spans="5:30" ht="13.5" customHeight="1">
      <c r="E17" s="1126" t="str">
        <f>'Deliverables Checklist'!B17</f>
        <v>SAP</v>
      </c>
      <c r="F17" s="1771" t="str">
        <f>'Deliverables Checklist'!C17</f>
        <v>TV License</v>
      </c>
      <c r="G17" s="1772"/>
      <c r="H17" s="1772"/>
      <c r="I17" s="1772"/>
      <c r="J17" s="1773"/>
      <c r="K17" s="1774" t="str">
        <f>'Deliverables Checklist'!H17</f>
        <v>Commissioning Manager</v>
      </c>
      <c r="L17" s="1775"/>
      <c r="M17" s="696">
        <f>'Deliverables Checklist'!J17</f>
        <v>1</v>
      </c>
      <c r="N17" s="656"/>
      <c r="O17" s="656"/>
      <c r="P17" s="656"/>
      <c r="Q17" s="656"/>
      <c r="R17" s="697">
        <f>'Deliverables Checklist'!O17</f>
        <v>0</v>
      </c>
      <c r="S17" s="656"/>
      <c r="T17" s="656"/>
      <c r="U17" s="656"/>
      <c r="V17" s="656"/>
      <c r="W17" s="656"/>
      <c r="X17" s="656"/>
      <c r="Y17" s="656"/>
      <c r="Z17" s="656"/>
      <c r="AA17" s="656"/>
      <c r="AB17" s="656"/>
      <c r="AC17" s="695"/>
      <c r="AD17" s="695"/>
    </row>
    <row r="18" spans="5:30" ht="13.5" customHeight="1">
      <c r="E18" s="1126" t="str">
        <f>'Deliverables Checklist'!B18</f>
        <v>SAP</v>
      </c>
      <c r="F18" s="1771" t="str">
        <f>'Deliverables Checklist'!C18</f>
        <v>Scriptwriters/Writers Agreement</v>
      </c>
      <c r="G18" s="1772"/>
      <c r="H18" s="1772"/>
      <c r="I18" s="1772"/>
      <c r="J18" s="1773"/>
      <c r="K18" s="1774" t="str">
        <f>'Deliverables Checklist'!H18</f>
        <v>Business Acquisitions</v>
      </c>
      <c r="L18" s="1775"/>
      <c r="M18" s="696">
        <f>'Deliverables Checklist'!J18</f>
        <v>0</v>
      </c>
      <c r="N18" s="656"/>
      <c r="O18" s="656"/>
      <c r="P18" s="656"/>
      <c r="Q18" s="656"/>
      <c r="R18" s="697">
        <f>'Deliverables Checklist'!O18</f>
        <v>0</v>
      </c>
      <c r="S18" s="656"/>
      <c r="T18" s="656"/>
      <c r="U18" s="656"/>
      <c r="V18" s="656"/>
      <c r="W18" s="656"/>
      <c r="X18" s="656"/>
      <c r="Y18" s="656"/>
      <c r="Z18" s="656"/>
      <c r="AA18" s="656"/>
      <c r="AB18" s="656"/>
      <c r="AC18" s="695"/>
      <c r="AD18" s="695"/>
    </row>
    <row r="19" spans="5:30" ht="13.5" customHeight="1">
      <c r="E19" s="1126" t="str">
        <f>'Deliverables Checklist'!B19</f>
        <v>SAP</v>
      </c>
      <c r="F19" s="1771" t="str">
        <f>'Deliverables Checklist'!C19</f>
        <v>Invoice</v>
      </c>
      <c r="G19" s="1772"/>
      <c r="H19" s="1772"/>
      <c r="I19" s="1772"/>
      <c r="J19" s="1773"/>
      <c r="K19" s="1774" t="str">
        <f>'Deliverables Checklist'!H19</f>
        <v>Business Acquisitions</v>
      </c>
      <c r="L19" s="1775"/>
      <c r="M19" s="696">
        <f>'Deliverables Checklist'!J19</f>
        <v>0</v>
      </c>
      <c r="N19" s="649" t="e">
        <f>'Cash Flow'!#REF!</f>
        <v>#REF!</v>
      </c>
      <c r="O19" s="649" t="e">
        <f>'Cash Flow'!#REF!</f>
        <v>#REF!</v>
      </c>
      <c r="P19" s="649" t="e">
        <f>'Cash Flow'!#REF!</f>
        <v>#REF!</v>
      </c>
      <c r="Q19" s="649" t="e">
        <f>'Cash Flow'!#REF!</f>
        <v>#REF!</v>
      </c>
      <c r="R19" s="697">
        <f>'Deliverables Checklist'!O19</f>
        <v>0</v>
      </c>
      <c r="S19" s="649" t="e">
        <f>'Cash Flow'!#REF!</f>
        <v>#REF!</v>
      </c>
      <c r="T19" s="649" t="e">
        <f>'Cash Flow'!#REF!</f>
        <v>#REF!</v>
      </c>
      <c r="U19" s="649" t="e">
        <f>'Cash Flow'!#REF!</f>
        <v>#REF!</v>
      </c>
      <c r="V19" s="649" t="e">
        <f>'Cash Flow'!#REF!</f>
        <v>#REF!</v>
      </c>
      <c r="W19" s="649" t="e">
        <f>'Cash Flow'!#REF!</f>
        <v>#REF!</v>
      </c>
      <c r="X19" s="649" t="e">
        <f>'Cash Flow'!#REF!</f>
        <v>#REF!</v>
      </c>
      <c r="Y19" s="649" t="e">
        <f>'Cash Flow'!#REF!</f>
        <v>#REF!</v>
      </c>
      <c r="Z19" s="649" t="e">
        <f>'Cash Flow'!#REF!</f>
        <v>#REF!</v>
      </c>
      <c r="AA19" s="649" t="e">
        <f>'Cash Flow'!#REF!</f>
        <v>#REF!</v>
      </c>
      <c r="AB19" s="649" t="e">
        <f>'Cash Flow'!#REF!</f>
        <v>#REF!</v>
      </c>
      <c r="AC19" s="695"/>
      <c r="AD19" s="696"/>
    </row>
    <row r="20" spans="5:30" ht="13.5" customHeight="1">
      <c r="E20" s="1126" t="str">
        <f>'Deliverables Checklist'!B20</f>
        <v>e-mail U drive</v>
      </c>
      <c r="F20" s="1771" t="str">
        <f>'Deliverables Checklist'!C20</f>
        <v>Proof of separate bank account</v>
      </c>
      <c r="G20" s="1772"/>
      <c r="H20" s="1772"/>
      <c r="I20" s="1772"/>
      <c r="J20" s="1773"/>
      <c r="K20" s="1774" t="str">
        <f>'Deliverables Checklist'!H20</f>
        <v>Production Controller</v>
      </c>
      <c r="L20" s="1775"/>
      <c r="M20" s="696">
        <f>'Deliverables Checklist'!J20</f>
        <v>1</v>
      </c>
      <c r="N20" s="640" t="e">
        <f>'Cash Flow'!#REF!</f>
        <v>#REF!</v>
      </c>
      <c r="O20" s="640" t="e">
        <f>'Cash Flow'!#REF!</f>
        <v>#REF!</v>
      </c>
      <c r="P20" s="640" t="e">
        <f>'Cash Flow'!#REF!</f>
        <v>#REF!</v>
      </c>
      <c r="Q20" s="640" t="e">
        <f>'Cash Flow'!#REF!</f>
        <v>#REF!</v>
      </c>
      <c r="R20" s="697">
        <f>'Deliverables Checklist'!O20</f>
        <v>0</v>
      </c>
      <c r="S20" s="640" t="e">
        <f>'Cash Flow'!#REF!</f>
        <v>#REF!</v>
      </c>
      <c r="T20" s="640" t="e">
        <f>'Cash Flow'!#REF!</f>
        <v>#REF!</v>
      </c>
      <c r="U20" s="640" t="e">
        <f>'Cash Flow'!#REF!</f>
        <v>#REF!</v>
      </c>
      <c r="V20" s="640" t="e">
        <f>'Cash Flow'!#REF!</f>
        <v>#REF!</v>
      </c>
      <c r="W20" s="640" t="e">
        <f>'Cash Flow'!#REF!</f>
        <v>#REF!</v>
      </c>
      <c r="X20" s="640" t="e">
        <f>'Cash Flow'!#REF!</f>
        <v>#REF!</v>
      </c>
      <c r="Y20" s="640" t="e">
        <f>'Cash Flow'!#REF!</f>
        <v>#REF!</v>
      </c>
      <c r="Z20" s="640" t="e">
        <f>'Cash Flow'!#REF!</f>
        <v>#REF!</v>
      </c>
      <c r="AA20" s="640" t="e">
        <f>'Cash Flow'!#REF!</f>
        <v>#REF!</v>
      </c>
      <c r="AB20" s="649" t="e">
        <f>'Cash Flow'!#REF!</f>
        <v>#REF!</v>
      </c>
      <c r="AC20" s="695"/>
      <c r="AD20" s="696"/>
    </row>
    <row r="21" spans="5:30" ht="13.5" customHeight="1">
      <c r="E21" s="1126" t="str">
        <f>'Deliverables Checklist'!B21</f>
        <v>e-mail U drive</v>
      </c>
      <c r="F21" s="1771" t="str">
        <f>'Deliverables Checklist'!C21</f>
        <v>Copy of Production Insurance Confirmation</v>
      </c>
      <c r="G21" s="1772"/>
      <c r="H21" s="1772"/>
      <c r="I21" s="1772"/>
      <c r="J21" s="1773"/>
      <c r="K21" s="1774" t="str">
        <f>'Deliverables Checklist'!H21</f>
        <v>Production Controller</v>
      </c>
      <c r="L21" s="1775"/>
      <c r="M21" s="696">
        <f>'Deliverables Checklist'!J21</f>
        <v>1</v>
      </c>
      <c r="N21" s="656"/>
      <c r="O21" s="656"/>
      <c r="P21" s="656"/>
      <c r="Q21" s="656"/>
      <c r="R21" s="697">
        <f>'Deliverables Checklist'!O21</f>
        <v>0</v>
      </c>
      <c r="S21" s="656"/>
      <c r="T21" s="656"/>
      <c r="U21" s="656"/>
      <c r="V21" s="656"/>
      <c r="W21" s="656"/>
      <c r="X21" s="656"/>
      <c r="Y21" s="656"/>
      <c r="Z21" s="656"/>
      <c r="AA21" s="656"/>
      <c r="AB21" s="656"/>
      <c r="AC21" s="695"/>
      <c r="AD21" s="695"/>
    </row>
    <row r="22" spans="5:30" ht="13.5" customHeight="1">
      <c r="E22" s="1126" t="str">
        <f>'Deliverables Checklist'!B22</f>
        <v>SAP</v>
      </c>
      <c r="F22" s="1771" t="str">
        <f>'Deliverables Checklist'!C22</f>
        <v>Monthly Production Expenditure Report</v>
      </c>
      <c r="G22" s="1772"/>
      <c r="H22" s="1772"/>
      <c r="I22" s="1772"/>
      <c r="J22" s="1773"/>
      <c r="K22" s="1774" t="str">
        <f>'Deliverables Checklist'!H22</f>
        <v>Production Controller</v>
      </c>
      <c r="L22" s="1775"/>
      <c r="M22" s="696">
        <f>'Deliverables Checklist'!J22</f>
        <v>0</v>
      </c>
      <c r="N22" s="649" t="e">
        <f>'Cash Flow'!#REF!</f>
        <v>#REF!</v>
      </c>
      <c r="O22" s="649" t="e">
        <f>'Cash Flow'!#REF!</f>
        <v>#REF!</v>
      </c>
      <c r="P22" s="649" t="e">
        <f>'Cash Flow'!#REF!</f>
        <v>#REF!</v>
      </c>
      <c r="Q22" s="649" t="e">
        <f>'Cash Flow'!#REF!</f>
        <v>#REF!</v>
      </c>
      <c r="R22" s="697" t="str">
        <f>'Deliverables Checklist'!O22</f>
        <v>P5 mid-month</v>
      </c>
      <c r="S22" s="649" t="e">
        <f>'Cash Flow'!#REF!</f>
        <v>#REF!</v>
      </c>
      <c r="T22" s="649" t="e">
        <f>'Cash Flow'!#REF!</f>
        <v>#REF!</v>
      </c>
      <c r="U22" s="649" t="e">
        <f>'Cash Flow'!#REF!</f>
        <v>#REF!</v>
      </c>
      <c r="V22" s="649" t="e">
        <f>'Cash Flow'!#REF!</f>
        <v>#REF!</v>
      </c>
      <c r="W22" s="649" t="e">
        <f>'Cash Flow'!#REF!</f>
        <v>#REF!</v>
      </c>
      <c r="X22" s="649" t="e">
        <f>'Cash Flow'!#REF!</f>
        <v>#REF!</v>
      </c>
      <c r="Y22" s="649" t="e">
        <f>'Cash Flow'!#REF!</f>
        <v>#REF!</v>
      </c>
      <c r="Z22" s="649" t="e">
        <f>'Cash Flow'!#REF!</f>
        <v>#REF!</v>
      </c>
      <c r="AA22" s="649" t="e">
        <f>'Cash Flow'!#REF!</f>
        <v>#REF!</v>
      </c>
      <c r="AB22" s="649" t="e">
        <f>'Cash Flow'!#REF!</f>
        <v>#REF!</v>
      </c>
      <c r="AC22" s="695"/>
      <c r="AD22" s="696"/>
    </row>
    <row r="23" spans="5:30" ht="13.5" customHeight="1">
      <c r="E23" s="1126" t="str">
        <f>'Deliverables Checklist'!B23</f>
        <v>email</v>
      </c>
      <c r="F23" s="1771" t="str">
        <f>'Deliverables Checklist'!C23</f>
        <v>Asset Closing Memo</v>
      </c>
      <c r="G23" s="1772"/>
      <c r="H23" s="1772"/>
      <c r="I23" s="1772"/>
      <c r="J23" s="1773"/>
      <c r="K23" s="1774" t="str">
        <f>'Deliverables Checklist'!H23</f>
        <v>Production Controller</v>
      </c>
      <c r="L23" s="1775"/>
      <c r="M23" s="696">
        <f>'Deliverables Checklist'!J23</f>
        <v>0</v>
      </c>
      <c r="N23" s="649" t="e">
        <f>'Cash Flow'!#REF!</f>
        <v>#REF!</v>
      </c>
      <c r="O23" s="649" t="e">
        <f>'Cash Flow'!#REF!</f>
        <v>#REF!</v>
      </c>
      <c r="P23" s="649" t="e">
        <f>'Cash Flow'!#REF!</f>
        <v>#REF!</v>
      </c>
      <c r="Q23" s="649" t="e">
        <f>'Cash Flow'!#REF!</f>
        <v>#REF!</v>
      </c>
      <c r="R23" s="697">
        <f>'Deliverables Checklist'!O23</f>
        <v>0</v>
      </c>
      <c r="S23" s="649" t="e">
        <f>'Cash Flow'!#REF!</f>
        <v>#REF!</v>
      </c>
      <c r="T23" s="649" t="e">
        <f>'Cash Flow'!#REF!</f>
        <v>#REF!</v>
      </c>
      <c r="U23" s="649" t="e">
        <f>'Cash Flow'!#REF!</f>
        <v>#REF!</v>
      </c>
      <c r="V23" s="649" t="e">
        <f>'Cash Flow'!#REF!</f>
        <v>#REF!</v>
      </c>
      <c r="W23" s="649" t="e">
        <f>'Cash Flow'!#REF!</f>
        <v>#REF!</v>
      </c>
      <c r="X23" s="649" t="e">
        <f>'Cash Flow'!#REF!</f>
        <v>#REF!</v>
      </c>
      <c r="Y23" s="649" t="e">
        <f>'Cash Flow'!#REF!</f>
        <v>#REF!</v>
      </c>
      <c r="Z23" s="649" t="e">
        <f>'Cash Flow'!#REF!</f>
        <v>#REF!</v>
      </c>
      <c r="AA23" s="649" t="e">
        <f>'Cash Flow'!#REF!</f>
        <v>#REF!</v>
      </c>
      <c r="AB23" s="649" t="e">
        <f>'Cash Flow'!#REF!</f>
        <v>#REF!</v>
      </c>
      <c r="AC23" s="695"/>
      <c r="AD23" s="696"/>
    </row>
    <row r="24" spans="5:30" ht="13.5" customHeight="1">
      <c r="E24" s="1126" t="str">
        <f>'Deliverables Checklist'!B24</f>
        <v>e-mail U drive</v>
      </c>
      <c r="F24" s="1771" t="str">
        <f>'Deliverables Checklist'!C24</f>
        <v>Final Status Report    (Production Controller)</v>
      </c>
      <c r="G24" s="1772"/>
      <c r="H24" s="1772"/>
      <c r="I24" s="1772"/>
      <c r="J24" s="1773"/>
      <c r="K24" s="1774" t="str">
        <f>'Deliverables Checklist'!H24</f>
        <v>Financial Administrator</v>
      </c>
      <c r="L24" s="1775"/>
      <c r="M24" s="696">
        <f>'Deliverables Checklist'!J24</f>
        <v>0</v>
      </c>
      <c r="N24" s="640" t="e">
        <f>'Cash Flow'!#REF!</f>
        <v>#REF!</v>
      </c>
      <c r="O24" s="640" t="e">
        <f>'Cash Flow'!#REF!</f>
        <v>#REF!</v>
      </c>
      <c r="P24" s="640" t="e">
        <f>'Cash Flow'!#REF!</f>
        <v>#REF!</v>
      </c>
      <c r="Q24" s="640" t="e">
        <f>'Cash Flow'!#REF!</f>
        <v>#REF!</v>
      </c>
      <c r="R24" s="697">
        <f>'Deliverables Checklist'!O24</f>
        <v>0</v>
      </c>
      <c r="S24" s="640" t="e">
        <f>'Cash Flow'!#REF!</f>
        <v>#REF!</v>
      </c>
      <c r="T24" s="640" t="e">
        <f>'Cash Flow'!#REF!</f>
        <v>#REF!</v>
      </c>
      <c r="U24" s="640" t="e">
        <f>'Cash Flow'!#REF!</f>
        <v>#REF!</v>
      </c>
      <c r="V24" s="640" t="e">
        <f>'Cash Flow'!#REF!</f>
        <v>#REF!</v>
      </c>
      <c r="W24" s="640" t="e">
        <f>'Cash Flow'!#REF!</f>
        <v>#REF!</v>
      </c>
      <c r="X24" s="640" t="e">
        <f>'Cash Flow'!#REF!</f>
        <v>#REF!</v>
      </c>
      <c r="Y24" s="640" t="e">
        <f>'Cash Flow'!#REF!</f>
        <v>#REF!</v>
      </c>
      <c r="Z24" s="640" t="e">
        <f>'Cash Flow'!#REF!</f>
        <v>#REF!</v>
      </c>
      <c r="AA24" s="640" t="e">
        <f>'Cash Flow'!#REF!</f>
        <v>#REF!</v>
      </c>
      <c r="AB24" s="649" t="e">
        <f>'Cash Flow'!#REF!</f>
        <v>#REF!</v>
      </c>
      <c r="AC24" s="695"/>
      <c r="AD24" s="696"/>
    </row>
    <row r="25" spans="5:30" ht="13.5" customHeight="1">
      <c r="E25" s="1126" t="str">
        <f>'Deliverables Checklist'!B25</f>
        <v>e-mail U drive</v>
      </c>
      <c r="F25" s="1771" t="str">
        <f>'Deliverables Checklist'!C25</f>
        <v>Content Workshop</v>
      </c>
      <c r="G25" s="1772"/>
      <c r="H25" s="1772"/>
      <c r="I25" s="1772"/>
      <c r="J25" s="1773"/>
      <c r="K25" s="1774" t="str">
        <f>'Deliverables Checklist'!H25</f>
        <v>Commissioning Editor</v>
      </c>
      <c r="L25" s="1775"/>
      <c r="M25" s="696">
        <f>'Deliverables Checklist'!J25</f>
        <v>1</v>
      </c>
      <c r="N25" s="656"/>
      <c r="O25" s="656"/>
      <c r="P25" s="656"/>
      <c r="Q25" s="656"/>
      <c r="R25" s="697">
        <f>'Deliverables Checklist'!O25</f>
        <v>0</v>
      </c>
      <c r="S25" s="656"/>
      <c r="T25" s="656"/>
      <c r="U25" s="656"/>
      <c r="V25" s="656"/>
      <c r="W25" s="656"/>
      <c r="X25" s="656"/>
      <c r="Y25" s="656"/>
      <c r="Z25" s="656"/>
      <c r="AA25" s="656"/>
      <c r="AB25" s="656"/>
      <c r="AC25" s="695"/>
      <c r="AD25" s="695"/>
    </row>
    <row r="26" spans="5:30" ht="13.5" customHeight="1">
      <c r="E26" s="1126" t="str">
        <f>'Deliverables Checklist'!B26</f>
        <v>e-mail U drive</v>
      </c>
      <c r="F26" s="1771" t="str">
        <f>'Deliverables Checklist'!C26</f>
        <v>Research Pack</v>
      </c>
      <c r="G26" s="1772"/>
      <c r="H26" s="1772"/>
      <c r="I26" s="1772"/>
      <c r="J26" s="1773"/>
      <c r="K26" s="1774" t="str">
        <f>'Deliverables Checklist'!H26</f>
        <v>Commissioning Editor</v>
      </c>
      <c r="L26" s="1775"/>
      <c r="M26" s="696">
        <f>'Deliverables Checklist'!J26</f>
        <v>1</v>
      </c>
      <c r="N26" s="649" t="e">
        <f>'Cash Flow'!#REF!</f>
        <v>#REF!</v>
      </c>
      <c r="O26" s="649" t="e">
        <f>'Cash Flow'!#REF!</f>
        <v>#REF!</v>
      </c>
      <c r="P26" s="649" t="e">
        <f>'Cash Flow'!#REF!</f>
        <v>#REF!</v>
      </c>
      <c r="Q26" s="649" t="e">
        <f>'Cash Flow'!#REF!</f>
        <v>#REF!</v>
      </c>
      <c r="R26" s="697">
        <f>'Deliverables Checklist'!O26</f>
        <v>0</v>
      </c>
      <c r="S26" s="649" t="e">
        <f>'Cash Flow'!#REF!</f>
        <v>#REF!</v>
      </c>
      <c r="T26" s="649" t="e">
        <f>'Cash Flow'!#REF!</f>
        <v>#REF!</v>
      </c>
      <c r="U26" s="649" t="e">
        <f>'Cash Flow'!#REF!</f>
        <v>#REF!</v>
      </c>
      <c r="V26" s="649" t="e">
        <f>'Cash Flow'!#REF!</f>
        <v>#REF!</v>
      </c>
      <c r="W26" s="649" t="e">
        <f>'Cash Flow'!#REF!</f>
        <v>#REF!</v>
      </c>
      <c r="X26" s="649" t="e">
        <f>'Cash Flow'!#REF!</f>
        <v>#REF!</v>
      </c>
      <c r="Y26" s="649" t="e">
        <f>'Cash Flow'!#REF!</f>
        <v>#REF!</v>
      </c>
      <c r="Z26" s="649" t="e">
        <f>'Cash Flow'!#REF!</f>
        <v>#REF!</v>
      </c>
      <c r="AA26" s="649" t="e">
        <f>'Cash Flow'!#REF!</f>
        <v>#REF!</v>
      </c>
      <c r="AB26" s="649" t="e">
        <f>'Cash Flow'!#REF!</f>
        <v>#REF!</v>
      </c>
      <c r="AC26" s="695"/>
      <c r="AD26" s="696"/>
    </row>
    <row r="27" spans="5:30" ht="13.5" customHeight="1">
      <c r="E27" s="1126" t="str">
        <f>'Deliverables Checklist'!B27</f>
        <v>Dalet</v>
      </c>
      <c r="F27" s="1771" t="str">
        <f>'Deliverables Checklist'!C27</f>
        <v>Episodic Outlines; EPG Synopsis</v>
      </c>
      <c r="G27" s="1772"/>
      <c r="H27" s="1772"/>
      <c r="I27" s="1772"/>
      <c r="J27" s="1773"/>
      <c r="K27" s="1774" t="str">
        <f>'Deliverables Checklist'!H27</f>
        <v>Commissioning Editor</v>
      </c>
      <c r="L27" s="1775"/>
      <c r="M27" s="696">
        <f>'Deliverables Checklist'!J27</f>
        <v>1</v>
      </c>
      <c r="N27" s="649" t="e">
        <f>'Cash Flow'!#REF!</f>
        <v>#REF!</v>
      </c>
      <c r="O27" s="649" t="e">
        <f>'Cash Flow'!#REF!</f>
        <v>#REF!</v>
      </c>
      <c r="P27" s="649" t="e">
        <f>'Cash Flow'!#REF!</f>
        <v>#REF!</v>
      </c>
      <c r="Q27" s="649" t="e">
        <f>'Cash Flow'!#REF!</f>
        <v>#REF!</v>
      </c>
      <c r="R27" s="697">
        <f>'Deliverables Checklist'!O27</f>
        <v>0</v>
      </c>
      <c r="S27" s="649" t="e">
        <f>'Cash Flow'!#REF!</f>
        <v>#REF!</v>
      </c>
      <c r="T27" s="649" t="e">
        <f>'Cash Flow'!#REF!</f>
        <v>#REF!</v>
      </c>
      <c r="U27" s="649" t="e">
        <f>'Cash Flow'!#REF!</f>
        <v>#REF!</v>
      </c>
      <c r="V27" s="649" t="e">
        <f>'Cash Flow'!#REF!</f>
        <v>#REF!</v>
      </c>
      <c r="W27" s="649" t="e">
        <f>'Cash Flow'!#REF!</f>
        <v>#REF!</v>
      </c>
      <c r="X27" s="649" t="e">
        <f>'Cash Flow'!#REF!</f>
        <v>#REF!</v>
      </c>
      <c r="Y27" s="649" t="e">
        <f>'Cash Flow'!#REF!</f>
        <v>#REF!</v>
      </c>
      <c r="Z27" s="649" t="e">
        <f>'Cash Flow'!#REF!</f>
        <v>#REF!</v>
      </c>
      <c r="AA27" s="649" t="e">
        <f>'Cash Flow'!#REF!</f>
        <v>#REF!</v>
      </c>
      <c r="AB27" s="649" t="e">
        <f>'Cash Flow'!#REF!</f>
        <v>#REF!</v>
      </c>
      <c r="AC27" s="695"/>
      <c r="AD27" s="696"/>
    </row>
    <row r="28" spans="5:30" ht="13.5" customHeight="1">
      <c r="E28" s="1126" t="str">
        <f>'Deliverables Checklist'!B28</f>
        <v>Dalet</v>
      </c>
      <c r="F28" s="1771" t="str">
        <f>'Deliverables Checklist'!C28</f>
        <v>Series Outlines</v>
      </c>
      <c r="G28" s="1772"/>
      <c r="H28" s="1772"/>
      <c r="I28" s="1772"/>
      <c r="J28" s="1773"/>
      <c r="K28" s="1774" t="str">
        <f>'Deliverables Checklist'!H28</f>
        <v>Commissioning Editor</v>
      </c>
      <c r="L28" s="1775"/>
      <c r="M28" s="696">
        <f>'Deliverables Checklist'!J28</f>
        <v>0</v>
      </c>
      <c r="N28" s="649" t="e">
        <f>'Cash Flow'!#REF!</f>
        <v>#REF!</v>
      </c>
      <c r="O28" s="649" t="e">
        <f>'Cash Flow'!#REF!</f>
        <v>#REF!</v>
      </c>
      <c r="P28" s="649" t="e">
        <f>'Cash Flow'!#REF!</f>
        <v>#REF!</v>
      </c>
      <c r="Q28" s="649" t="e">
        <f>'Cash Flow'!#REF!</f>
        <v>#REF!</v>
      </c>
      <c r="R28" s="697">
        <f>'Deliverables Checklist'!O28</f>
        <v>0</v>
      </c>
      <c r="S28" s="649" t="e">
        <f>'Cash Flow'!#REF!</f>
        <v>#REF!</v>
      </c>
      <c r="T28" s="649" t="e">
        <f>'Cash Flow'!#REF!</f>
        <v>#REF!</v>
      </c>
      <c r="U28" s="649" t="e">
        <f>'Cash Flow'!#REF!</f>
        <v>#REF!</v>
      </c>
      <c r="V28" s="649" t="e">
        <f>'Cash Flow'!#REF!</f>
        <v>#REF!</v>
      </c>
      <c r="W28" s="649" t="e">
        <f>'Cash Flow'!#REF!</f>
        <v>#REF!</v>
      </c>
      <c r="X28" s="649" t="e">
        <f>'Cash Flow'!#REF!</f>
        <v>#REF!</v>
      </c>
      <c r="Y28" s="649" t="e">
        <f>'Cash Flow'!#REF!</f>
        <v>#REF!</v>
      </c>
      <c r="Z28" s="649" t="e">
        <f>'Cash Flow'!#REF!</f>
        <v>#REF!</v>
      </c>
      <c r="AA28" s="649" t="e">
        <f>'Cash Flow'!#REF!</f>
        <v>#REF!</v>
      </c>
      <c r="AB28" s="649" t="e">
        <f>'Cash Flow'!#REF!</f>
        <v>#REF!</v>
      </c>
      <c r="AC28" s="695"/>
      <c r="AD28" s="696"/>
    </row>
    <row r="29" spans="5:30" ht="13.5" customHeight="1">
      <c r="E29" s="1126" t="str">
        <f>'Deliverables Checklist'!B29</f>
        <v>U Drive</v>
      </c>
      <c r="F29" s="1771" t="str">
        <f>'Deliverables Checklist'!C29</f>
        <v>Final Approved TX Scripts</v>
      </c>
      <c r="G29" s="1772"/>
      <c r="H29" s="1772"/>
      <c r="I29" s="1772"/>
      <c r="J29" s="1773"/>
      <c r="K29" s="1774" t="str">
        <f>'Deliverables Checklist'!H29</f>
        <v>Commissioning Editor</v>
      </c>
      <c r="L29" s="1775"/>
      <c r="M29" s="696">
        <f>'Deliverables Checklist'!J29</f>
        <v>0</v>
      </c>
      <c r="N29" s="649" t="e">
        <f>'Cash Flow'!#REF!</f>
        <v>#REF!</v>
      </c>
      <c r="O29" s="649" t="e">
        <f>'Cash Flow'!#REF!</f>
        <v>#REF!</v>
      </c>
      <c r="P29" s="649" t="e">
        <f>'Cash Flow'!#REF!</f>
        <v>#REF!</v>
      </c>
      <c r="Q29" s="649" t="e">
        <f>'Cash Flow'!#REF!</f>
        <v>#REF!</v>
      </c>
      <c r="R29" s="697">
        <f>'Deliverables Checklist'!O29</f>
        <v>0</v>
      </c>
      <c r="S29" s="649" t="e">
        <f>'Cash Flow'!#REF!</f>
        <v>#REF!</v>
      </c>
      <c r="T29" s="649" t="e">
        <f>'Cash Flow'!#REF!</f>
        <v>#REF!</v>
      </c>
      <c r="U29" s="649" t="e">
        <f>'Cash Flow'!#REF!</f>
        <v>#REF!</v>
      </c>
      <c r="V29" s="649" t="e">
        <f>'Cash Flow'!#REF!</f>
        <v>#REF!</v>
      </c>
      <c r="W29" s="649" t="e">
        <f>'Cash Flow'!#REF!</f>
        <v>#REF!</v>
      </c>
      <c r="X29" s="649" t="e">
        <f>'Cash Flow'!#REF!</f>
        <v>#REF!</v>
      </c>
      <c r="Y29" s="649" t="e">
        <f>'Cash Flow'!#REF!</f>
        <v>#REF!</v>
      </c>
      <c r="Z29" s="649" t="e">
        <f>'Cash Flow'!#REF!</f>
        <v>#REF!</v>
      </c>
      <c r="AA29" s="649" t="e">
        <f>'Cash Flow'!#REF!</f>
        <v>#REF!</v>
      </c>
      <c r="AB29" s="649" t="e">
        <f>'Cash Flow'!#REF!</f>
        <v>#REF!</v>
      </c>
      <c r="AC29" s="695"/>
      <c r="AD29" s="696"/>
    </row>
    <row r="30" spans="5:30" ht="13.5" customHeight="1">
      <c r="E30" s="1126" t="str">
        <f>'Deliverables Checklist'!B30</f>
        <v>YBC</v>
      </c>
      <c r="F30" s="1771" t="str">
        <f>'Deliverables Checklist'!C30</f>
        <v>Viewing copy delivered via we transfer or similar product</v>
      </c>
      <c r="G30" s="1772"/>
      <c r="H30" s="1772"/>
      <c r="I30" s="1772"/>
      <c r="J30" s="1773"/>
      <c r="K30" s="1774" t="str">
        <f>'Deliverables Checklist'!H30</f>
        <v>Commissioning Editor</v>
      </c>
      <c r="L30" s="1775"/>
      <c r="M30" s="696">
        <f>'Deliverables Checklist'!J30</f>
        <v>0</v>
      </c>
      <c r="N30" s="649" t="e">
        <f>'Cash Flow'!#REF!</f>
        <v>#REF!</v>
      </c>
      <c r="O30" s="649" t="e">
        <f>'Cash Flow'!#REF!</f>
        <v>#REF!</v>
      </c>
      <c r="P30" s="649" t="e">
        <f>'Cash Flow'!#REF!</f>
        <v>#REF!</v>
      </c>
      <c r="Q30" s="649" t="e">
        <f>'Cash Flow'!#REF!</f>
        <v>#REF!</v>
      </c>
      <c r="R30" s="697">
        <f>'Deliverables Checklist'!O30</f>
        <v>0</v>
      </c>
      <c r="S30" s="649" t="e">
        <f>'Cash Flow'!#REF!</f>
        <v>#REF!</v>
      </c>
      <c r="T30" s="649" t="e">
        <f>'Cash Flow'!#REF!</f>
        <v>#REF!</v>
      </c>
      <c r="U30" s="649" t="e">
        <f>'Cash Flow'!#REF!</f>
        <v>#REF!</v>
      </c>
      <c r="V30" s="649" t="e">
        <f>'Cash Flow'!#REF!</f>
        <v>#REF!</v>
      </c>
      <c r="W30" s="649" t="e">
        <f>'Cash Flow'!#REF!</f>
        <v>#REF!</v>
      </c>
      <c r="X30" s="649" t="e">
        <f>'Cash Flow'!#REF!</f>
        <v>#REF!</v>
      </c>
      <c r="Y30" s="649" t="e">
        <f>'Cash Flow'!#REF!</f>
        <v>#REF!</v>
      </c>
      <c r="Z30" s="649" t="e">
        <f>'Cash Flow'!#REF!</f>
        <v>#REF!</v>
      </c>
      <c r="AA30" s="649" t="e">
        <f>'Cash Flow'!#REF!</f>
        <v>#REF!</v>
      </c>
      <c r="AB30" s="649" t="e">
        <f>'Cash Flow'!#REF!</f>
        <v>#REF!</v>
      </c>
      <c r="AC30" s="695"/>
      <c r="AD30" s="696"/>
    </row>
    <row r="31" spans="5:30" ht="13.5" customHeight="1">
      <c r="E31" s="1126" t="str">
        <f>'Deliverables Checklist'!B31</f>
        <v>Dalet</v>
      </c>
      <c r="F31" s="1771" t="str">
        <f>'Deliverables Checklist'!C31</f>
        <v>EPKs and Promos</v>
      </c>
      <c r="G31" s="1772"/>
      <c r="H31" s="1772"/>
      <c r="I31" s="1772"/>
      <c r="J31" s="1773"/>
      <c r="K31" s="1774" t="str">
        <f>'Deliverables Checklist'!H31</f>
        <v>Commissioning Editor</v>
      </c>
      <c r="L31" s="1775"/>
      <c r="M31" s="696">
        <f>'Deliverables Checklist'!J31</f>
        <v>0</v>
      </c>
      <c r="N31" s="649" t="e">
        <f>'Cash Flow'!#REF!</f>
        <v>#REF!</v>
      </c>
      <c r="O31" s="649" t="e">
        <f>'Cash Flow'!#REF!</f>
        <v>#REF!</v>
      </c>
      <c r="P31" s="649" t="e">
        <f>'Cash Flow'!#REF!</f>
        <v>#REF!</v>
      </c>
      <c r="Q31" s="649" t="e">
        <f>'Cash Flow'!#REF!</f>
        <v>#REF!</v>
      </c>
      <c r="R31" s="697">
        <f>'Deliverables Checklist'!O31</f>
        <v>0</v>
      </c>
      <c r="S31" s="649" t="e">
        <f>'Cash Flow'!#REF!</f>
        <v>#REF!</v>
      </c>
      <c r="T31" s="649" t="e">
        <f>'Cash Flow'!#REF!</f>
        <v>#REF!</v>
      </c>
      <c r="U31" s="649" t="e">
        <f>'Cash Flow'!#REF!</f>
        <v>#REF!</v>
      </c>
      <c r="V31" s="649" t="e">
        <f>'Cash Flow'!#REF!</f>
        <v>#REF!</v>
      </c>
      <c r="W31" s="649" t="e">
        <f>'Cash Flow'!#REF!</f>
        <v>#REF!</v>
      </c>
      <c r="X31" s="649" t="e">
        <f>'Cash Flow'!#REF!</f>
        <v>#REF!</v>
      </c>
      <c r="Y31" s="649" t="e">
        <f>'Cash Flow'!#REF!</f>
        <v>#REF!</v>
      </c>
      <c r="Z31" s="649" t="e">
        <f>'Cash Flow'!#REF!</f>
        <v>#REF!</v>
      </c>
      <c r="AA31" s="649" t="e">
        <f>'Cash Flow'!#REF!</f>
        <v>#REF!</v>
      </c>
      <c r="AB31" s="649" t="e">
        <f>'Cash Flow'!#REF!</f>
        <v>#REF!</v>
      </c>
      <c r="AC31" s="695"/>
      <c r="AD31" s="696"/>
    </row>
    <row r="32" spans="5:30" ht="13.5" customHeight="1">
      <c r="E32" s="1126" t="str">
        <f>'Deliverables Checklist'!B32</f>
        <v>Dalet</v>
      </c>
      <c r="F32" s="1771" t="str">
        <f>'Deliverables Checklist'!C32</f>
        <v>Episodic File Delivery (portal) with M&amp;E tracks</v>
      </c>
      <c r="G32" s="1772"/>
      <c r="H32" s="1772"/>
      <c r="I32" s="1772"/>
      <c r="J32" s="1773"/>
      <c r="K32" s="1774" t="str">
        <f>'Deliverables Checklist'!H32</f>
        <v>Commissioning Editor</v>
      </c>
      <c r="L32" s="1775"/>
      <c r="M32" s="696">
        <f>'Deliverables Checklist'!J32</f>
        <v>0</v>
      </c>
      <c r="N32" s="649" t="e">
        <f>'Cash Flow'!#REF!</f>
        <v>#REF!</v>
      </c>
      <c r="O32" s="649" t="e">
        <f>'Cash Flow'!#REF!</f>
        <v>#REF!</v>
      </c>
      <c r="P32" s="649" t="e">
        <f>'Cash Flow'!#REF!</f>
        <v>#REF!</v>
      </c>
      <c r="Q32" s="649" t="e">
        <f>'Cash Flow'!#REF!</f>
        <v>#REF!</v>
      </c>
      <c r="R32" s="697">
        <f>'Deliverables Checklist'!O32</f>
        <v>0</v>
      </c>
      <c r="S32" s="649" t="e">
        <f>'Cash Flow'!#REF!</f>
        <v>#REF!</v>
      </c>
      <c r="T32" s="649" t="e">
        <f>'Cash Flow'!#REF!</f>
        <v>#REF!</v>
      </c>
      <c r="U32" s="649" t="e">
        <f>'Cash Flow'!#REF!</f>
        <v>#REF!</v>
      </c>
      <c r="V32" s="649" t="e">
        <f>'Cash Flow'!#REF!</f>
        <v>#REF!</v>
      </c>
      <c r="W32" s="649" t="e">
        <f>'Cash Flow'!#REF!</f>
        <v>#REF!</v>
      </c>
      <c r="X32" s="649" t="e">
        <f>'Cash Flow'!#REF!</f>
        <v>#REF!</v>
      </c>
      <c r="Y32" s="649" t="e">
        <f>'Cash Flow'!#REF!</f>
        <v>#REF!</v>
      </c>
      <c r="Z32" s="649" t="e">
        <f>'Cash Flow'!#REF!</f>
        <v>#REF!</v>
      </c>
      <c r="AA32" s="649" t="e">
        <f>'Cash Flow'!#REF!</f>
        <v>#REF!</v>
      </c>
      <c r="AB32" s="649" t="e">
        <f>'Cash Flow'!#REF!</f>
        <v>#REF!</v>
      </c>
      <c r="AC32" s="695"/>
      <c r="AD32" s="696"/>
    </row>
    <row r="33" spans="5:30" ht="13.5" customHeight="1">
      <c r="E33" s="1126" t="str">
        <f>'Deliverables Checklist'!B33</f>
        <v>Dalet</v>
      </c>
      <c r="F33" s="1771" t="str">
        <f>'Deliverables Checklist'!C33</f>
        <v>Rushes/Unedited material; metadata (separate folder and house codes)</v>
      </c>
      <c r="G33" s="1772"/>
      <c r="H33" s="1772"/>
      <c r="I33" s="1772"/>
      <c r="J33" s="1773"/>
      <c r="K33" s="1774" t="str">
        <f>'Deliverables Checklist'!H33</f>
        <v>Commissioning Editor</v>
      </c>
      <c r="L33" s="1775"/>
      <c r="M33" s="696">
        <f>'Deliverables Checklist'!J33</f>
        <v>0</v>
      </c>
      <c r="N33" s="649" t="e">
        <f>'Cash Flow'!#REF!</f>
        <v>#REF!</v>
      </c>
      <c r="O33" s="649" t="e">
        <f>'Cash Flow'!#REF!</f>
        <v>#REF!</v>
      </c>
      <c r="P33" s="649" t="e">
        <f>'Cash Flow'!#REF!</f>
        <v>#REF!</v>
      </c>
      <c r="Q33" s="649" t="e">
        <f>'Cash Flow'!#REF!</f>
        <v>#REF!</v>
      </c>
      <c r="R33" s="697">
        <f>'Deliverables Checklist'!O33</f>
        <v>0</v>
      </c>
      <c r="S33" s="649" t="e">
        <f>'Cash Flow'!#REF!</f>
        <v>#REF!</v>
      </c>
      <c r="T33" s="649" t="e">
        <f>'Cash Flow'!#REF!</f>
        <v>#REF!</v>
      </c>
      <c r="U33" s="649" t="e">
        <f>'Cash Flow'!#REF!</f>
        <v>#REF!</v>
      </c>
      <c r="V33" s="649" t="e">
        <f>'Cash Flow'!#REF!</f>
        <v>#REF!</v>
      </c>
      <c r="W33" s="649" t="e">
        <f>'Cash Flow'!#REF!</f>
        <v>#REF!</v>
      </c>
      <c r="X33" s="649" t="e">
        <f>'Cash Flow'!#REF!</f>
        <v>#REF!</v>
      </c>
      <c r="Y33" s="649" t="e">
        <f>'Cash Flow'!#REF!</f>
        <v>#REF!</v>
      </c>
      <c r="Z33" s="649" t="e">
        <f>'Cash Flow'!#REF!</f>
        <v>#REF!</v>
      </c>
      <c r="AA33" s="649" t="e">
        <f>'Cash Flow'!#REF!</f>
        <v>#REF!</v>
      </c>
      <c r="AB33" s="649" t="e">
        <f>'Cash Flow'!#REF!</f>
        <v>#REF!</v>
      </c>
      <c r="AC33" s="695"/>
      <c r="AD33" s="696"/>
    </row>
    <row r="34" spans="5:30" ht="13.5" customHeight="1">
      <c r="E34" s="1126" t="str">
        <f>'Deliverables Checklist'!B34</f>
        <v>iMonitor</v>
      </c>
      <c r="F34" s="1771" t="str">
        <f>'Deliverables Checklist'!C34</f>
        <v>Music Cue Sheet</v>
      </c>
      <c r="G34" s="1772"/>
      <c r="H34" s="1772"/>
      <c r="I34" s="1772"/>
      <c r="J34" s="1773"/>
      <c r="K34" s="1774" t="str">
        <f>'Deliverables Checklist'!H34</f>
        <v>Commissioning Editor</v>
      </c>
      <c r="L34" s="1775"/>
      <c r="M34" s="696">
        <f>'Deliverables Checklist'!J34</f>
        <v>0</v>
      </c>
      <c r="N34" s="649" t="e">
        <f>'Cash Flow'!#REF!</f>
        <v>#REF!</v>
      </c>
      <c r="O34" s="649" t="e">
        <f>'Cash Flow'!#REF!</f>
        <v>#REF!</v>
      </c>
      <c r="P34" s="649" t="e">
        <f>'Cash Flow'!#REF!</f>
        <v>#REF!</v>
      </c>
      <c r="Q34" s="649" t="e">
        <f>'Cash Flow'!#REF!</f>
        <v>#REF!</v>
      </c>
      <c r="R34" s="697">
        <f>'Deliverables Checklist'!O34</f>
        <v>0</v>
      </c>
      <c r="S34" s="649" t="e">
        <f>'Cash Flow'!#REF!</f>
        <v>#REF!</v>
      </c>
      <c r="T34" s="649" t="e">
        <f>'Cash Flow'!#REF!</f>
        <v>#REF!</v>
      </c>
      <c r="U34" s="649" t="e">
        <f>'Cash Flow'!#REF!</f>
        <v>#REF!</v>
      </c>
      <c r="V34" s="649" t="e">
        <f>'Cash Flow'!#REF!</f>
        <v>#REF!</v>
      </c>
      <c r="W34" s="649" t="e">
        <f>'Cash Flow'!#REF!</f>
        <v>#REF!</v>
      </c>
      <c r="X34" s="649" t="e">
        <f>'Cash Flow'!#REF!</f>
        <v>#REF!</v>
      </c>
      <c r="Y34" s="649" t="e">
        <f>'Cash Flow'!#REF!</f>
        <v>#REF!</v>
      </c>
      <c r="Z34" s="649" t="e">
        <f>'Cash Flow'!#REF!</f>
        <v>#REF!</v>
      </c>
      <c r="AA34" s="649" t="e">
        <f>'Cash Flow'!#REF!</f>
        <v>#REF!</v>
      </c>
      <c r="AB34" s="649" t="e">
        <f>'Cash Flow'!#REF!</f>
        <v>#REF!</v>
      </c>
      <c r="AC34" s="695"/>
      <c r="AD34" s="696"/>
    </row>
    <row r="35" spans="5:30" ht="13.5" customHeight="1">
      <c r="E35" s="1126" t="str">
        <f>'Deliverables Checklist'!B35</f>
        <v>IBMS</v>
      </c>
      <c r="F35" s="1771" t="str">
        <f>'Deliverables Checklist'!C35</f>
        <v>FCC / DPP Shim info sheet (sign off on dalet)</v>
      </c>
      <c r="G35" s="1772"/>
      <c r="H35" s="1772"/>
      <c r="I35" s="1772"/>
      <c r="J35" s="1773"/>
      <c r="K35" s="1774" t="str">
        <f>'Deliverables Checklist'!H35</f>
        <v>Commissioning Editor</v>
      </c>
      <c r="L35" s="1775"/>
      <c r="M35" s="696">
        <f>'Deliverables Checklist'!J35</f>
        <v>0</v>
      </c>
      <c r="N35" s="649" t="e">
        <f>'Cash Flow'!#REF!</f>
        <v>#REF!</v>
      </c>
      <c r="O35" s="649" t="e">
        <f>'Cash Flow'!#REF!</f>
        <v>#REF!</v>
      </c>
      <c r="P35" s="649" t="e">
        <f>'Cash Flow'!#REF!</f>
        <v>#REF!</v>
      </c>
      <c r="Q35" s="649" t="e">
        <f>'Cash Flow'!#REF!</f>
        <v>#REF!</v>
      </c>
      <c r="R35" s="697">
        <f>'Deliverables Checklist'!O35</f>
        <v>0</v>
      </c>
      <c r="S35" s="649" t="e">
        <f>'Cash Flow'!#REF!</f>
        <v>#REF!</v>
      </c>
      <c r="T35" s="649" t="e">
        <f>'Cash Flow'!#REF!</f>
        <v>#REF!</v>
      </c>
      <c r="U35" s="649" t="e">
        <f>'Cash Flow'!#REF!</f>
        <v>#REF!</v>
      </c>
      <c r="V35" s="649" t="e">
        <f>'Cash Flow'!#REF!</f>
        <v>#REF!</v>
      </c>
      <c r="W35" s="649" t="e">
        <f>'Cash Flow'!#REF!</f>
        <v>#REF!</v>
      </c>
      <c r="X35" s="649" t="e">
        <f>'Cash Flow'!#REF!</f>
        <v>#REF!</v>
      </c>
      <c r="Y35" s="649" t="e">
        <f>'Cash Flow'!#REF!</f>
        <v>#REF!</v>
      </c>
      <c r="Z35" s="649" t="e">
        <f>'Cash Flow'!#REF!</f>
        <v>#REF!</v>
      </c>
      <c r="AA35" s="649" t="e">
        <f>'Cash Flow'!#REF!</f>
        <v>#REF!</v>
      </c>
      <c r="AB35" s="649" t="e">
        <f>'Cash Flow'!#REF!</f>
        <v>#REF!</v>
      </c>
      <c r="AC35" s="695"/>
      <c r="AD35" s="696"/>
    </row>
    <row r="36" spans="5:30" ht="13.5" customHeight="1">
      <c r="E36" s="1126" t="str">
        <f>'Deliverables Checklist'!B36</f>
        <v>Hard drive</v>
      </c>
      <c r="F36" s="1771" t="str">
        <f>'Deliverables Checklist'!C36</f>
        <v>Full Series episodes (back-up on SABC Hard drive)</v>
      </c>
      <c r="G36" s="1772"/>
      <c r="H36" s="1772"/>
      <c r="I36" s="1772"/>
      <c r="J36" s="1773"/>
      <c r="K36" s="1774" t="str">
        <f>'Deliverables Checklist'!H36</f>
        <v>Commissioning Editor</v>
      </c>
      <c r="L36" s="1775"/>
      <c r="M36" s="696">
        <f>'Deliverables Checklist'!J36</f>
        <v>0</v>
      </c>
      <c r="N36" s="649" t="e">
        <f>'Cash Flow'!#REF!</f>
        <v>#REF!</v>
      </c>
      <c r="O36" s="649" t="e">
        <f>'Cash Flow'!#REF!</f>
        <v>#REF!</v>
      </c>
      <c r="P36" s="649" t="e">
        <f>'Cash Flow'!#REF!</f>
        <v>#REF!</v>
      </c>
      <c r="Q36" s="649" t="e">
        <f>'Cash Flow'!#REF!</f>
        <v>#REF!</v>
      </c>
      <c r="R36" s="697">
        <f>'Deliverables Checklist'!O36</f>
        <v>0</v>
      </c>
      <c r="S36" s="649" t="e">
        <f>'Cash Flow'!#REF!</f>
        <v>#REF!</v>
      </c>
      <c r="T36" s="649" t="e">
        <f>'Cash Flow'!#REF!</f>
        <v>#REF!</v>
      </c>
      <c r="U36" s="649" t="e">
        <f>'Cash Flow'!#REF!</f>
        <v>#REF!</v>
      </c>
      <c r="V36" s="649" t="e">
        <f>'Cash Flow'!#REF!</f>
        <v>#REF!</v>
      </c>
      <c r="W36" s="649" t="e">
        <f>'Cash Flow'!#REF!</f>
        <v>#REF!</v>
      </c>
      <c r="X36" s="649" t="e">
        <f>'Cash Flow'!#REF!</f>
        <v>#REF!</v>
      </c>
      <c r="Y36" s="649" t="e">
        <f>'Cash Flow'!#REF!</f>
        <v>#REF!</v>
      </c>
      <c r="Z36" s="649" t="e">
        <f>'Cash Flow'!#REF!</f>
        <v>#REF!</v>
      </c>
      <c r="AA36" s="649" t="e">
        <f>'Cash Flow'!#REF!</f>
        <v>#REF!</v>
      </c>
      <c r="AB36" s="649" t="e">
        <f>'Cash Flow'!#REF!</f>
        <v>#REF!</v>
      </c>
      <c r="AC36" s="695"/>
      <c r="AD36" s="696"/>
    </row>
    <row r="37" spans="5:30" ht="13.5" customHeight="1">
      <c r="E37" s="1126" t="str">
        <f>'Deliverables Checklist'!B37</f>
        <v>SAP</v>
      </c>
      <c r="F37" s="1771" t="str">
        <f>'Deliverables Checklist'!C37</f>
        <v>Presenter, Cast and Crew Contracts</v>
      </c>
      <c r="G37" s="1772"/>
      <c r="H37" s="1772"/>
      <c r="I37" s="1772"/>
      <c r="J37" s="1773"/>
      <c r="K37" s="1774" t="str">
        <f>'Deliverables Checklist'!H37</f>
        <v>Commissioning Editor</v>
      </c>
      <c r="L37" s="1775"/>
      <c r="M37" s="696">
        <f>'Deliverables Checklist'!J37</f>
        <v>1</v>
      </c>
      <c r="N37" s="649" t="e">
        <f>'Cash Flow'!#REF!</f>
        <v>#REF!</v>
      </c>
      <c r="O37" s="649" t="e">
        <f>'Cash Flow'!#REF!</f>
        <v>#REF!</v>
      </c>
      <c r="P37" s="649" t="e">
        <f>'Cash Flow'!#REF!</f>
        <v>#REF!</v>
      </c>
      <c r="Q37" s="649" t="e">
        <f>'Cash Flow'!#REF!</f>
        <v>#REF!</v>
      </c>
      <c r="R37" s="697">
        <f>'Deliverables Checklist'!O37</f>
        <v>0</v>
      </c>
      <c r="S37" s="649" t="e">
        <f>'Cash Flow'!#REF!</f>
        <v>#REF!</v>
      </c>
      <c r="T37" s="649" t="e">
        <f>'Cash Flow'!#REF!</f>
        <v>#REF!</v>
      </c>
      <c r="U37" s="649" t="e">
        <f>'Cash Flow'!#REF!</f>
        <v>#REF!</v>
      </c>
      <c r="V37" s="649" t="e">
        <f>'Cash Flow'!#REF!</f>
        <v>#REF!</v>
      </c>
      <c r="W37" s="649" t="e">
        <f>'Cash Flow'!#REF!</f>
        <v>#REF!</v>
      </c>
      <c r="X37" s="649" t="e">
        <f>'Cash Flow'!#REF!</f>
        <v>#REF!</v>
      </c>
      <c r="Y37" s="649" t="e">
        <f>'Cash Flow'!#REF!</f>
        <v>#REF!</v>
      </c>
      <c r="Z37" s="649" t="e">
        <f>'Cash Flow'!#REF!</f>
        <v>#REF!</v>
      </c>
      <c r="AA37" s="649" t="e">
        <f>'Cash Flow'!#REF!</f>
        <v>#REF!</v>
      </c>
      <c r="AB37" s="649" t="e">
        <f>'Cash Flow'!#REF!</f>
        <v>#REF!</v>
      </c>
      <c r="AC37" s="695"/>
      <c r="AD37" s="696"/>
    </row>
    <row r="38" spans="5:30" ht="13.5" customHeight="1">
      <c r="E38" s="1126" t="str">
        <f>'Deliverables Checklist'!B38</f>
        <v>IBMS</v>
      </c>
      <c r="F38" s="1771" t="str">
        <f>'Deliverables Checklist'!C38</f>
        <v>End Credit List per episode</v>
      </c>
      <c r="G38" s="1772"/>
      <c r="H38" s="1772"/>
      <c r="I38" s="1772"/>
      <c r="J38" s="1773"/>
      <c r="K38" s="1774" t="str">
        <f>'Deliverables Checklist'!H38</f>
        <v>Commissioning Editor</v>
      </c>
      <c r="L38" s="1775"/>
      <c r="M38" s="696">
        <f>'Deliverables Checklist'!J38</f>
        <v>0</v>
      </c>
      <c r="N38" s="649" t="e">
        <f>'Cash Flow'!#REF!</f>
        <v>#REF!</v>
      </c>
      <c r="O38" s="649" t="e">
        <f>'Cash Flow'!#REF!</f>
        <v>#REF!</v>
      </c>
      <c r="P38" s="649" t="e">
        <f>'Cash Flow'!#REF!</f>
        <v>#REF!</v>
      </c>
      <c r="Q38" s="649" t="e">
        <f>'Cash Flow'!#REF!</f>
        <v>#REF!</v>
      </c>
      <c r="R38" s="697">
        <f>'Deliverables Checklist'!O38</f>
        <v>0</v>
      </c>
      <c r="S38" s="649" t="e">
        <f>'Cash Flow'!#REF!</f>
        <v>#REF!</v>
      </c>
      <c r="T38" s="649" t="e">
        <f>'Cash Flow'!#REF!</f>
        <v>#REF!</v>
      </c>
      <c r="U38" s="649" t="e">
        <f>'Cash Flow'!#REF!</f>
        <v>#REF!</v>
      </c>
      <c r="V38" s="649" t="e">
        <f>'Cash Flow'!#REF!</f>
        <v>#REF!</v>
      </c>
      <c r="W38" s="649" t="e">
        <f>'Cash Flow'!#REF!</f>
        <v>#REF!</v>
      </c>
      <c r="X38" s="649" t="e">
        <f>'Cash Flow'!#REF!</f>
        <v>#REF!</v>
      </c>
      <c r="Y38" s="649" t="e">
        <f>'Cash Flow'!#REF!</f>
        <v>#REF!</v>
      </c>
      <c r="Z38" s="649" t="e">
        <f>'Cash Flow'!#REF!</f>
        <v>#REF!</v>
      </c>
      <c r="AA38" s="649" t="e">
        <f>'Cash Flow'!#REF!</f>
        <v>#REF!</v>
      </c>
      <c r="AB38" s="649" t="e">
        <f>'Cash Flow'!#REF!</f>
        <v>#REF!</v>
      </c>
      <c r="AC38" s="695"/>
      <c r="AD38" s="696"/>
    </row>
    <row r="39" spans="5:30" ht="13.5" customHeight="1">
      <c r="E39" s="1126" t="str">
        <f>'Deliverables Checklist'!B39</f>
        <v>Dalet</v>
      </c>
      <c r="F39" s="1771" t="str">
        <f>'Deliverables Checklist'!C39</f>
        <v>Stock and Archive Material Contracts or clearances</v>
      </c>
      <c r="G39" s="1772"/>
      <c r="H39" s="1772"/>
      <c r="I39" s="1772"/>
      <c r="J39" s="1773"/>
      <c r="K39" s="1774" t="str">
        <f>'Deliverables Checklist'!H39</f>
        <v>Commissioning Editor</v>
      </c>
      <c r="L39" s="1775"/>
      <c r="M39" s="696">
        <f>'Deliverables Checklist'!J39</f>
        <v>1</v>
      </c>
      <c r="N39" s="649" t="e">
        <f>'Cash Flow'!#REF!</f>
        <v>#REF!</v>
      </c>
      <c r="O39" s="649" t="e">
        <f>'Cash Flow'!#REF!</f>
        <v>#REF!</v>
      </c>
      <c r="P39" s="649" t="e">
        <f>'Cash Flow'!#REF!</f>
        <v>#REF!</v>
      </c>
      <c r="Q39" s="649" t="e">
        <f>'Cash Flow'!#REF!</f>
        <v>#REF!</v>
      </c>
      <c r="R39" s="697">
        <f>'Deliverables Checklist'!O39</f>
        <v>0</v>
      </c>
      <c r="S39" s="649" t="e">
        <f>'Cash Flow'!#REF!</f>
        <v>#REF!</v>
      </c>
      <c r="T39" s="649" t="e">
        <f>'Cash Flow'!#REF!</f>
        <v>#REF!</v>
      </c>
      <c r="U39" s="649" t="e">
        <f>'Cash Flow'!#REF!</f>
        <v>#REF!</v>
      </c>
      <c r="V39" s="649" t="e">
        <f>'Cash Flow'!#REF!</f>
        <v>#REF!</v>
      </c>
      <c r="W39" s="649" t="e">
        <f>'Cash Flow'!#REF!</f>
        <v>#REF!</v>
      </c>
      <c r="X39" s="649" t="e">
        <f>'Cash Flow'!#REF!</f>
        <v>#REF!</v>
      </c>
      <c r="Y39" s="649" t="e">
        <f>'Cash Flow'!#REF!</f>
        <v>#REF!</v>
      </c>
      <c r="Z39" s="649" t="e">
        <f>'Cash Flow'!#REF!</f>
        <v>#REF!</v>
      </c>
      <c r="AA39" s="649" t="e">
        <f>'Cash Flow'!#REF!</f>
        <v>#REF!</v>
      </c>
      <c r="AB39" s="649" t="e">
        <f>'Cash Flow'!#REF!</f>
        <v>#REF!</v>
      </c>
      <c r="AC39" s="695"/>
      <c r="AD39" s="696"/>
    </row>
    <row r="40" spans="5:30" ht="13.5" customHeight="1">
      <c r="E40" s="1126">
        <f>'Deliverables Checklist'!B40</f>
        <v>0</v>
      </c>
      <c r="F40" s="1771" t="str">
        <f>'Deliverables Checklist'!C40</f>
        <v>Series Bible or Format Bible</v>
      </c>
      <c r="G40" s="1772"/>
      <c r="H40" s="1772"/>
      <c r="I40" s="1772"/>
      <c r="J40" s="1773"/>
      <c r="K40" s="1774" t="str">
        <f>'Deliverables Checklist'!H40</f>
        <v>Commissioning Editor</v>
      </c>
      <c r="L40" s="1775"/>
      <c r="M40" s="696">
        <f>'Deliverables Checklist'!J40</f>
        <v>0</v>
      </c>
      <c r="N40" s="649" t="e">
        <f>'Cash Flow'!#REF!</f>
        <v>#REF!</v>
      </c>
      <c r="O40" s="649" t="e">
        <f>'Cash Flow'!#REF!</f>
        <v>#REF!</v>
      </c>
      <c r="P40" s="649" t="e">
        <f>'Cash Flow'!#REF!</f>
        <v>#REF!</v>
      </c>
      <c r="Q40" s="649" t="e">
        <f>'Cash Flow'!#REF!</f>
        <v>#REF!</v>
      </c>
      <c r="R40" s="697">
        <f>'Deliverables Checklist'!O40</f>
        <v>0</v>
      </c>
      <c r="S40" s="649" t="e">
        <f>'Cash Flow'!#REF!</f>
        <v>#REF!</v>
      </c>
      <c r="T40" s="649" t="e">
        <f>'Cash Flow'!#REF!</f>
        <v>#REF!</v>
      </c>
      <c r="U40" s="649" t="e">
        <f>'Cash Flow'!#REF!</f>
        <v>#REF!</v>
      </c>
      <c r="V40" s="649" t="e">
        <f>'Cash Flow'!#REF!</f>
        <v>#REF!</v>
      </c>
      <c r="W40" s="649" t="e">
        <f>'Cash Flow'!#REF!</f>
        <v>#REF!</v>
      </c>
      <c r="X40" s="649" t="e">
        <f>'Cash Flow'!#REF!</f>
        <v>#REF!</v>
      </c>
      <c r="Y40" s="649" t="e">
        <f>'Cash Flow'!#REF!</f>
        <v>#REF!</v>
      </c>
      <c r="Z40" s="649" t="e">
        <f>'Cash Flow'!#REF!</f>
        <v>#REF!</v>
      </c>
      <c r="AA40" s="649" t="e">
        <f>'Cash Flow'!#REF!</f>
        <v>#REF!</v>
      </c>
      <c r="AB40" s="649" t="e">
        <f>'Cash Flow'!#REF!</f>
        <v>#REF!</v>
      </c>
      <c r="AC40" s="695"/>
      <c r="AD40" s="696"/>
    </row>
    <row r="41" spans="5:30" ht="13.5" customHeight="1">
      <c r="E41" s="1126" t="str">
        <f>'Deliverables Checklist'!B41</f>
        <v>iMonitor</v>
      </c>
      <c r="F41" s="1771" t="str">
        <f>'Deliverables Checklist'!C41</f>
        <v>MP3, Metadata &amp; M&amp;E tracks of all music commissioned with composers agreements all mood music fingerprinted, all logos and stings music uploaded and fingerprinted in i-monitor.</v>
      </c>
      <c r="G41" s="1772"/>
      <c r="H41" s="1772"/>
      <c r="I41" s="1772"/>
      <c r="J41" s="1773"/>
      <c r="K41" s="1774" t="str">
        <f>'Deliverables Checklist'!H41</f>
        <v>Commissioning Editor</v>
      </c>
      <c r="L41" s="1775"/>
      <c r="M41" s="696">
        <f>'Deliverables Checklist'!J41</f>
        <v>0</v>
      </c>
      <c r="N41" s="649" t="e">
        <f>'Cash Flow'!#REF!</f>
        <v>#REF!</v>
      </c>
      <c r="O41" s="649" t="e">
        <f>'Cash Flow'!#REF!</f>
        <v>#REF!</v>
      </c>
      <c r="P41" s="649" t="e">
        <f>'Cash Flow'!#REF!</f>
        <v>#REF!</v>
      </c>
      <c r="Q41" s="649" t="e">
        <f>'Cash Flow'!#REF!</f>
        <v>#REF!</v>
      </c>
      <c r="R41" s="697">
        <f>'Deliverables Checklist'!O41</f>
        <v>0</v>
      </c>
      <c r="S41" s="649" t="e">
        <f>'Cash Flow'!#REF!</f>
        <v>#REF!</v>
      </c>
      <c r="T41" s="649" t="e">
        <f>'Cash Flow'!#REF!</f>
        <v>#REF!</v>
      </c>
      <c r="U41" s="649" t="e">
        <f>'Cash Flow'!#REF!</f>
        <v>#REF!</v>
      </c>
      <c r="V41" s="649" t="e">
        <f>'Cash Flow'!#REF!</f>
        <v>#REF!</v>
      </c>
      <c r="W41" s="649" t="e">
        <f>'Cash Flow'!#REF!</f>
        <v>#REF!</v>
      </c>
      <c r="X41" s="649" t="e">
        <f>'Cash Flow'!#REF!</f>
        <v>#REF!</v>
      </c>
      <c r="Y41" s="649" t="e">
        <f>'Cash Flow'!#REF!</f>
        <v>#REF!</v>
      </c>
      <c r="Z41" s="649" t="e">
        <f>'Cash Flow'!#REF!</f>
        <v>#REF!</v>
      </c>
      <c r="AA41" s="649" t="e">
        <f>'Cash Flow'!#REF!</f>
        <v>#REF!</v>
      </c>
      <c r="AB41" s="649" t="e">
        <f>'Cash Flow'!#REF!</f>
        <v>#REF!</v>
      </c>
      <c r="AC41" s="695"/>
      <c r="AD41" s="696"/>
    </row>
    <row r="42" spans="5:30" ht="13.5" customHeight="1">
      <c r="E42" s="1126" t="str">
        <f>'Deliverables Checklist'!B42</f>
        <v>Dalet</v>
      </c>
      <c r="F42" s="1771" t="str">
        <f>'Deliverables Checklist'!C42</f>
        <v>SRT files - plain-text file containing information regarding subtitles.</v>
      </c>
      <c r="G42" s="1772"/>
      <c r="H42" s="1772"/>
      <c r="I42" s="1772"/>
      <c r="J42" s="1773"/>
      <c r="K42" s="1774" t="str">
        <f>'Deliverables Checklist'!H42</f>
        <v>Commissioning Editor</v>
      </c>
      <c r="L42" s="1775"/>
      <c r="M42" s="696">
        <f>'Deliverables Checklist'!J42</f>
        <v>0</v>
      </c>
      <c r="N42" s="26"/>
      <c r="O42" s="26"/>
      <c r="P42" s="26"/>
      <c r="Q42" s="26"/>
      <c r="R42" s="697">
        <f>'Deliverables Checklist'!O42</f>
        <v>0</v>
      </c>
      <c r="AC42" s="695"/>
      <c r="AD42" s="696"/>
    </row>
    <row r="43" spans="5:30" ht="13.5" customHeight="1">
      <c r="E43" s="1126" t="str">
        <f>'Deliverables Checklist'!B43</f>
        <v>Digital Archive/MAM</v>
      </c>
      <c r="F43" s="1771" t="str">
        <f>'Deliverables Checklist'!C43</f>
        <v>High Res photo and gif video of artists, presenters and characters per series</v>
      </c>
      <c r="G43" s="1772"/>
      <c r="H43" s="1772"/>
      <c r="I43" s="1772"/>
      <c r="J43" s="1773"/>
      <c r="K43" s="1774" t="str">
        <f>'Deliverables Checklist'!H43</f>
        <v>Publicist Channel</v>
      </c>
      <c r="L43" s="1775"/>
      <c r="M43" s="696">
        <f>'Deliverables Checklist'!J43</f>
        <v>0</v>
      </c>
      <c r="N43" s="26"/>
      <c r="O43" s="26"/>
      <c r="P43" s="26"/>
      <c r="Q43" s="26"/>
      <c r="R43" s="697">
        <f>'Deliverables Checklist'!O43</f>
        <v>0</v>
      </c>
      <c r="AC43" s="695"/>
      <c r="AD43" s="696"/>
    </row>
    <row r="44" spans="5:30" ht="13.5" customHeight="1">
      <c r="E44" s="1126" t="str">
        <f>'Deliverables Checklist'!B44</f>
        <v>Digital Archive/MAM</v>
      </c>
      <c r="F44" s="1771" t="str">
        <f>'Deliverables Checklist'!C44</f>
        <v xml:space="preserve">Artist / Graphics / logos - high res for both print and video (CEs don't have access) </v>
      </c>
      <c r="G44" s="1772"/>
      <c r="H44" s="1772"/>
      <c r="I44" s="1772"/>
      <c r="J44" s="1773"/>
      <c r="K44" s="1774" t="str">
        <f>'Deliverables Checklist'!H44</f>
        <v>Commissioning Editor</v>
      </c>
      <c r="L44" s="1775"/>
      <c r="M44" s="696">
        <f>'Deliverables Checklist'!J44</f>
        <v>0</v>
      </c>
      <c r="N44" s="26"/>
      <c r="O44" s="26"/>
      <c r="P44" s="26"/>
      <c r="Q44" s="26"/>
      <c r="R44" s="697">
        <f>'Deliverables Checklist'!O44</f>
        <v>0</v>
      </c>
      <c r="AC44" s="695"/>
      <c r="AD44" s="695"/>
    </row>
    <row r="45" spans="5:30" ht="13.5" customHeight="1">
      <c r="E45" s="1126" t="str">
        <f>'Deliverables Checklist'!B45</f>
        <v>Digital Archive/MAM</v>
      </c>
      <c r="F45" s="1771" t="str">
        <f>'Deliverables Checklist'!C45</f>
        <v>Media - The Making of &amp;/ behind the scenes/interviews with cast / social media</v>
      </c>
      <c r="G45" s="1772"/>
      <c r="H45" s="1772"/>
      <c r="I45" s="1772"/>
      <c r="J45" s="1773"/>
      <c r="K45" s="1774" t="str">
        <f>'Deliverables Checklist'!H45</f>
        <v>Commissioning Editor /Publicist.B development</v>
      </c>
      <c r="L45" s="1775"/>
      <c r="M45" s="696">
        <f>'Deliverables Checklist'!J45</f>
        <v>0</v>
      </c>
      <c r="N45" s="26"/>
      <c r="O45" s="26"/>
      <c r="P45" s="26"/>
      <c r="Q45" s="26"/>
      <c r="R45" s="697">
        <f>'Deliverables Checklist'!O45</f>
        <v>0</v>
      </c>
      <c r="AC45" s="695"/>
      <c r="AD45" s="696"/>
    </row>
    <row r="46" spans="5:30" ht="13.5" customHeight="1">
      <c r="E46" s="1126" t="str">
        <f>'Deliverables Checklist'!B46</f>
        <v>SAP</v>
      </c>
      <c r="F46" s="1771" t="str">
        <f>'Deliverables Checklist'!C46</f>
        <v>Composer contract</v>
      </c>
      <c r="G46" s="1772"/>
      <c r="H46" s="1772"/>
      <c r="I46" s="1772"/>
      <c r="J46" s="1773"/>
      <c r="K46" s="1774" t="str">
        <f>'Deliverables Checklist'!H46</f>
        <v>Business Acquisitions</v>
      </c>
      <c r="L46" s="1775"/>
      <c r="M46" s="696">
        <f>'Deliverables Checklist'!J46</f>
        <v>0</v>
      </c>
      <c r="N46" s="26"/>
      <c r="O46" s="26"/>
      <c r="P46" s="26"/>
      <c r="Q46" s="26"/>
      <c r="R46" s="697">
        <f>'Deliverables Checklist'!O46</f>
        <v>0</v>
      </c>
      <c r="AC46" s="695"/>
      <c r="AD46" s="695"/>
    </row>
    <row r="47" spans="5:30" ht="13.5" customHeight="1">
      <c r="E47" s="1126" t="str">
        <f>'Deliverables Checklist'!B47</f>
        <v>Rights Management/ Dalet/ Scheduling</v>
      </c>
      <c r="F47" s="1771" t="str">
        <f>'Deliverables Checklist'!C47</f>
        <v>Third Party Rights Clearances</v>
      </c>
      <c r="G47" s="1772"/>
      <c r="H47" s="1772"/>
      <c r="I47" s="1772"/>
      <c r="J47" s="1773"/>
      <c r="K47" s="1774" t="str">
        <f>'Deliverables Checklist'!H47</f>
        <v>Commissioning Editor</v>
      </c>
      <c r="L47" s="1775"/>
      <c r="M47" s="696">
        <f>'Deliverables Checklist'!J47</f>
        <v>0</v>
      </c>
      <c r="N47" s="26"/>
      <c r="O47" s="26"/>
      <c r="P47" s="26"/>
      <c r="Q47" s="26"/>
      <c r="R47" s="697">
        <f>'Deliverables Checklist'!O47</f>
        <v>0</v>
      </c>
      <c r="AC47" s="695"/>
      <c r="AD47" s="696"/>
    </row>
    <row r="48" spans="5:30" ht="13.5" customHeight="1">
      <c r="E48" s="1126" t="str">
        <f>'Deliverables Checklist'!B48</f>
        <v>Rights Management/ Dalet/ Scheduling</v>
      </c>
      <c r="F48" s="1771" t="str">
        <f>'Deliverables Checklist'!C48</f>
        <v>Waiver or contract : Locations</v>
      </c>
      <c r="G48" s="1772"/>
      <c r="H48" s="1772"/>
      <c r="I48" s="1772"/>
      <c r="J48" s="1773"/>
      <c r="K48" s="1774" t="str">
        <f>'Deliverables Checklist'!H48</f>
        <v>Commissioning Editor</v>
      </c>
      <c r="L48" s="1775"/>
      <c r="M48" s="696">
        <f>'Deliverables Checklist'!J48</f>
        <v>0</v>
      </c>
      <c r="N48" s="26"/>
      <c r="O48" s="26"/>
      <c r="P48" s="26"/>
      <c r="Q48" s="26"/>
      <c r="R48" s="697">
        <f>'Deliverables Checklist'!O48</f>
        <v>0</v>
      </c>
      <c r="AC48" s="695"/>
      <c r="AD48" s="696"/>
    </row>
    <row r="49" spans="1:30" ht="13.5" customHeight="1">
      <c r="E49" s="1126" t="str">
        <f>'Deliverables Checklist'!B49</f>
        <v>Rights Management/ Dalet/ Scheduling</v>
      </c>
      <c r="F49" s="1771" t="str">
        <f>'Deliverables Checklist'!C49</f>
        <v>Waivers : People</v>
      </c>
      <c r="G49" s="1772"/>
      <c r="H49" s="1772"/>
      <c r="I49" s="1772"/>
      <c r="J49" s="1773"/>
      <c r="K49" s="1774" t="str">
        <f>'Deliverables Checklist'!H49</f>
        <v>Commissioning Editor</v>
      </c>
      <c r="L49" s="1775"/>
      <c r="M49" s="696">
        <f>'Deliverables Checklist'!J49</f>
        <v>0</v>
      </c>
      <c r="N49" s="26"/>
      <c r="O49" s="26"/>
      <c r="P49" s="26"/>
      <c r="Q49" s="26"/>
      <c r="R49" s="697">
        <f>'Deliverables Checklist'!O49</f>
        <v>0</v>
      </c>
      <c r="AC49" s="695"/>
      <c r="AD49" s="695"/>
    </row>
    <row r="50" spans="1:30" ht="13.5" customHeight="1">
      <c r="E50" s="1126" t="str">
        <f>'Deliverables Checklist'!B50</f>
        <v>Rights Management/ Dalet/ Scheduling</v>
      </c>
      <c r="F50" s="1771" t="str">
        <f>'Deliverables Checklist'!C50</f>
        <v>Commercial Music Use Clearance</v>
      </c>
      <c r="G50" s="1772"/>
      <c r="H50" s="1772"/>
      <c r="I50" s="1772"/>
      <c r="J50" s="1773"/>
      <c r="K50" s="1774" t="str">
        <f>'Deliverables Checklist'!H50</f>
        <v>Commissioning Editor</v>
      </c>
      <c r="L50" s="1775"/>
      <c r="M50" s="696">
        <f>'Deliverables Checklist'!J50</f>
        <v>0</v>
      </c>
      <c r="N50" s="26"/>
      <c r="O50" s="26"/>
      <c r="P50" s="26"/>
      <c r="Q50" s="26"/>
      <c r="R50" s="697">
        <f>'Deliverables Checklist'!O50</f>
        <v>0</v>
      </c>
      <c r="AC50" s="695"/>
      <c r="AD50" s="696"/>
    </row>
    <row r="51" spans="1:30" ht="13.5" customHeight="1">
      <c r="E51" s="1126" t="str">
        <f>'Deliverables Checklist'!B51</f>
        <v>Dalet</v>
      </c>
      <c r="F51" s="1771" t="str">
        <f>'Deliverables Checklist'!C51</f>
        <v>Cast/ Crew profiles</v>
      </c>
      <c r="G51" s="1772"/>
      <c r="H51" s="1772"/>
      <c r="I51" s="1772"/>
      <c r="J51" s="1773"/>
      <c r="K51" s="1774" t="str">
        <f>'Deliverables Checklist'!H51</f>
        <v>Commissioning Editor</v>
      </c>
      <c r="L51" s="1775"/>
      <c r="M51" s="696">
        <f>'Deliverables Checklist'!J51</f>
        <v>1</v>
      </c>
      <c r="N51" s="26"/>
      <c r="O51" s="26"/>
      <c r="P51" s="26"/>
      <c r="Q51" s="26"/>
      <c r="R51" s="697">
        <f>'Deliverables Checklist'!O51</f>
        <v>0</v>
      </c>
      <c r="AC51" s="695"/>
      <c r="AD51" s="696"/>
    </row>
    <row r="52" spans="1:30" ht="13.5" customHeight="1">
      <c r="E52" s="1126" t="str">
        <f>'Deliverables Checklist'!B52</f>
        <v>e-mail U drive</v>
      </c>
      <c r="F52" s="1771" t="str">
        <f>'Deliverables Checklist'!C52</f>
        <v>Press Releases</v>
      </c>
      <c r="G52" s="1772"/>
      <c r="H52" s="1772"/>
      <c r="I52" s="1772"/>
      <c r="J52" s="1773"/>
      <c r="K52" s="1774" t="str">
        <f>'Deliverables Checklist'!H52</f>
        <v>Publicist Channel</v>
      </c>
      <c r="L52" s="1775"/>
      <c r="M52" s="696">
        <f>'Deliverables Checklist'!J52</f>
        <v>0</v>
      </c>
      <c r="N52" s="26"/>
      <c r="O52" s="26"/>
      <c r="P52" s="26"/>
      <c r="Q52" s="26"/>
      <c r="R52" s="697">
        <f>'Deliverables Checklist'!O52</f>
        <v>0</v>
      </c>
      <c r="AC52" s="695"/>
      <c r="AD52" s="696"/>
    </row>
    <row r="53" spans="1:30" ht="13.5" customHeight="1">
      <c r="E53" s="1126" t="str">
        <f>'Deliverables Checklist'!B53</f>
        <v>e-mail U drive</v>
      </c>
      <c r="F53" s="1771" t="str">
        <f>'Deliverables Checklist'!C53</f>
        <v>Workshopped Concept document</v>
      </c>
      <c r="G53" s="1772"/>
      <c r="H53" s="1772"/>
      <c r="I53" s="1772"/>
      <c r="J53" s="1773"/>
      <c r="K53" s="1774" t="str">
        <f>'Deliverables Checklist'!H53</f>
        <v>Commissioning Editor</v>
      </c>
      <c r="L53" s="1775"/>
      <c r="M53" s="696">
        <f>'Deliverables Checklist'!J53</f>
        <v>1</v>
      </c>
      <c r="N53" s="26"/>
      <c r="O53" s="26"/>
      <c r="P53" s="26"/>
      <c r="Q53" s="26"/>
      <c r="R53" s="697">
        <f>'Deliverables Checklist'!O53</f>
        <v>0</v>
      </c>
      <c r="AC53" s="695"/>
      <c r="AD53" s="695"/>
    </row>
    <row r="54" spans="1:30" ht="13.5" customHeight="1">
      <c r="E54" s="1126" t="str">
        <f>'Deliverables Checklist'!B54</f>
        <v>e-mail U drive</v>
      </c>
      <c r="F54" s="1771" t="str">
        <f>'Deliverables Checklist'!C54</f>
        <v>Final scripts</v>
      </c>
      <c r="G54" s="1772"/>
      <c r="H54" s="1772"/>
      <c r="I54" s="1772"/>
      <c r="J54" s="1773"/>
      <c r="K54" s="1774" t="str">
        <f>'Deliverables Checklist'!H54</f>
        <v>Commissioning Editor</v>
      </c>
      <c r="L54" s="1775"/>
      <c r="M54" s="696">
        <f>'Deliverables Checklist'!J54</f>
        <v>0</v>
      </c>
      <c r="N54" s="26"/>
      <c r="O54" s="26"/>
      <c r="P54" s="26"/>
      <c r="Q54" s="26"/>
      <c r="R54" s="697">
        <f>'Deliverables Checklist'!O54</f>
        <v>0</v>
      </c>
      <c r="AC54" s="695"/>
      <c r="AD54" s="696"/>
    </row>
    <row r="55" spans="1:30" ht="13.5" customHeight="1">
      <c r="E55" s="1126" t="str">
        <f>'Deliverables Checklist'!B55</f>
        <v>email U drive/RightsManagement/ Dalet/ Scheduling</v>
      </c>
      <c r="F55" s="1771" t="str">
        <f>'Deliverables Checklist'!C55</f>
        <v>Trade Exchange agreement and recon (if TE exists then the production house must deliver an ep without TE as well as with TE). (N/A)</v>
      </c>
      <c r="G55" s="1772"/>
      <c r="H55" s="1772"/>
      <c r="I55" s="1772"/>
      <c r="J55" s="1773"/>
      <c r="K55" s="1774" t="str">
        <f>'Deliverables Checklist'!H55</f>
        <v>Commissioning Editor Production Controller</v>
      </c>
      <c r="L55" s="1775"/>
      <c r="M55" s="696">
        <f>'Deliverables Checklist'!J55</f>
        <v>0</v>
      </c>
      <c r="N55" s="26"/>
      <c r="O55" s="26"/>
      <c r="P55" s="26"/>
      <c r="Q55" s="26"/>
      <c r="R55" s="697">
        <f>'Deliverables Checklist'!O55</f>
        <v>0</v>
      </c>
      <c r="AC55" s="695"/>
      <c r="AD55" s="696"/>
    </row>
    <row r="56" spans="1:30" ht="13.5" customHeight="1">
      <c r="E56" s="1126" t="str">
        <f>'Deliverables Checklist'!B56</f>
        <v xml:space="preserve">U Drive &amp; Hard drive </v>
      </c>
      <c r="F56" s="2186" t="str">
        <f>'Deliverables Checklist'!C56</f>
        <v>Social Media Plan and Execution (PoE)</v>
      </c>
      <c r="G56" s="2187"/>
      <c r="H56" s="2187"/>
      <c r="I56" s="2187"/>
      <c r="J56" s="2188"/>
      <c r="K56" s="2189" t="str">
        <f>'Deliverables Checklist'!H56</f>
        <v>Commissioning Editor</v>
      </c>
      <c r="L56" s="2190"/>
      <c r="M56" s="800">
        <f>'Deliverables Checklist'!J56</f>
        <v>0</v>
      </c>
      <c r="N56" s="26"/>
      <c r="O56" s="26"/>
      <c r="P56" s="26"/>
      <c r="Q56" s="26"/>
      <c r="R56" s="697">
        <f>'Deliverables Checklist'!O56</f>
        <v>0</v>
      </c>
      <c r="AC56" s="1129"/>
      <c r="AD56" s="800"/>
    </row>
    <row r="57" spans="1:30" ht="13.5" customHeight="1">
      <c r="A57" s="1130"/>
      <c r="B57" s="1131"/>
      <c r="C57" s="1132"/>
      <c r="D57" s="1132"/>
      <c r="E57" s="1133"/>
      <c r="F57" s="1134"/>
      <c r="G57" s="1134"/>
      <c r="H57" s="1134"/>
      <c r="I57" s="1134"/>
      <c r="J57" s="1134"/>
      <c r="K57" s="1135"/>
      <c r="L57" s="1135"/>
      <c r="M57" s="1136"/>
      <c r="N57" s="1130"/>
      <c r="O57" s="1130"/>
      <c r="P57" s="1130"/>
      <c r="Q57" s="1130"/>
      <c r="R57" s="1130"/>
      <c r="S57" s="1130"/>
      <c r="T57" s="1130"/>
      <c r="U57" s="1130"/>
      <c r="V57" s="1130"/>
      <c r="W57" s="1130"/>
      <c r="X57" s="1130"/>
      <c r="Y57" s="1130"/>
      <c r="Z57" s="1130"/>
      <c r="AA57" s="1130"/>
      <c r="AB57" s="1130"/>
      <c r="AC57" s="1137"/>
      <c r="AD57" s="1121"/>
    </row>
    <row r="58" spans="1:30" ht="13.5" customHeight="1">
      <c r="E58" s="1138"/>
      <c r="F58" s="1139"/>
      <c r="G58" s="1139"/>
      <c r="H58" s="1139"/>
      <c r="I58" s="1139"/>
      <c r="J58" s="1139"/>
      <c r="K58" s="1140"/>
      <c r="L58" s="1140"/>
      <c r="M58" s="1141"/>
      <c r="N58" s="26"/>
      <c r="O58" s="26"/>
      <c r="P58" s="26"/>
      <c r="Q58" s="26"/>
      <c r="R58" s="26"/>
      <c r="AC58" s="796"/>
      <c r="AD58" s="811"/>
    </row>
    <row r="59" spans="1:30" ht="13.5" customHeight="1">
      <c r="E59" s="1138"/>
      <c r="F59" s="1139"/>
      <c r="G59" s="1139"/>
      <c r="H59" s="1139"/>
      <c r="I59" s="1139"/>
      <c r="J59" s="1139"/>
      <c r="K59" s="1140"/>
      <c r="L59" s="1140"/>
      <c r="M59" s="1141"/>
      <c r="N59" s="26"/>
      <c r="O59" s="26"/>
      <c r="P59" s="26"/>
      <c r="Q59" s="26"/>
      <c r="R59" s="26"/>
      <c r="AC59" s="796"/>
      <c r="AD59" s="811"/>
    </row>
    <row r="60" spans="1:30" ht="13.5" customHeight="1">
      <c r="E60" s="1138"/>
      <c r="F60" s="1139"/>
      <c r="G60" s="1139"/>
      <c r="H60" s="1139"/>
      <c r="I60" s="1139"/>
      <c r="J60" s="1139"/>
      <c r="K60" s="1140"/>
      <c r="L60" s="1140"/>
      <c r="M60" s="1141"/>
      <c r="N60" s="26"/>
      <c r="O60" s="26"/>
      <c r="P60" s="26"/>
      <c r="Q60" s="26"/>
      <c r="R60" s="26"/>
      <c r="AC60" s="796"/>
      <c r="AD60" s="811"/>
    </row>
    <row r="61" spans="1:30" ht="13.5" customHeight="1">
      <c r="E61" s="1138"/>
      <c r="F61" s="1139"/>
      <c r="G61" s="1139"/>
      <c r="H61" s="1139"/>
      <c r="I61" s="1139"/>
      <c r="J61" s="1139"/>
      <c r="K61" s="1140"/>
      <c r="L61" s="1140"/>
      <c r="M61" s="1141"/>
      <c r="N61" s="26"/>
      <c r="O61" s="26"/>
      <c r="P61" s="26"/>
      <c r="Q61" s="26"/>
      <c r="R61" s="26"/>
      <c r="AC61" s="796"/>
      <c r="AD61" s="811"/>
    </row>
    <row r="62" spans="1:30" ht="13.5" customHeight="1">
      <c r="E62" s="1138"/>
      <c r="F62" s="1139"/>
      <c r="G62" s="1139"/>
      <c r="H62" s="1139"/>
      <c r="I62" s="1139"/>
      <c r="J62" s="1139"/>
      <c r="K62" s="1140"/>
      <c r="L62" s="1140"/>
      <c r="M62" s="1141"/>
      <c r="N62" s="26"/>
      <c r="O62" s="26"/>
      <c r="P62" s="26"/>
      <c r="Q62" s="26"/>
      <c r="R62" s="26"/>
      <c r="AC62" s="796"/>
      <c r="AD62" s="811"/>
    </row>
    <row r="63" spans="1:30" ht="13.5" customHeight="1">
      <c r="E63" s="1138"/>
      <c r="F63" s="1139"/>
      <c r="G63" s="1139"/>
      <c r="H63" s="1139"/>
      <c r="I63" s="1139"/>
      <c r="J63" s="1139"/>
      <c r="K63" s="1140"/>
      <c r="L63" s="1140"/>
      <c r="M63" s="1141"/>
      <c r="N63" s="26"/>
      <c r="O63" s="26"/>
      <c r="P63" s="26"/>
      <c r="Q63" s="26"/>
      <c r="R63" s="26"/>
      <c r="AC63" s="796"/>
      <c r="AD63" s="811"/>
    </row>
    <row r="64" spans="1:30" ht="13.5" customHeight="1">
      <c r="E64" s="1138"/>
      <c r="F64" s="1139"/>
      <c r="G64" s="1139"/>
      <c r="H64" s="1139"/>
      <c r="I64" s="1139"/>
      <c r="J64" s="1139"/>
      <c r="K64" s="1140"/>
      <c r="L64" s="1140"/>
      <c r="M64" s="1141"/>
      <c r="N64" s="26"/>
      <c r="O64" s="26"/>
      <c r="P64" s="26"/>
      <c r="Q64" s="26"/>
      <c r="R64" s="26"/>
      <c r="AC64" s="796"/>
      <c r="AD64" s="811"/>
    </row>
    <row r="65" spans="2:18" ht="13.5" customHeight="1">
      <c r="E65" s="1138"/>
      <c r="F65" s="1139"/>
      <c r="G65" s="1139"/>
      <c r="H65" s="1139"/>
      <c r="I65" s="1139"/>
      <c r="J65" s="1139"/>
      <c r="K65" s="1140"/>
      <c r="L65" s="1140"/>
      <c r="M65" s="1141"/>
      <c r="N65" s="26"/>
      <c r="O65" s="26"/>
      <c r="P65" s="26"/>
      <c r="Q65" s="26"/>
      <c r="R65" s="26"/>
    </row>
    <row r="66" spans="2:18" ht="13.5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</row>
    <row r="67" spans="2:18" ht="13.5" customHeight="1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</row>
    <row r="68" spans="2:18" ht="13.5" customHeight="1">
      <c r="N68" s="26"/>
      <c r="O68" s="26"/>
      <c r="P68" s="26"/>
      <c r="Q68" s="26"/>
      <c r="R68" s="26"/>
    </row>
    <row r="69" spans="2:18" ht="13.5" customHeight="1">
      <c r="N69" s="26"/>
      <c r="O69" s="26"/>
      <c r="P69" s="26"/>
      <c r="Q69" s="26"/>
      <c r="R69" s="26"/>
    </row>
    <row r="70" spans="2:18" ht="13.5" customHeight="1">
      <c r="N70" s="26"/>
      <c r="O70" s="26"/>
      <c r="P70" s="26"/>
      <c r="Q70" s="26"/>
      <c r="R70" s="26"/>
    </row>
  </sheetData>
  <sheetProtection algorithmName="SHA-512" hashValue="9l39ARFIHpogWPogzPwKpV561D2leRMJueMw5A43kA+rYYfNziKq269ZJq+epUUzIgtzxfXgjNJGdWZmLev+Yg==" saltValue="dB5xhDWsveRmzZlDxmxOFA==" spinCount="100000" sheet="1"/>
  <mergeCells count="102">
    <mergeCell ref="F56:J56"/>
    <mergeCell ref="K56:L56"/>
    <mergeCell ref="K1:L1"/>
    <mergeCell ref="E2:F3"/>
    <mergeCell ref="G2:H2"/>
    <mergeCell ref="I2:J2"/>
    <mergeCell ref="G3:H3"/>
    <mergeCell ref="I3:J3"/>
    <mergeCell ref="K29:L29"/>
    <mergeCell ref="F30:J30"/>
    <mergeCell ref="K30:L30"/>
    <mergeCell ref="F26:J26"/>
    <mergeCell ref="K26:L26"/>
    <mergeCell ref="F27:J27"/>
    <mergeCell ref="K27:L27"/>
    <mergeCell ref="F28:J28"/>
    <mergeCell ref="K28:L28"/>
    <mergeCell ref="F23:J23"/>
    <mergeCell ref="K23:L23"/>
    <mergeCell ref="F4:J4"/>
    <mergeCell ref="F5:J5"/>
    <mergeCell ref="K15:L15"/>
    <mergeCell ref="K16:L16"/>
    <mergeCell ref="K8:L14"/>
    <mergeCell ref="AB8:AB13"/>
    <mergeCell ref="AC8:AC13"/>
    <mergeCell ref="AD8:AD13"/>
    <mergeCell ref="M10:M12"/>
    <mergeCell ref="R10:R12"/>
    <mergeCell ref="F6:J6"/>
    <mergeCell ref="C7:D7"/>
    <mergeCell ref="F22:J22"/>
    <mergeCell ref="F17:J17"/>
    <mergeCell ref="F18:J18"/>
    <mergeCell ref="F19:J19"/>
    <mergeCell ref="F15:J15"/>
    <mergeCell ref="F16:J16"/>
    <mergeCell ref="E8:E14"/>
    <mergeCell ref="F8:J14"/>
    <mergeCell ref="F20:J20"/>
    <mergeCell ref="F21:J21"/>
    <mergeCell ref="F37:J37"/>
    <mergeCell ref="K37:L37"/>
    <mergeCell ref="F38:J38"/>
    <mergeCell ref="K38:L38"/>
    <mergeCell ref="F34:J34"/>
    <mergeCell ref="K34:L34"/>
    <mergeCell ref="F35:J35"/>
    <mergeCell ref="K35:L35"/>
    <mergeCell ref="F33:J33"/>
    <mergeCell ref="F36:J36"/>
    <mergeCell ref="K36:L36"/>
    <mergeCell ref="F31:J31"/>
    <mergeCell ref="K31:L31"/>
    <mergeCell ref="F32:J32"/>
    <mergeCell ref="K32:L32"/>
    <mergeCell ref="K33:L33"/>
    <mergeCell ref="K21:L21"/>
    <mergeCell ref="K22:L22"/>
    <mergeCell ref="K17:L17"/>
    <mergeCell ref="K18:L18"/>
    <mergeCell ref="K19:L19"/>
    <mergeCell ref="F29:J29"/>
    <mergeCell ref="F24:J24"/>
    <mergeCell ref="K24:L24"/>
    <mergeCell ref="F25:J25"/>
    <mergeCell ref="K25:L25"/>
    <mergeCell ref="K20:L20"/>
    <mergeCell ref="K44:L44"/>
    <mergeCell ref="F55:J55"/>
    <mergeCell ref="K55:L55"/>
    <mergeCell ref="F51:J51"/>
    <mergeCell ref="K51:L51"/>
    <mergeCell ref="F52:J52"/>
    <mergeCell ref="K52:L52"/>
    <mergeCell ref="F48:J48"/>
    <mergeCell ref="K48:L48"/>
    <mergeCell ref="K50:L50"/>
    <mergeCell ref="F39:J39"/>
    <mergeCell ref="F53:J53"/>
    <mergeCell ref="K53:L53"/>
    <mergeCell ref="F54:J54"/>
    <mergeCell ref="K54:L54"/>
    <mergeCell ref="F49:J49"/>
    <mergeCell ref="K49:L49"/>
    <mergeCell ref="F50:J50"/>
    <mergeCell ref="K39:L39"/>
    <mergeCell ref="F40:J40"/>
    <mergeCell ref="K40:L40"/>
    <mergeCell ref="F41:J41"/>
    <mergeCell ref="K41:L41"/>
    <mergeCell ref="F45:J45"/>
    <mergeCell ref="K45:L45"/>
    <mergeCell ref="F46:J46"/>
    <mergeCell ref="K46:L46"/>
    <mergeCell ref="F47:J47"/>
    <mergeCell ref="K47:L47"/>
    <mergeCell ref="F42:J42"/>
    <mergeCell ref="K42:L42"/>
    <mergeCell ref="F43:J43"/>
    <mergeCell ref="K43:L43"/>
    <mergeCell ref="F44:J44"/>
  </mergeCells>
  <pageMargins left="0" right="0" top="0.31496062992125984" bottom="0.15748031496062992" header="0" footer="0"/>
  <pageSetup paperSize="9" scale="95" fitToHeight="2" pageOrder="overThenDown" orientation="landscape" r:id="rId1"/>
  <headerFooter alignWithMargins="0">
    <oddHeader>&amp;R&amp;6&amp;Z&amp;F</oddHeader>
    <oddFooter>&amp;L&amp;8Compiled by: S.A.B.C. Ltd - Updated March 2023   &amp;"Arial,Bold Italic"Copyright reserved&amp;R&amp;"Arial,Bold"&amp;8&amp;F&amp;"Arial,Regular"  - Printed: &amp;D - &amp;A -  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  <pageSetUpPr fitToPage="1"/>
  </sheetPr>
  <dimension ref="A1:AD70"/>
  <sheetViews>
    <sheetView showGridLines="0" zoomScale="85" zoomScaleNormal="85" workbookViewId="0">
      <pane ySplit="13" topLeftCell="A14" activePane="bottomLeft" state="frozen"/>
      <selection pane="bottomLeft" activeCell="S15" sqref="S15"/>
    </sheetView>
  </sheetViews>
  <sheetFormatPr defaultColWidth="9.42578125" defaultRowHeight="13.5" customHeight="1"/>
  <cols>
    <col min="1" max="1" width="1" style="26" customWidth="1"/>
    <col min="2" max="2" width="7.42578125" style="635" hidden="1" customWidth="1"/>
    <col min="3" max="4" width="7.42578125" style="636" hidden="1" customWidth="1"/>
    <col min="5" max="5" width="27.5703125" style="796" customWidth="1"/>
    <col min="6" max="9" width="8" style="796" customWidth="1"/>
    <col min="10" max="10" width="11.28515625" style="796" customWidth="1"/>
    <col min="11" max="11" width="14.85546875" style="796" customWidth="1"/>
    <col min="12" max="12" width="5.140625" style="796" customWidth="1"/>
    <col min="13" max="18" width="12.42578125" style="796" hidden="1" customWidth="1"/>
    <col min="19" max="19" width="12.42578125" style="796" customWidth="1"/>
    <col min="20" max="28" width="12.42578125" style="26" hidden="1" customWidth="1"/>
    <col min="29" max="29" width="30.7109375" style="26" customWidth="1"/>
    <col min="30" max="30" width="20.5703125" style="26" customWidth="1"/>
    <col min="31" max="16384" width="9.42578125" style="26"/>
  </cols>
  <sheetData>
    <row r="1" spans="1:30" ht="27" customHeight="1">
      <c r="E1" s="798" t="s">
        <v>1711</v>
      </c>
      <c r="G1" s="798"/>
      <c r="H1" s="798"/>
      <c r="I1" s="798"/>
      <c r="J1" s="798"/>
      <c r="K1" s="2174"/>
      <c r="L1" s="2174"/>
      <c r="M1" s="810"/>
      <c r="N1" s="810"/>
      <c r="O1" s="810"/>
      <c r="P1" s="810"/>
      <c r="Q1" s="810"/>
      <c r="R1" s="810"/>
      <c r="S1" s="810"/>
      <c r="T1" s="650"/>
      <c r="U1" s="650"/>
      <c r="V1" s="650"/>
      <c r="W1" s="650"/>
      <c r="X1" s="650"/>
      <c r="Y1" s="650"/>
      <c r="Z1" s="650"/>
      <c r="AA1" s="650"/>
    </row>
    <row r="2" spans="1:30" s="362" customFormat="1" ht="13.5" customHeight="1">
      <c r="B2" s="637"/>
      <c r="C2" s="423"/>
      <c r="D2" s="423"/>
      <c r="E2" s="1730" t="str">
        <f>'Prod. Info'!A37</f>
        <v>SAP Project No./s:</v>
      </c>
      <c r="F2" s="1730"/>
      <c r="G2" s="1731" t="str">
        <f>'Prod. Info'!B37</f>
        <v>LP-000</v>
      </c>
      <c r="H2" s="1731"/>
      <c r="I2" s="1731">
        <f>'Prod. Info'!E37</f>
        <v>0</v>
      </c>
      <c r="J2" s="1731"/>
      <c r="K2" s="785"/>
      <c r="L2" s="793"/>
      <c r="M2" s="811"/>
      <c r="N2" s="811"/>
      <c r="O2" s="811"/>
      <c r="P2" s="811"/>
      <c r="Q2" s="811"/>
      <c r="R2" s="811"/>
      <c r="S2" s="811"/>
      <c r="T2" s="784"/>
      <c r="U2" s="784"/>
      <c r="V2" s="784"/>
      <c r="W2" s="784"/>
      <c r="X2" s="784"/>
      <c r="Y2" s="784"/>
      <c r="Z2" s="784"/>
      <c r="AA2" s="784"/>
      <c r="AB2" s="25"/>
    </row>
    <row r="3" spans="1:30" s="362" customFormat="1" ht="13.5" customHeight="1">
      <c r="B3" s="637"/>
      <c r="C3" s="423"/>
      <c r="D3" s="423"/>
      <c r="E3" s="1730"/>
      <c r="F3" s="1730"/>
      <c r="G3" s="1731">
        <f>'Prod. Info'!C37</f>
        <v>0</v>
      </c>
      <c r="H3" s="1731"/>
      <c r="I3" s="1731">
        <f>'Prod. Info'!D37</f>
        <v>0</v>
      </c>
      <c r="J3" s="1731"/>
      <c r="K3" s="632"/>
      <c r="L3" s="794"/>
      <c r="M3" s="794"/>
      <c r="N3" s="794"/>
      <c r="O3" s="794"/>
      <c r="P3" s="794"/>
      <c r="Q3" s="794"/>
      <c r="R3" s="794"/>
      <c r="S3" s="794"/>
      <c r="AB3" s="25"/>
    </row>
    <row r="4" spans="1:30" s="362" customFormat="1" ht="13.5" customHeight="1">
      <c r="B4" s="637"/>
      <c r="C4" s="423"/>
      <c r="D4" s="423"/>
      <c r="E4" s="799" t="s">
        <v>1115</v>
      </c>
      <c r="F4" s="1744">
        <f>('Prod. Info'!C2)</f>
        <v>0</v>
      </c>
      <c r="G4" s="1744"/>
      <c r="H4" s="1744"/>
      <c r="I4" s="1744"/>
      <c r="J4" s="1744"/>
      <c r="K4" s="785"/>
      <c r="L4" s="793"/>
      <c r="M4" s="811"/>
      <c r="N4" s="811"/>
      <c r="O4" s="811"/>
      <c r="P4" s="811"/>
      <c r="Q4" s="811"/>
      <c r="R4" s="811"/>
      <c r="S4" s="811"/>
      <c r="T4" s="784"/>
      <c r="U4" s="784"/>
      <c r="V4" s="784"/>
      <c r="W4" s="784"/>
      <c r="X4" s="784"/>
      <c r="Y4" s="784"/>
      <c r="Z4" s="784"/>
      <c r="AA4" s="784"/>
      <c r="AB4" s="25"/>
    </row>
    <row r="5" spans="1:30" s="362" customFormat="1" ht="13.5" customHeight="1">
      <c r="B5" s="637"/>
      <c r="C5" s="423"/>
      <c r="D5" s="423"/>
      <c r="E5" s="799" t="s">
        <v>1117</v>
      </c>
      <c r="F5" s="1744">
        <f>('Prod. Info'!C20)</f>
        <v>0</v>
      </c>
      <c r="G5" s="1744"/>
      <c r="H5" s="1744"/>
      <c r="I5" s="1744"/>
      <c r="J5" s="1744"/>
      <c r="K5" s="794"/>
      <c r="L5" s="794"/>
      <c r="M5" s="794"/>
      <c r="N5" s="794"/>
      <c r="O5" s="794"/>
      <c r="P5" s="794"/>
      <c r="Q5" s="794"/>
      <c r="R5" s="794"/>
      <c r="S5" s="794"/>
    </row>
    <row r="6" spans="1:30" s="362" customFormat="1" ht="13.5" customHeight="1">
      <c r="B6" s="637"/>
      <c r="C6" s="423"/>
      <c r="D6" s="423"/>
      <c r="E6" s="799" t="s">
        <v>1119</v>
      </c>
      <c r="F6" s="1744">
        <f>('Prod. Info'!C40)</f>
        <v>0</v>
      </c>
      <c r="G6" s="1744"/>
      <c r="H6" s="1744"/>
      <c r="I6" s="1744"/>
      <c r="J6" s="1744"/>
      <c r="K6" s="785"/>
      <c r="L6" s="793"/>
      <c r="M6" s="811"/>
      <c r="N6" s="811"/>
      <c r="O6" s="811"/>
      <c r="P6" s="811"/>
      <c r="Q6" s="811"/>
      <c r="R6" s="811"/>
      <c r="S6" s="811"/>
      <c r="T6" s="784"/>
      <c r="U6" s="784"/>
      <c r="V6" s="784"/>
      <c r="W6" s="784"/>
      <c r="X6" s="784"/>
      <c r="Y6" s="784"/>
      <c r="Z6" s="784"/>
      <c r="AA6" s="784"/>
      <c r="AB6" s="25"/>
    </row>
    <row r="7" spans="1:30" s="362" customFormat="1" ht="7.5" customHeight="1" thickBot="1">
      <c r="B7" s="637"/>
      <c r="C7" s="2173" t="s">
        <v>1712</v>
      </c>
      <c r="D7" s="2173"/>
      <c r="E7" s="794"/>
      <c r="F7" s="794"/>
      <c r="G7" s="794"/>
      <c r="H7" s="794"/>
      <c r="I7" s="794"/>
      <c r="J7" s="794"/>
      <c r="K7" s="794"/>
      <c r="L7" s="795"/>
      <c r="M7" s="794"/>
      <c r="N7" s="794"/>
      <c r="O7" s="794"/>
      <c r="P7" s="794"/>
      <c r="Q7" s="794"/>
      <c r="R7" s="794"/>
      <c r="S7" s="794"/>
      <c r="AA7" s="638"/>
      <c r="AB7" s="638"/>
    </row>
    <row r="8" spans="1:30" s="362" customFormat="1" ht="13.5" customHeight="1" thickTop="1">
      <c r="B8" s="801" t="e">
        <f>Budget!#REF!</f>
        <v>#REF!</v>
      </c>
      <c r="C8" s="802" t="e">
        <f>Budget!#REF!</f>
        <v>#REF!</v>
      </c>
      <c r="D8" s="807" t="e">
        <f>Budget!#REF!</f>
        <v>#REF!</v>
      </c>
      <c r="E8" s="1745" t="str">
        <f>'Deliverables Checklist'!B8</f>
        <v>SYSTEM</v>
      </c>
      <c r="F8" s="2177" t="str">
        <f>'Deliverables Checklist'!C8</f>
        <v>DESCRIPTION</v>
      </c>
      <c r="G8" s="2178"/>
      <c r="H8" s="2178"/>
      <c r="I8" s="2178"/>
      <c r="J8" s="2179"/>
      <c r="K8" s="1748" t="str">
        <f>'Deliverables Checklist'!H8</f>
        <v>PERSON ACCOUNTABLE</v>
      </c>
      <c r="L8" s="2179"/>
      <c r="M8" s="651" t="str">
        <f>'Deliverables Checklist'!J8</f>
        <v>Pay date:</v>
      </c>
      <c r="N8" s="651" t="str">
        <f>'Cash Flow'!L8</f>
        <v>Pay date:</v>
      </c>
      <c r="O8" s="651" t="str">
        <f>'Cash Flow'!M8</f>
        <v>Pay date:</v>
      </c>
      <c r="P8" s="651" t="str">
        <f>'Cash Flow'!N8</f>
        <v>Pay date:</v>
      </c>
      <c r="Q8" s="651" t="str">
        <f>'Cash Flow'!O8</f>
        <v>Pay date:</v>
      </c>
      <c r="R8" s="651" t="str">
        <f>'Cash Flow'!P8</f>
        <v>Pay date:</v>
      </c>
      <c r="S8" s="651" t="str">
        <f>'Deliverables Checklist'!P8</f>
        <v>Pay date:</v>
      </c>
      <c r="T8" s="651" t="str">
        <f>'Cash Flow'!R8</f>
        <v>Pay date:</v>
      </c>
      <c r="U8" s="651" t="str">
        <f>'Cash Flow'!S8</f>
        <v>Pay date:</v>
      </c>
      <c r="V8" s="651" t="str">
        <f>'Cash Flow'!T8</f>
        <v>Pay date:</v>
      </c>
      <c r="W8" s="651" t="str">
        <f>'Cash Flow'!U8</f>
        <v>Pay date:</v>
      </c>
      <c r="X8" s="651" t="str">
        <f>'Cash Flow'!V8</f>
        <v>Pay date:</v>
      </c>
      <c r="Y8" s="651" t="str">
        <f>'Cash Flow'!W8</f>
        <v>Pay date:</v>
      </c>
      <c r="Z8" s="651" t="str">
        <f>'Cash Flow'!X8</f>
        <v>Pay date:</v>
      </c>
      <c r="AA8" s="651" t="str">
        <f>'Cash Flow'!Z8</f>
        <v>Producton Control Adjustments</v>
      </c>
      <c r="AB8" s="1741" t="s">
        <v>1125</v>
      </c>
      <c r="AC8" s="1745" t="s">
        <v>1713</v>
      </c>
      <c r="AD8" s="1745" t="s">
        <v>75</v>
      </c>
    </row>
    <row r="9" spans="1:30" s="362" customFormat="1" ht="13.5" customHeight="1">
      <c r="B9" s="803"/>
      <c r="C9" s="804"/>
      <c r="D9" s="808"/>
      <c r="E9" s="2175"/>
      <c r="F9" s="2180"/>
      <c r="G9" s="2181"/>
      <c r="H9" s="2181"/>
      <c r="I9" s="2181"/>
      <c r="J9" s="2182"/>
      <c r="K9" s="2180"/>
      <c r="L9" s="2182"/>
      <c r="M9" s="780" t="str">
        <f>'Deliverables Checklist'!J9</f>
        <v>dd-mm-yy</v>
      </c>
      <c r="N9" s="652" t="str">
        <f>'Cash Flow'!L9</f>
        <v>dd-mm-yy</v>
      </c>
      <c r="O9" s="652" t="str">
        <f>'Cash Flow'!M9</f>
        <v>dd-mm-yy</v>
      </c>
      <c r="P9" s="652" t="str">
        <f>'Cash Flow'!N9</f>
        <v>dd-mm-yy</v>
      </c>
      <c r="Q9" s="652" t="str">
        <f>'Cash Flow'!O9</f>
        <v>dd-mm-yy</v>
      </c>
      <c r="R9" s="652" t="str">
        <f>'Cash Flow'!P9</f>
        <v>dd-mm-yy</v>
      </c>
      <c r="S9" s="780" t="str">
        <f>'Deliverables Checklist'!P9</f>
        <v>dd-mm-yy</v>
      </c>
      <c r="T9" s="652" t="str">
        <f>'Cash Flow'!R9</f>
        <v>dd-mm-yy</v>
      </c>
      <c r="U9" s="652" t="str">
        <f>'Cash Flow'!S9</f>
        <v>dd-mm-yy</v>
      </c>
      <c r="V9" s="652" t="str">
        <f>'Cash Flow'!T9</f>
        <v>dd-mm-yy</v>
      </c>
      <c r="W9" s="652" t="str">
        <f>'Cash Flow'!U9</f>
        <v>dd-mm-yy</v>
      </c>
      <c r="X9" s="652" t="str">
        <f>'Cash Flow'!V9</f>
        <v>dd-mm-yy</v>
      </c>
      <c r="Y9" s="652" t="str">
        <f>'Cash Flow'!W9</f>
        <v>dd-mm-yy</v>
      </c>
      <c r="Z9" s="652" t="str">
        <f>'Cash Flow'!X9</f>
        <v>dd-mm-yy</v>
      </c>
      <c r="AA9" s="652">
        <f>'Cash Flow'!Z9</f>
        <v>0</v>
      </c>
      <c r="AB9" s="1742"/>
      <c r="AC9" s="1746"/>
      <c r="AD9" s="1746"/>
    </row>
    <row r="10" spans="1:30" s="362" customFormat="1" ht="13.5" customHeight="1">
      <c r="B10" s="803"/>
      <c r="C10" s="804"/>
      <c r="D10" s="808"/>
      <c r="E10" s="2175"/>
      <c r="F10" s="2180"/>
      <c r="G10" s="2181"/>
      <c r="H10" s="2181"/>
      <c r="I10" s="2181"/>
      <c r="J10" s="2182"/>
      <c r="K10" s="2180"/>
      <c r="L10" s="2182"/>
      <c r="M10" s="1779" t="str">
        <f>'Deliverables Checklist'!J10</f>
        <v>Deliverables to be met before processing of:</v>
      </c>
      <c r="N10" s="652"/>
      <c r="O10" s="652"/>
      <c r="P10" s="652"/>
      <c r="Q10" s="652"/>
      <c r="R10" s="652"/>
      <c r="S10" s="1779" t="str">
        <f>'Deliverables Checklist'!P10</f>
        <v>Deliverables to be met before processing of:</v>
      </c>
      <c r="T10" s="652"/>
      <c r="U10" s="652"/>
      <c r="V10" s="652"/>
      <c r="W10" s="652"/>
      <c r="X10" s="652"/>
      <c r="Y10" s="652"/>
      <c r="Z10" s="652"/>
      <c r="AA10" s="652"/>
      <c r="AB10" s="1742"/>
      <c r="AC10" s="1746"/>
      <c r="AD10" s="1746"/>
    </row>
    <row r="11" spans="1:30" s="362" customFormat="1" ht="13.5" customHeight="1">
      <c r="B11" s="803"/>
      <c r="C11" s="804"/>
      <c r="D11" s="808"/>
      <c r="E11" s="2175"/>
      <c r="F11" s="2180"/>
      <c r="G11" s="2181"/>
      <c r="H11" s="2181"/>
      <c r="I11" s="2181"/>
      <c r="J11" s="2182"/>
      <c r="K11" s="2180"/>
      <c r="L11" s="2182"/>
      <c r="M11" s="1780"/>
      <c r="N11" s="643" t="s">
        <v>1123</v>
      </c>
      <c r="O11" s="643" t="s">
        <v>1123</v>
      </c>
      <c r="P11" s="643" t="s">
        <v>1123</v>
      </c>
      <c r="Q11" s="643" t="s">
        <v>1123</v>
      </c>
      <c r="R11" s="643" t="s">
        <v>1123</v>
      </c>
      <c r="S11" s="1780"/>
      <c r="T11" s="643" t="s">
        <v>1123</v>
      </c>
      <c r="U11" s="643" t="s">
        <v>1123</v>
      </c>
      <c r="V11" s="643" t="s">
        <v>1123</v>
      </c>
      <c r="W11" s="643" t="s">
        <v>1123</v>
      </c>
      <c r="X11" s="643" t="s">
        <v>1123</v>
      </c>
      <c r="Y11" s="643" t="s">
        <v>1123</v>
      </c>
      <c r="Z11" s="643" t="s">
        <v>1123</v>
      </c>
      <c r="AA11" s="643" t="s">
        <v>1123</v>
      </c>
      <c r="AB11" s="1742"/>
      <c r="AC11" s="1746"/>
      <c r="AD11" s="1746"/>
    </row>
    <row r="12" spans="1:30" s="362" customFormat="1" ht="13.5" customHeight="1">
      <c r="B12" s="803"/>
      <c r="C12" s="804"/>
      <c r="D12" s="808"/>
      <c r="E12" s="2175"/>
      <c r="F12" s="2180"/>
      <c r="G12" s="2181"/>
      <c r="H12" s="2181"/>
      <c r="I12" s="2181"/>
      <c r="J12" s="2182"/>
      <c r="K12" s="2180"/>
      <c r="L12" s="2182"/>
      <c r="M12" s="1780"/>
      <c r="N12" s="643"/>
      <c r="O12" s="643"/>
      <c r="P12" s="643"/>
      <c r="Q12" s="643"/>
      <c r="R12" s="643"/>
      <c r="S12" s="1780"/>
      <c r="T12" s="643"/>
      <c r="U12" s="643"/>
      <c r="V12" s="643"/>
      <c r="W12" s="643"/>
      <c r="X12" s="643"/>
      <c r="Y12" s="643"/>
      <c r="Z12" s="643"/>
      <c r="AA12" s="643"/>
      <c r="AB12" s="1742"/>
      <c r="AC12" s="1746"/>
      <c r="AD12" s="1746"/>
    </row>
    <row r="13" spans="1:30" s="362" customFormat="1" ht="13.5" customHeight="1" thickBot="1">
      <c r="B13" s="805"/>
      <c r="C13" s="806"/>
      <c r="D13" s="809"/>
      <c r="E13" s="2175"/>
      <c r="F13" s="2180"/>
      <c r="G13" s="2181"/>
      <c r="H13" s="2181"/>
      <c r="I13" s="2181"/>
      <c r="J13" s="2182"/>
      <c r="K13" s="2180"/>
      <c r="L13" s="2182"/>
      <c r="M13" s="781" t="str">
        <f>'Deliverables Checklist'!J13</f>
        <v>P1 invoice</v>
      </c>
      <c r="N13" s="653" t="str">
        <f>'Cash Flow'!L11</f>
        <v>Month</v>
      </c>
      <c r="O13" s="653" t="str">
        <f>'Cash Flow'!M11</f>
        <v>Month</v>
      </c>
      <c r="P13" s="653" t="str">
        <f>'Cash Flow'!N11</f>
        <v>Month</v>
      </c>
      <c r="Q13" s="653" t="str">
        <f>'Cash Flow'!O11</f>
        <v>Month</v>
      </c>
      <c r="R13" s="653" t="str">
        <f>'Cash Flow'!P11</f>
        <v>Month</v>
      </c>
      <c r="S13" s="781" t="str">
        <f>'Deliverables Checklist'!P13</f>
        <v>P7 invoice</v>
      </c>
      <c r="T13" s="653" t="str">
        <f>'Cash Flow'!R11</f>
        <v>Month</v>
      </c>
      <c r="U13" s="653" t="str">
        <f>'Cash Flow'!S11</f>
        <v>Month</v>
      </c>
      <c r="V13" s="653" t="str">
        <f>'Cash Flow'!T11</f>
        <v>Month</v>
      </c>
      <c r="W13" s="653" t="str">
        <f>'Cash Flow'!U11</f>
        <v>Month</v>
      </c>
      <c r="X13" s="653" t="str">
        <f>'Cash Flow'!V11</f>
        <v>Month</v>
      </c>
      <c r="Y13" s="653" t="str">
        <f>'Cash Flow'!W11</f>
        <v>Month</v>
      </c>
      <c r="Z13" s="653" t="str">
        <f>'Cash Flow'!X11</f>
        <v>Month</v>
      </c>
      <c r="AA13" s="653">
        <f>'Cash Flow'!Z11</f>
        <v>0</v>
      </c>
      <c r="AB13" s="1743"/>
      <c r="AC13" s="1747"/>
      <c r="AD13" s="1747"/>
    </row>
    <row r="14" spans="1:30" ht="13.5" customHeight="1" thickBot="1">
      <c r="A14" s="362"/>
      <c r="B14" s="654"/>
      <c r="C14" s="655"/>
      <c r="D14" s="655"/>
      <c r="E14" s="2176"/>
      <c r="F14" s="2183"/>
      <c r="G14" s="2184"/>
      <c r="H14" s="2184"/>
      <c r="I14" s="2184"/>
      <c r="J14" s="2185"/>
      <c r="K14" s="2183"/>
      <c r="L14" s="2185"/>
      <c r="M14" s="647">
        <f>'Deliverables Checklist'!J14</f>
        <v>1</v>
      </c>
      <c r="N14" s="686">
        <f>'Cash Flow'!L12</f>
        <v>2</v>
      </c>
      <c r="O14" s="686">
        <f>'Cash Flow'!M12</f>
        <v>3</v>
      </c>
      <c r="P14" s="686">
        <f>'Cash Flow'!N12</f>
        <v>4</v>
      </c>
      <c r="Q14" s="686">
        <f>'Cash Flow'!O12</f>
        <v>5</v>
      </c>
      <c r="R14" s="686">
        <f>'Cash Flow'!P12</f>
        <v>6</v>
      </c>
      <c r="S14" s="686">
        <f>'Cash Flow'!Q12</f>
        <v>7</v>
      </c>
      <c r="T14" s="686">
        <f>'Cash Flow'!R12</f>
        <v>8</v>
      </c>
      <c r="U14" s="686">
        <f>'Cash Flow'!S12</f>
        <v>9</v>
      </c>
      <c r="V14" s="686">
        <f>'Cash Flow'!T12</f>
        <v>10</v>
      </c>
      <c r="W14" s="686">
        <f>'Cash Flow'!U12</f>
        <v>11</v>
      </c>
      <c r="X14" s="686">
        <f>'Cash Flow'!V12</f>
        <v>12</v>
      </c>
      <c r="Y14" s="686">
        <f>'Cash Flow'!W12</f>
        <v>13</v>
      </c>
      <c r="Z14" s="686">
        <f>'Cash Flow'!X12</f>
        <v>14</v>
      </c>
      <c r="AA14" s="686">
        <f>'Cash Flow'!Z12</f>
        <v>0</v>
      </c>
      <c r="AB14" s="687"/>
      <c r="AC14" s="27"/>
      <c r="AD14" s="27"/>
    </row>
    <row r="15" spans="1:30" ht="13.5" customHeight="1" thickTop="1">
      <c r="E15" s="1126" t="str">
        <f>'Deliverables Checklist'!B15</f>
        <v>SAP</v>
      </c>
      <c r="F15" s="1771" t="str">
        <f>'Deliverables Checklist'!C15</f>
        <v>Tax Clearance Certificate</v>
      </c>
      <c r="G15" s="1772"/>
      <c r="H15" s="1772"/>
      <c r="I15" s="1772"/>
      <c r="J15" s="1773"/>
      <c r="K15" s="1774" t="str">
        <f>'Deliverables Checklist'!H15</f>
        <v>Commissioning Manager</v>
      </c>
      <c r="L15" s="1775"/>
      <c r="M15" s="696">
        <f>'Deliverables Checklist'!J15</f>
        <v>1</v>
      </c>
      <c r="N15" s="649" t="e">
        <f>'Cash Flow'!#REF!</f>
        <v>#REF!</v>
      </c>
      <c r="O15" s="649" t="e">
        <f>'Cash Flow'!#REF!</f>
        <v>#REF!</v>
      </c>
      <c r="P15" s="649" t="e">
        <f>'Cash Flow'!#REF!</f>
        <v>#REF!</v>
      </c>
      <c r="Q15" s="649" t="e">
        <f>'Cash Flow'!#REF!</f>
        <v>#REF!</v>
      </c>
      <c r="R15" s="649" t="e">
        <f>'Cash Flow'!#REF!</f>
        <v>#REF!</v>
      </c>
      <c r="S15" s="697">
        <f>'Deliverables Checklist'!P15</f>
        <v>0</v>
      </c>
      <c r="T15" s="649" t="e">
        <f>'Cash Flow'!#REF!</f>
        <v>#REF!</v>
      </c>
      <c r="U15" s="649" t="e">
        <f>'Cash Flow'!#REF!</f>
        <v>#REF!</v>
      </c>
      <c r="V15" s="649" t="e">
        <f>'Cash Flow'!#REF!</f>
        <v>#REF!</v>
      </c>
      <c r="W15" s="649" t="e">
        <f>'Cash Flow'!#REF!</f>
        <v>#REF!</v>
      </c>
      <c r="X15" s="649" t="e">
        <f>'Cash Flow'!#REF!</f>
        <v>#REF!</v>
      </c>
      <c r="Y15" s="649" t="e">
        <f>'Cash Flow'!#REF!</f>
        <v>#REF!</v>
      </c>
      <c r="Z15" s="649" t="e">
        <f>'Cash Flow'!#REF!</f>
        <v>#REF!</v>
      </c>
      <c r="AA15" s="649" t="e">
        <f>'Cash Flow'!#REF!</f>
        <v>#REF!</v>
      </c>
      <c r="AB15" s="649" t="e">
        <f>'Cash Flow'!#REF!</f>
        <v>#REF!</v>
      </c>
      <c r="AC15" s="695"/>
      <c r="AD15" s="696"/>
    </row>
    <row r="16" spans="1:30" ht="13.5" customHeight="1">
      <c r="E16" s="1126" t="str">
        <f>'Deliverables Checklist'!B16</f>
        <v>SAP</v>
      </c>
      <c r="F16" s="1771" t="str">
        <f>'Deliverables Checklist'!C16</f>
        <v>BEE Certificate</v>
      </c>
      <c r="G16" s="1772"/>
      <c r="H16" s="1772"/>
      <c r="I16" s="1772"/>
      <c r="J16" s="1773"/>
      <c r="K16" s="1774" t="str">
        <f>'Deliverables Checklist'!H16</f>
        <v>Commissioning Manager</v>
      </c>
      <c r="L16" s="1775"/>
      <c r="M16" s="696">
        <f>'Deliverables Checklist'!J16</f>
        <v>1</v>
      </c>
      <c r="N16" s="649" t="e">
        <f>'Cash Flow'!#REF!</f>
        <v>#REF!</v>
      </c>
      <c r="O16" s="649" t="e">
        <f>'Cash Flow'!#REF!</f>
        <v>#REF!</v>
      </c>
      <c r="P16" s="649" t="e">
        <f>'Cash Flow'!#REF!</f>
        <v>#REF!</v>
      </c>
      <c r="Q16" s="649" t="e">
        <f>'Cash Flow'!#REF!</f>
        <v>#REF!</v>
      </c>
      <c r="R16" s="649" t="e">
        <f>'Cash Flow'!#REF!</f>
        <v>#REF!</v>
      </c>
      <c r="S16" s="697">
        <f>'Deliverables Checklist'!P16</f>
        <v>0</v>
      </c>
      <c r="T16" s="649" t="e">
        <f>'Cash Flow'!#REF!</f>
        <v>#REF!</v>
      </c>
      <c r="U16" s="649" t="e">
        <f>'Cash Flow'!#REF!</f>
        <v>#REF!</v>
      </c>
      <c r="V16" s="649" t="e">
        <f>'Cash Flow'!#REF!</f>
        <v>#REF!</v>
      </c>
      <c r="W16" s="649" t="e">
        <f>'Cash Flow'!#REF!</f>
        <v>#REF!</v>
      </c>
      <c r="X16" s="649" t="e">
        <f>'Cash Flow'!#REF!</f>
        <v>#REF!</v>
      </c>
      <c r="Y16" s="649" t="e">
        <f>'Cash Flow'!#REF!</f>
        <v>#REF!</v>
      </c>
      <c r="Z16" s="649" t="e">
        <f>'Cash Flow'!#REF!</f>
        <v>#REF!</v>
      </c>
      <c r="AA16" s="649" t="e">
        <f>'Cash Flow'!#REF!</f>
        <v>#REF!</v>
      </c>
      <c r="AB16" s="649" t="e">
        <f>'Cash Flow'!#REF!</f>
        <v>#REF!</v>
      </c>
      <c r="AC16" s="695"/>
      <c r="AD16" s="696"/>
    </row>
    <row r="17" spans="5:30" ht="13.5" customHeight="1">
      <c r="E17" s="1126" t="str">
        <f>'Deliverables Checklist'!B17</f>
        <v>SAP</v>
      </c>
      <c r="F17" s="1771" t="str">
        <f>'Deliverables Checklist'!C17</f>
        <v>TV License</v>
      </c>
      <c r="G17" s="1772"/>
      <c r="H17" s="1772"/>
      <c r="I17" s="1772"/>
      <c r="J17" s="1773"/>
      <c r="K17" s="1774" t="str">
        <f>'Deliverables Checklist'!H17</f>
        <v>Commissioning Manager</v>
      </c>
      <c r="L17" s="1775"/>
      <c r="M17" s="696">
        <f>'Deliverables Checklist'!J17</f>
        <v>1</v>
      </c>
      <c r="N17" s="656"/>
      <c r="O17" s="656"/>
      <c r="P17" s="656"/>
      <c r="Q17" s="656"/>
      <c r="R17" s="656"/>
      <c r="S17" s="697">
        <f>'Deliverables Checklist'!P17</f>
        <v>0</v>
      </c>
      <c r="T17" s="656"/>
      <c r="U17" s="656"/>
      <c r="V17" s="656"/>
      <c r="W17" s="656"/>
      <c r="X17" s="656"/>
      <c r="Y17" s="656"/>
      <c r="Z17" s="656"/>
      <c r="AA17" s="656"/>
      <c r="AB17" s="656"/>
      <c r="AC17" s="695"/>
      <c r="AD17" s="695"/>
    </row>
    <row r="18" spans="5:30" ht="13.5" customHeight="1">
      <c r="E18" s="1126" t="str">
        <f>'Deliverables Checklist'!B18</f>
        <v>SAP</v>
      </c>
      <c r="F18" s="1771" t="str">
        <f>'Deliverables Checklist'!C18</f>
        <v>Scriptwriters/Writers Agreement</v>
      </c>
      <c r="G18" s="1772"/>
      <c r="H18" s="1772"/>
      <c r="I18" s="1772"/>
      <c r="J18" s="1773"/>
      <c r="K18" s="1774" t="str">
        <f>'Deliverables Checklist'!H18</f>
        <v>Business Acquisitions</v>
      </c>
      <c r="L18" s="1775"/>
      <c r="M18" s="696">
        <f>'Deliverables Checklist'!J18</f>
        <v>0</v>
      </c>
      <c r="N18" s="656"/>
      <c r="O18" s="656"/>
      <c r="P18" s="656"/>
      <c r="Q18" s="656"/>
      <c r="R18" s="656"/>
      <c r="S18" s="697">
        <f>'Deliverables Checklist'!P18</f>
        <v>0</v>
      </c>
      <c r="T18" s="656"/>
      <c r="U18" s="656"/>
      <c r="V18" s="656"/>
      <c r="W18" s="656"/>
      <c r="X18" s="656"/>
      <c r="Y18" s="656"/>
      <c r="Z18" s="656"/>
      <c r="AA18" s="656"/>
      <c r="AB18" s="656"/>
      <c r="AC18" s="695"/>
      <c r="AD18" s="695"/>
    </row>
    <row r="19" spans="5:30" ht="13.5" customHeight="1">
      <c r="E19" s="1126" t="str">
        <f>'Deliverables Checklist'!B19</f>
        <v>SAP</v>
      </c>
      <c r="F19" s="1771" t="str">
        <f>'Deliverables Checklist'!C19</f>
        <v>Invoice</v>
      </c>
      <c r="G19" s="1772"/>
      <c r="H19" s="1772"/>
      <c r="I19" s="1772"/>
      <c r="J19" s="1773"/>
      <c r="K19" s="1774" t="str">
        <f>'Deliverables Checklist'!H19</f>
        <v>Business Acquisitions</v>
      </c>
      <c r="L19" s="1775"/>
      <c r="M19" s="696">
        <f>'Deliverables Checklist'!J19</f>
        <v>0</v>
      </c>
      <c r="N19" s="649" t="e">
        <f>'Cash Flow'!#REF!</f>
        <v>#REF!</v>
      </c>
      <c r="O19" s="649" t="e">
        <f>'Cash Flow'!#REF!</f>
        <v>#REF!</v>
      </c>
      <c r="P19" s="649" t="e">
        <f>'Cash Flow'!#REF!</f>
        <v>#REF!</v>
      </c>
      <c r="Q19" s="649" t="e">
        <f>'Cash Flow'!#REF!</f>
        <v>#REF!</v>
      </c>
      <c r="R19" s="649" t="e">
        <f>'Cash Flow'!#REF!</f>
        <v>#REF!</v>
      </c>
      <c r="S19" s="697">
        <f>'Deliverables Checklist'!P19</f>
        <v>0</v>
      </c>
      <c r="T19" s="649" t="e">
        <f>'Cash Flow'!#REF!</f>
        <v>#REF!</v>
      </c>
      <c r="U19" s="649" t="e">
        <f>'Cash Flow'!#REF!</f>
        <v>#REF!</v>
      </c>
      <c r="V19" s="649" t="e">
        <f>'Cash Flow'!#REF!</f>
        <v>#REF!</v>
      </c>
      <c r="W19" s="649" t="e">
        <f>'Cash Flow'!#REF!</f>
        <v>#REF!</v>
      </c>
      <c r="X19" s="649" t="e">
        <f>'Cash Flow'!#REF!</f>
        <v>#REF!</v>
      </c>
      <c r="Y19" s="649" t="e">
        <f>'Cash Flow'!#REF!</f>
        <v>#REF!</v>
      </c>
      <c r="Z19" s="649" t="e">
        <f>'Cash Flow'!#REF!</f>
        <v>#REF!</v>
      </c>
      <c r="AA19" s="649" t="e">
        <f>'Cash Flow'!#REF!</f>
        <v>#REF!</v>
      </c>
      <c r="AB19" s="649" t="e">
        <f>'Cash Flow'!#REF!</f>
        <v>#REF!</v>
      </c>
      <c r="AC19" s="695"/>
      <c r="AD19" s="696"/>
    </row>
    <row r="20" spans="5:30" ht="13.5" customHeight="1">
      <c r="E20" s="1126" t="str">
        <f>'Deliverables Checklist'!B20</f>
        <v>e-mail U drive</v>
      </c>
      <c r="F20" s="1771" t="str">
        <f>'Deliverables Checklist'!C20</f>
        <v>Proof of separate bank account</v>
      </c>
      <c r="G20" s="1772"/>
      <c r="H20" s="1772"/>
      <c r="I20" s="1772"/>
      <c r="J20" s="1773"/>
      <c r="K20" s="1774" t="str">
        <f>'Deliverables Checklist'!H20</f>
        <v>Production Controller</v>
      </c>
      <c r="L20" s="1775"/>
      <c r="M20" s="696">
        <f>'Deliverables Checklist'!J20</f>
        <v>1</v>
      </c>
      <c r="N20" s="640" t="e">
        <f>'Cash Flow'!#REF!</f>
        <v>#REF!</v>
      </c>
      <c r="O20" s="640" t="e">
        <f>'Cash Flow'!#REF!</f>
        <v>#REF!</v>
      </c>
      <c r="P20" s="640" t="e">
        <f>'Cash Flow'!#REF!</f>
        <v>#REF!</v>
      </c>
      <c r="Q20" s="640" t="e">
        <f>'Cash Flow'!#REF!</f>
        <v>#REF!</v>
      </c>
      <c r="R20" s="640" t="e">
        <f>'Cash Flow'!#REF!</f>
        <v>#REF!</v>
      </c>
      <c r="S20" s="697">
        <f>'Deliverables Checklist'!P20</f>
        <v>0</v>
      </c>
      <c r="T20" s="640" t="e">
        <f>'Cash Flow'!#REF!</f>
        <v>#REF!</v>
      </c>
      <c r="U20" s="640" t="e">
        <f>'Cash Flow'!#REF!</f>
        <v>#REF!</v>
      </c>
      <c r="V20" s="640" t="e">
        <f>'Cash Flow'!#REF!</f>
        <v>#REF!</v>
      </c>
      <c r="W20" s="640" t="e">
        <f>'Cash Flow'!#REF!</f>
        <v>#REF!</v>
      </c>
      <c r="X20" s="640" t="e">
        <f>'Cash Flow'!#REF!</f>
        <v>#REF!</v>
      </c>
      <c r="Y20" s="640" t="e">
        <f>'Cash Flow'!#REF!</f>
        <v>#REF!</v>
      </c>
      <c r="Z20" s="640" t="e">
        <f>'Cash Flow'!#REF!</f>
        <v>#REF!</v>
      </c>
      <c r="AA20" s="640" t="e">
        <f>'Cash Flow'!#REF!</f>
        <v>#REF!</v>
      </c>
      <c r="AB20" s="649" t="e">
        <f>'Cash Flow'!#REF!</f>
        <v>#REF!</v>
      </c>
      <c r="AC20" s="695"/>
      <c r="AD20" s="696"/>
    </row>
    <row r="21" spans="5:30" ht="13.5" customHeight="1">
      <c r="E21" s="1126" t="str">
        <f>'Deliverables Checklist'!B21</f>
        <v>e-mail U drive</v>
      </c>
      <c r="F21" s="1771" t="str">
        <f>'Deliverables Checklist'!C21</f>
        <v>Copy of Production Insurance Confirmation</v>
      </c>
      <c r="G21" s="1772"/>
      <c r="H21" s="1772"/>
      <c r="I21" s="1772"/>
      <c r="J21" s="1773"/>
      <c r="K21" s="1774" t="str">
        <f>'Deliverables Checklist'!H21</f>
        <v>Production Controller</v>
      </c>
      <c r="L21" s="1775"/>
      <c r="M21" s="696">
        <f>'Deliverables Checklist'!J21</f>
        <v>1</v>
      </c>
      <c r="N21" s="656"/>
      <c r="O21" s="656"/>
      <c r="P21" s="656"/>
      <c r="Q21" s="656"/>
      <c r="R21" s="656"/>
      <c r="S21" s="697">
        <f>'Deliverables Checklist'!P21</f>
        <v>0</v>
      </c>
      <c r="T21" s="656"/>
      <c r="U21" s="656"/>
      <c r="V21" s="656"/>
      <c r="W21" s="656"/>
      <c r="X21" s="656"/>
      <c r="Y21" s="656"/>
      <c r="Z21" s="656"/>
      <c r="AA21" s="656"/>
      <c r="AB21" s="656"/>
      <c r="AC21" s="695"/>
      <c r="AD21" s="695"/>
    </row>
    <row r="22" spans="5:30" ht="13.5" customHeight="1">
      <c r="E22" s="1126" t="str">
        <f>'Deliverables Checklist'!B22</f>
        <v>SAP</v>
      </c>
      <c r="F22" s="1771" t="str">
        <f>'Deliverables Checklist'!C22</f>
        <v>Monthly Production Expenditure Report</v>
      </c>
      <c r="G22" s="1772"/>
      <c r="H22" s="1772"/>
      <c r="I22" s="1772"/>
      <c r="J22" s="1773"/>
      <c r="K22" s="1774" t="str">
        <f>'Deliverables Checklist'!H22</f>
        <v>Production Controller</v>
      </c>
      <c r="L22" s="1775"/>
      <c r="M22" s="696">
        <f>'Deliverables Checklist'!J22</f>
        <v>0</v>
      </c>
      <c r="N22" s="649" t="e">
        <f>'Cash Flow'!#REF!</f>
        <v>#REF!</v>
      </c>
      <c r="O22" s="649" t="e">
        <f>'Cash Flow'!#REF!</f>
        <v>#REF!</v>
      </c>
      <c r="P22" s="649" t="e">
        <f>'Cash Flow'!#REF!</f>
        <v>#REF!</v>
      </c>
      <c r="Q22" s="649" t="e">
        <f>'Cash Flow'!#REF!</f>
        <v>#REF!</v>
      </c>
      <c r="R22" s="649" t="e">
        <f>'Cash Flow'!#REF!</f>
        <v>#REF!</v>
      </c>
      <c r="S22" s="697" t="str">
        <f>'Deliverables Checklist'!P22</f>
        <v>P6 mid-month</v>
      </c>
      <c r="T22" s="649" t="e">
        <f>'Cash Flow'!#REF!</f>
        <v>#REF!</v>
      </c>
      <c r="U22" s="649" t="e">
        <f>'Cash Flow'!#REF!</f>
        <v>#REF!</v>
      </c>
      <c r="V22" s="649" t="e">
        <f>'Cash Flow'!#REF!</f>
        <v>#REF!</v>
      </c>
      <c r="W22" s="649" t="e">
        <f>'Cash Flow'!#REF!</f>
        <v>#REF!</v>
      </c>
      <c r="X22" s="649" t="e">
        <f>'Cash Flow'!#REF!</f>
        <v>#REF!</v>
      </c>
      <c r="Y22" s="649" t="e">
        <f>'Cash Flow'!#REF!</f>
        <v>#REF!</v>
      </c>
      <c r="Z22" s="649" t="e">
        <f>'Cash Flow'!#REF!</f>
        <v>#REF!</v>
      </c>
      <c r="AA22" s="649" t="e">
        <f>'Cash Flow'!#REF!</f>
        <v>#REF!</v>
      </c>
      <c r="AB22" s="649" t="e">
        <f>'Cash Flow'!#REF!</f>
        <v>#REF!</v>
      </c>
      <c r="AC22" s="695"/>
      <c r="AD22" s="696"/>
    </row>
    <row r="23" spans="5:30" ht="13.5" customHeight="1">
      <c r="E23" s="1126" t="str">
        <f>'Deliverables Checklist'!B23</f>
        <v>email</v>
      </c>
      <c r="F23" s="1771" t="str">
        <f>'Deliverables Checklist'!C23</f>
        <v>Asset Closing Memo</v>
      </c>
      <c r="G23" s="1772"/>
      <c r="H23" s="1772"/>
      <c r="I23" s="1772"/>
      <c r="J23" s="1773"/>
      <c r="K23" s="1774" t="str">
        <f>'Deliverables Checklist'!H23</f>
        <v>Production Controller</v>
      </c>
      <c r="L23" s="1775"/>
      <c r="M23" s="696">
        <f>'Deliverables Checklist'!J23</f>
        <v>0</v>
      </c>
      <c r="N23" s="649" t="e">
        <f>'Cash Flow'!#REF!</f>
        <v>#REF!</v>
      </c>
      <c r="O23" s="649" t="e">
        <f>'Cash Flow'!#REF!</f>
        <v>#REF!</v>
      </c>
      <c r="P23" s="649" t="e">
        <f>'Cash Flow'!#REF!</f>
        <v>#REF!</v>
      </c>
      <c r="Q23" s="649" t="e">
        <f>'Cash Flow'!#REF!</f>
        <v>#REF!</v>
      </c>
      <c r="R23" s="649" t="e">
        <f>'Cash Flow'!#REF!</f>
        <v>#REF!</v>
      </c>
      <c r="S23" s="697">
        <f>'Deliverables Checklist'!P23</f>
        <v>0</v>
      </c>
      <c r="T23" s="649" t="e">
        <f>'Cash Flow'!#REF!</f>
        <v>#REF!</v>
      </c>
      <c r="U23" s="649" t="e">
        <f>'Cash Flow'!#REF!</f>
        <v>#REF!</v>
      </c>
      <c r="V23" s="649" t="e">
        <f>'Cash Flow'!#REF!</f>
        <v>#REF!</v>
      </c>
      <c r="W23" s="649" t="e">
        <f>'Cash Flow'!#REF!</f>
        <v>#REF!</v>
      </c>
      <c r="X23" s="649" t="e">
        <f>'Cash Flow'!#REF!</f>
        <v>#REF!</v>
      </c>
      <c r="Y23" s="649" t="e">
        <f>'Cash Flow'!#REF!</f>
        <v>#REF!</v>
      </c>
      <c r="Z23" s="649" t="e">
        <f>'Cash Flow'!#REF!</f>
        <v>#REF!</v>
      </c>
      <c r="AA23" s="649" t="e">
        <f>'Cash Flow'!#REF!</f>
        <v>#REF!</v>
      </c>
      <c r="AB23" s="649" t="e">
        <f>'Cash Flow'!#REF!</f>
        <v>#REF!</v>
      </c>
      <c r="AC23" s="695"/>
      <c r="AD23" s="696"/>
    </row>
    <row r="24" spans="5:30" ht="13.5" customHeight="1">
      <c r="E24" s="1126" t="str">
        <f>'Deliverables Checklist'!B24</f>
        <v>e-mail U drive</v>
      </c>
      <c r="F24" s="1771" t="str">
        <f>'Deliverables Checklist'!C24</f>
        <v>Final Status Report    (Production Controller)</v>
      </c>
      <c r="G24" s="1772"/>
      <c r="H24" s="1772"/>
      <c r="I24" s="1772"/>
      <c r="J24" s="1773"/>
      <c r="K24" s="1774" t="str">
        <f>'Deliverables Checklist'!H24</f>
        <v>Financial Administrator</v>
      </c>
      <c r="L24" s="1775"/>
      <c r="M24" s="696">
        <f>'Deliverables Checklist'!J24</f>
        <v>0</v>
      </c>
      <c r="N24" s="640" t="e">
        <f>'Cash Flow'!#REF!</f>
        <v>#REF!</v>
      </c>
      <c r="O24" s="640" t="e">
        <f>'Cash Flow'!#REF!</f>
        <v>#REF!</v>
      </c>
      <c r="P24" s="640" t="e">
        <f>'Cash Flow'!#REF!</f>
        <v>#REF!</v>
      </c>
      <c r="Q24" s="640" t="e">
        <f>'Cash Flow'!#REF!</f>
        <v>#REF!</v>
      </c>
      <c r="R24" s="640" t="e">
        <f>'Cash Flow'!#REF!</f>
        <v>#REF!</v>
      </c>
      <c r="S24" s="697">
        <f>'Deliverables Checklist'!P24</f>
        <v>0</v>
      </c>
      <c r="T24" s="640" t="e">
        <f>'Cash Flow'!#REF!</f>
        <v>#REF!</v>
      </c>
      <c r="U24" s="640" t="e">
        <f>'Cash Flow'!#REF!</f>
        <v>#REF!</v>
      </c>
      <c r="V24" s="640" t="e">
        <f>'Cash Flow'!#REF!</f>
        <v>#REF!</v>
      </c>
      <c r="W24" s="640" t="e">
        <f>'Cash Flow'!#REF!</f>
        <v>#REF!</v>
      </c>
      <c r="X24" s="640" t="e">
        <f>'Cash Flow'!#REF!</f>
        <v>#REF!</v>
      </c>
      <c r="Y24" s="640" t="e">
        <f>'Cash Flow'!#REF!</f>
        <v>#REF!</v>
      </c>
      <c r="Z24" s="640" t="e">
        <f>'Cash Flow'!#REF!</f>
        <v>#REF!</v>
      </c>
      <c r="AA24" s="640" t="e">
        <f>'Cash Flow'!#REF!</f>
        <v>#REF!</v>
      </c>
      <c r="AB24" s="649" t="e">
        <f>'Cash Flow'!#REF!</f>
        <v>#REF!</v>
      </c>
      <c r="AC24" s="695"/>
      <c r="AD24" s="696"/>
    </row>
    <row r="25" spans="5:30" ht="13.5" customHeight="1">
      <c r="E25" s="1126" t="str">
        <f>'Deliverables Checklist'!B25</f>
        <v>e-mail U drive</v>
      </c>
      <c r="F25" s="1771" t="str">
        <f>'Deliverables Checklist'!C25</f>
        <v>Content Workshop</v>
      </c>
      <c r="G25" s="1772"/>
      <c r="H25" s="1772"/>
      <c r="I25" s="1772"/>
      <c r="J25" s="1773"/>
      <c r="K25" s="1774" t="str">
        <f>'Deliverables Checklist'!H25</f>
        <v>Commissioning Editor</v>
      </c>
      <c r="L25" s="1775"/>
      <c r="M25" s="696">
        <f>'Deliverables Checklist'!J25</f>
        <v>1</v>
      </c>
      <c r="N25" s="656"/>
      <c r="O25" s="656"/>
      <c r="P25" s="656"/>
      <c r="Q25" s="656"/>
      <c r="R25" s="656"/>
      <c r="S25" s="697">
        <f>'Deliverables Checklist'!P25</f>
        <v>0</v>
      </c>
      <c r="T25" s="656"/>
      <c r="U25" s="656"/>
      <c r="V25" s="656"/>
      <c r="W25" s="656"/>
      <c r="X25" s="656"/>
      <c r="Y25" s="656"/>
      <c r="Z25" s="656"/>
      <c r="AA25" s="656"/>
      <c r="AB25" s="656"/>
      <c r="AC25" s="695"/>
      <c r="AD25" s="695"/>
    </row>
    <row r="26" spans="5:30" ht="13.5" customHeight="1">
      <c r="E26" s="1126" t="str">
        <f>'Deliverables Checklist'!B26</f>
        <v>e-mail U drive</v>
      </c>
      <c r="F26" s="1771" t="str">
        <f>'Deliverables Checklist'!C26</f>
        <v>Research Pack</v>
      </c>
      <c r="G26" s="1772"/>
      <c r="H26" s="1772"/>
      <c r="I26" s="1772"/>
      <c r="J26" s="1773"/>
      <c r="K26" s="1774" t="str">
        <f>'Deliverables Checklist'!H26</f>
        <v>Commissioning Editor</v>
      </c>
      <c r="L26" s="1775"/>
      <c r="M26" s="696">
        <f>'Deliverables Checklist'!J26</f>
        <v>1</v>
      </c>
      <c r="N26" s="649" t="e">
        <f>'Cash Flow'!#REF!</f>
        <v>#REF!</v>
      </c>
      <c r="O26" s="649" t="e">
        <f>'Cash Flow'!#REF!</f>
        <v>#REF!</v>
      </c>
      <c r="P26" s="649" t="e">
        <f>'Cash Flow'!#REF!</f>
        <v>#REF!</v>
      </c>
      <c r="Q26" s="649" t="e">
        <f>'Cash Flow'!#REF!</f>
        <v>#REF!</v>
      </c>
      <c r="R26" s="649" t="e">
        <f>'Cash Flow'!#REF!</f>
        <v>#REF!</v>
      </c>
      <c r="S26" s="697">
        <f>'Deliverables Checklist'!P26</f>
        <v>0</v>
      </c>
      <c r="T26" s="649" t="e">
        <f>'Cash Flow'!#REF!</f>
        <v>#REF!</v>
      </c>
      <c r="U26" s="649" t="e">
        <f>'Cash Flow'!#REF!</f>
        <v>#REF!</v>
      </c>
      <c r="V26" s="649" t="e">
        <f>'Cash Flow'!#REF!</f>
        <v>#REF!</v>
      </c>
      <c r="W26" s="649" t="e">
        <f>'Cash Flow'!#REF!</f>
        <v>#REF!</v>
      </c>
      <c r="X26" s="649" t="e">
        <f>'Cash Flow'!#REF!</f>
        <v>#REF!</v>
      </c>
      <c r="Y26" s="649" t="e">
        <f>'Cash Flow'!#REF!</f>
        <v>#REF!</v>
      </c>
      <c r="Z26" s="649" t="e">
        <f>'Cash Flow'!#REF!</f>
        <v>#REF!</v>
      </c>
      <c r="AA26" s="649" t="e">
        <f>'Cash Flow'!#REF!</f>
        <v>#REF!</v>
      </c>
      <c r="AB26" s="649" t="e">
        <f>'Cash Flow'!#REF!</f>
        <v>#REF!</v>
      </c>
      <c r="AC26" s="695"/>
      <c r="AD26" s="696"/>
    </row>
    <row r="27" spans="5:30" ht="13.5" customHeight="1">
      <c r="E27" s="1126" t="str">
        <f>'Deliverables Checklist'!B27</f>
        <v>Dalet</v>
      </c>
      <c r="F27" s="1771" t="str">
        <f>'Deliverables Checklist'!C27</f>
        <v>Episodic Outlines; EPG Synopsis</v>
      </c>
      <c r="G27" s="1772"/>
      <c r="H27" s="1772"/>
      <c r="I27" s="1772"/>
      <c r="J27" s="1773"/>
      <c r="K27" s="1774" t="str">
        <f>'Deliverables Checklist'!H27</f>
        <v>Commissioning Editor</v>
      </c>
      <c r="L27" s="1775"/>
      <c r="M27" s="696">
        <f>'Deliverables Checklist'!J27</f>
        <v>1</v>
      </c>
      <c r="N27" s="649" t="e">
        <f>'Cash Flow'!#REF!</f>
        <v>#REF!</v>
      </c>
      <c r="O27" s="649" t="e">
        <f>'Cash Flow'!#REF!</f>
        <v>#REF!</v>
      </c>
      <c r="P27" s="649" t="e">
        <f>'Cash Flow'!#REF!</f>
        <v>#REF!</v>
      </c>
      <c r="Q27" s="649" t="e">
        <f>'Cash Flow'!#REF!</f>
        <v>#REF!</v>
      </c>
      <c r="R27" s="649" t="e">
        <f>'Cash Flow'!#REF!</f>
        <v>#REF!</v>
      </c>
      <c r="S27" s="697">
        <f>'Deliverables Checklist'!P27</f>
        <v>0</v>
      </c>
      <c r="T27" s="649" t="e">
        <f>'Cash Flow'!#REF!</f>
        <v>#REF!</v>
      </c>
      <c r="U27" s="649" t="e">
        <f>'Cash Flow'!#REF!</f>
        <v>#REF!</v>
      </c>
      <c r="V27" s="649" t="e">
        <f>'Cash Flow'!#REF!</f>
        <v>#REF!</v>
      </c>
      <c r="W27" s="649" t="e">
        <f>'Cash Flow'!#REF!</f>
        <v>#REF!</v>
      </c>
      <c r="X27" s="649" t="e">
        <f>'Cash Flow'!#REF!</f>
        <v>#REF!</v>
      </c>
      <c r="Y27" s="649" t="e">
        <f>'Cash Flow'!#REF!</f>
        <v>#REF!</v>
      </c>
      <c r="Z27" s="649" t="e">
        <f>'Cash Flow'!#REF!</f>
        <v>#REF!</v>
      </c>
      <c r="AA27" s="649" t="e">
        <f>'Cash Flow'!#REF!</f>
        <v>#REF!</v>
      </c>
      <c r="AB27" s="649" t="e">
        <f>'Cash Flow'!#REF!</f>
        <v>#REF!</v>
      </c>
      <c r="AC27" s="695"/>
      <c r="AD27" s="696"/>
    </row>
    <row r="28" spans="5:30" ht="13.5" customHeight="1">
      <c r="E28" s="1126" t="str">
        <f>'Deliverables Checklist'!B28</f>
        <v>Dalet</v>
      </c>
      <c r="F28" s="1771" t="str">
        <f>'Deliverables Checklist'!C28</f>
        <v>Series Outlines</v>
      </c>
      <c r="G28" s="1772"/>
      <c r="H28" s="1772"/>
      <c r="I28" s="1772"/>
      <c r="J28" s="1773"/>
      <c r="K28" s="1774" t="str">
        <f>'Deliverables Checklist'!H28</f>
        <v>Commissioning Editor</v>
      </c>
      <c r="L28" s="1775"/>
      <c r="M28" s="696">
        <f>'Deliverables Checklist'!J28</f>
        <v>0</v>
      </c>
      <c r="N28" s="649" t="e">
        <f>'Cash Flow'!#REF!</f>
        <v>#REF!</v>
      </c>
      <c r="O28" s="649" t="e">
        <f>'Cash Flow'!#REF!</f>
        <v>#REF!</v>
      </c>
      <c r="P28" s="649" t="e">
        <f>'Cash Flow'!#REF!</f>
        <v>#REF!</v>
      </c>
      <c r="Q28" s="649" t="e">
        <f>'Cash Flow'!#REF!</f>
        <v>#REF!</v>
      </c>
      <c r="R28" s="649" t="e">
        <f>'Cash Flow'!#REF!</f>
        <v>#REF!</v>
      </c>
      <c r="S28" s="697">
        <f>'Deliverables Checklist'!P28</f>
        <v>0</v>
      </c>
      <c r="T28" s="649" t="e">
        <f>'Cash Flow'!#REF!</f>
        <v>#REF!</v>
      </c>
      <c r="U28" s="649" t="e">
        <f>'Cash Flow'!#REF!</f>
        <v>#REF!</v>
      </c>
      <c r="V28" s="649" t="e">
        <f>'Cash Flow'!#REF!</f>
        <v>#REF!</v>
      </c>
      <c r="W28" s="649" t="e">
        <f>'Cash Flow'!#REF!</f>
        <v>#REF!</v>
      </c>
      <c r="X28" s="649" t="e">
        <f>'Cash Flow'!#REF!</f>
        <v>#REF!</v>
      </c>
      <c r="Y28" s="649" t="e">
        <f>'Cash Flow'!#REF!</f>
        <v>#REF!</v>
      </c>
      <c r="Z28" s="649" t="e">
        <f>'Cash Flow'!#REF!</f>
        <v>#REF!</v>
      </c>
      <c r="AA28" s="649" t="e">
        <f>'Cash Flow'!#REF!</f>
        <v>#REF!</v>
      </c>
      <c r="AB28" s="649" t="e">
        <f>'Cash Flow'!#REF!</f>
        <v>#REF!</v>
      </c>
      <c r="AC28" s="695"/>
      <c r="AD28" s="696"/>
    </row>
    <row r="29" spans="5:30" ht="13.5" customHeight="1">
      <c r="E29" s="1126" t="str">
        <f>'Deliverables Checklist'!B29</f>
        <v>U Drive</v>
      </c>
      <c r="F29" s="1771" t="str">
        <f>'Deliverables Checklist'!C29</f>
        <v>Final Approved TX Scripts</v>
      </c>
      <c r="G29" s="1772"/>
      <c r="H29" s="1772"/>
      <c r="I29" s="1772"/>
      <c r="J29" s="1773"/>
      <c r="K29" s="1774" t="str">
        <f>'Deliverables Checklist'!H29</f>
        <v>Commissioning Editor</v>
      </c>
      <c r="L29" s="1775"/>
      <c r="M29" s="696">
        <f>'Deliverables Checklist'!J29</f>
        <v>0</v>
      </c>
      <c r="N29" s="649" t="e">
        <f>'Cash Flow'!#REF!</f>
        <v>#REF!</v>
      </c>
      <c r="O29" s="649" t="e">
        <f>'Cash Flow'!#REF!</f>
        <v>#REF!</v>
      </c>
      <c r="P29" s="649" t="e">
        <f>'Cash Flow'!#REF!</f>
        <v>#REF!</v>
      </c>
      <c r="Q29" s="649" t="e">
        <f>'Cash Flow'!#REF!</f>
        <v>#REF!</v>
      </c>
      <c r="R29" s="649" t="e">
        <f>'Cash Flow'!#REF!</f>
        <v>#REF!</v>
      </c>
      <c r="S29" s="697">
        <f>'Deliverables Checklist'!P29</f>
        <v>0</v>
      </c>
      <c r="T29" s="649" t="e">
        <f>'Cash Flow'!#REF!</f>
        <v>#REF!</v>
      </c>
      <c r="U29" s="649" t="e">
        <f>'Cash Flow'!#REF!</f>
        <v>#REF!</v>
      </c>
      <c r="V29" s="649" t="e">
        <f>'Cash Flow'!#REF!</f>
        <v>#REF!</v>
      </c>
      <c r="W29" s="649" t="e">
        <f>'Cash Flow'!#REF!</f>
        <v>#REF!</v>
      </c>
      <c r="X29" s="649" t="e">
        <f>'Cash Flow'!#REF!</f>
        <v>#REF!</v>
      </c>
      <c r="Y29" s="649" t="e">
        <f>'Cash Flow'!#REF!</f>
        <v>#REF!</v>
      </c>
      <c r="Z29" s="649" t="e">
        <f>'Cash Flow'!#REF!</f>
        <v>#REF!</v>
      </c>
      <c r="AA29" s="649" t="e">
        <f>'Cash Flow'!#REF!</f>
        <v>#REF!</v>
      </c>
      <c r="AB29" s="649" t="e">
        <f>'Cash Flow'!#REF!</f>
        <v>#REF!</v>
      </c>
      <c r="AC29" s="695"/>
      <c r="AD29" s="696"/>
    </row>
    <row r="30" spans="5:30" ht="13.5" customHeight="1">
      <c r="E30" s="1126" t="str">
        <f>'Deliverables Checklist'!B30</f>
        <v>YBC</v>
      </c>
      <c r="F30" s="1771" t="str">
        <f>'Deliverables Checklist'!C30</f>
        <v>Viewing copy delivered via we transfer or similar product</v>
      </c>
      <c r="G30" s="1772"/>
      <c r="H30" s="1772"/>
      <c r="I30" s="1772"/>
      <c r="J30" s="1773"/>
      <c r="K30" s="1774" t="str">
        <f>'Deliverables Checklist'!H30</f>
        <v>Commissioning Editor</v>
      </c>
      <c r="L30" s="1775"/>
      <c r="M30" s="696">
        <f>'Deliverables Checklist'!J30</f>
        <v>0</v>
      </c>
      <c r="N30" s="649" t="e">
        <f>'Cash Flow'!#REF!</f>
        <v>#REF!</v>
      </c>
      <c r="O30" s="649" t="e">
        <f>'Cash Flow'!#REF!</f>
        <v>#REF!</v>
      </c>
      <c r="P30" s="649" t="e">
        <f>'Cash Flow'!#REF!</f>
        <v>#REF!</v>
      </c>
      <c r="Q30" s="649" t="e">
        <f>'Cash Flow'!#REF!</f>
        <v>#REF!</v>
      </c>
      <c r="R30" s="649" t="e">
        <f>'Cash Flow'!#REF!</f>
        <v>#REF!</v>
      </c>
      <c r="S30" s="697">
        <f>'Deliverables Checklist'!P30</f>
        <v>0</v>
      </c>
      <c r="T30" s="649" t="e">
        <f>'Cash Flow'!#REF!</f>
        <v>#REF!</v>
      </c>
      <c r="U30" s="649" t="e">
        <f>'Cash Flow'!#REF!</f>
        <v>#REF!</v>
      </c>
      <c r="V30" s="649" t="e">
        <f>'Cash Flow'!#REF!</f>
        <v>#REF!</v>
      </c>
      <c r="W30" s="649" t="e">
        <f>'Cash Flow'!#REF!</f>
        <v>#REF!</v>
      </c>
      <c r="X30" s="649" t="e">
        <f>'Cash Flow'!#REF!</f>
        <v>#REF!</v>
      </c>
      <c r="Y30" s="649" t="e">
        <f>'Cash Flow'!#REF!</f>
        <v>#REF!</v>
      </c>
      <c r="Z30" s="649" t="e">
        <f>'Cash Flow'!#REF!</f>
        <v>#REF!</v>
      </c>
      <c r="AA30" s="649" t="e">
        <f>'Cash Flow'!#REF!</f>
        <v>#REF!</v>
      </c>
      <c r="AB30" s="649" t="e">
        <f>'Cash Flow'!#REF!</f>
        <v>#REF!</v>
      </c>
      <c r="AC30" s="695"/>
      <c r="AD30" s="696"/>
    </row>
    <row r="31" spans="5:30" ht="13.5" customHeight="1">
      <c r="E31" s="1126" t="str">
        <f>'Deliverables Checklist'!B31</f>
        <v>Dalet</v>
      </c>
      <c r="F31" s="1771" t="str">
        <f>'Deliverables Checklist'!C31</f>
        <v>EPKs and Promos</v>
      </c>
      <c r="G31" s="1772"/>
      <c r="H31" s="1772"/>
      <c r="I31" s="1772"/>
      <c r="J31" s="1773"/>
      <c r="K31" s="1774" t="str">
        <f>'Deliverables Checklist'!H31</f>
        <v>Commissioning Editor</v>
      </c>
      <c r="L31" s="1775"/>
      <c r="M31" s="696">
        <f>'Deliverables Checklist'!J31</f>
        <v>0</v>
      </c>
      <c r="N31" s="649" t="e">
        <f>'Cash Flow'!#REF!</f>
        <v>#REF!</v>
      </c>
      <c r="O31" s="649" t="e">
        <f>'Cash Flow'!#REF!</f>
        <v>#REF!</v>
      </c>
      <c r="P31" s="649" t="e">
        <f>'Cash Flow'!#REF!</f>
        <v>#REF!</v>
      </c>
      <c r="Q31" s="649" t="e">
        <f>'Cash Flow'!#REF!</f>
        <v>#REF!</v>
      </c>
      <c r="R31" s="649" t="e">
        <f>'Cash Flow'!#REF!</f>
        <v>#REF!</v>
      </c>
      <c r="S31" s="697">
        <f>'Deliverables Checklist'!P31</f>
        <v>0</v>
      </c>
      <c r="T31" s="649" t="e">
        <f>'Cash Flow'!#REF!</f>
        <v>#REF!</v>
      </c>
      <c r="U31" s="649" t="e">
        <f>'Cash Flow'!#REF!</f>
        <v>#REF!</v>
      </c>
      <c r="V31" s="649" t="e">
        <f>'Cash Flow'!#REF!</f>
        <v>#REF!</v>
      </c>
      <c r="W31" s="649" t="e">
        <f>'Cash Flow'!#REF!</f>
        <v>#REF!</v>
      </c>
      <c r="X31" s="649" t="e">
        <f>'Cash Flow'!#REF!</f>
        <v>#REF!</v>
      </c>
      <c r="Y31" s="649" t="e">
        <f>'Cash Flow'!#REF!</f>
        <v>#REF!</v>
      </c>
      <c r="Z31" s="649" t="e">
        <f>'Cash Flow'!#REF!</f>
        <v>#REF!</v>
      </c>
      <c r="AA31" s="649" t="e">
        <f>'Cash Flow'!#REF!</f>
        <v>#REF!</v>
      </c>
      <c r="AB31" s="649" t="e">
        <f>'Cash Flow'!#REF!</f>
        <v>#REF!</v>
      </c>
      <c r="AC31" s="695"/>
      <c r="AD31" s="696"/>
    </row>
    <row r="32" spans="5:30" ht="13.5" customHeight="1">
      <c r="E32" s="1126" t="str">
        <f>'Deliverables Checklist'!B32</f>
        <v>Dalet</v>
      </c>
      <c r="F32" s="1771" t="str">
        <f>'Deliverables Checklist'!C32</f>
        <v>Episodic File Delivery (portal) with M&amp;E tracks</v>
      </c>
      <c r="G32" s="1772"/>
      <c r="H32" s="1772"/>
      <c r="I32" s="1772"/>
      <c r="J32" s="1773"/>
      <c r="K32" s="1774" t="str">
        <f>'Deliverables Checklist'!H32</f>
        <v>Commissioning Editor</v>
      </c>
      <c r="L32" s="1775"/>
      <c r="M32" s="696">
        <f>'Deliverables Checklist'!J32</f>
        <v>0</v>
      </c>
      <c r="N32" s="649" t="e">
        <f>'Cash Flow'!#REF!</f>
        <v>#REF!</v>
      </c>
      <c r="O32" s="649" t="e">
        <f>'Cash Flow'!#REF!</f>
        <v>#REF!</v>
      </c>
      <c r="P32" s="649" t="e">
        <f>'Cash Flow'!#REF!</f>
        <v>#REF!</v>
      </c>
      <c r="Q32" s="649" t="e">
        <f>'Cash Flow'!#REF!</f>
        <v>#REF!</v>
      </c>
      <c r="R32" s="649" t="e">
        <f>'Cash Flow'!#REF!</f>
        <v>#REF!</v>
      </c>
      <c r="S32" s="697">
        <f>'Deliverables Checklist'!P32</f>
        <v>0</v>
      </c>
      <c r="T32" s="649" t="e">
        <f>'Cash Flow'!#REF!</f>
        <v>#REF!</v>
      </c>
      <c r="U32" s="649" t="e">
        <f>'Cash Flow'!#REF!</f>
        <v>#REF!</v>
      </c>
      <c r="V32" s="649" t="e">
        <f>'Cash Flow'!#REF!</f>
        <v>#REF!</v>
      </c>
      <c r="W32" s="649" t="e">
        <f>'Cash Flow'!#REF!</f>
        <v>#REF!</v>
      </c>
      <c r="X32" s="649" t="e">
        <f>'Cash Flow'!#REF!</f>
        <v>#REF!</v>
      </c>
      <c r="Y32" s="649" t="e">
        <f>'Cash Flow'!#REF!</f>
        <v>#REF!</v>
      </c>
      <c r="Z32" s="649" t="e">
        <f>'Cash Flow'!#REF!</f>
        <v>#REF!</v>
      </c>
      <c r="AA32" s="649" t="e">
        <f>'Cash Flow'!#REF!</f>
        <v>#REF!</v>
      </c>
      <c r="AB32" s="649" t="e">
        <f>'Cash Flow'!#REF!</f>
        <v>#REF!</v>
      </c>
      <c r="AC32" s="695"/>
      <c r="AD32" s="696"/>
    </row>
    <row r="33" spans="5:30" ht="13.5" customHeight="1">
      <c r="E33" s="1126" t="str">
        <f>'Deliverables Checklist'!B33</f>
        <v>Dalet</v>
      </c>
      <c r="F33" s="1771" t="str">
        <f>'Deliverables Checklist'!C33</f>
        <v>Rushes/Unedited material; metadata (separate folder and house codes)</v>
      </c>
      <c r="G33" s="1772"/>
      <c r="H33" s="1772"/>
      <c r="I33" s="1772"/>
      <c r="J33" s="1773"/>
      <c r="K33" s="1774" t="str">
        <f>'Deliverables Checklist'!H33</f>
        <v>Commissioning Editor</v>
      </c>
      <c r="L33" s="1775"/>
      <c r="M33" s="696">
        <f>'Deliverables Checklist'!J33</f>
        <v>0</v>
      </c>
      <c r="N33" s="649" t="e">
        <f>'Cash Flow'!#REF!</f>
        <v>#REF!</v>
      </c>
      <c r="O33" s="649" t="e">
        <f>'Cash Flow'!#REF!</f>
        <v>#REF!</v>
      </c>
      <c r="P33" s="649" t="e">
        <f>'Cash Flow'!#REF!</f>
        <v>#REF!</v>
      </c>
      <c r="Q33" s="649" t="e">
        <f>'Cash Flow'!#REF!</f>
        <v>#REF!</v>
      </c>
      <c r="R33" s="649" t="e">
        <f>'Cash Flow'!#REF!</f>
        <v>#REF!</v>
      </c>
      <c r="S33" s="697">
        <f>'Deliverables Checklist'!P33</f>
        <v>0</v>
      </c>
      <c r="T33" s="649" t="e">
        <f>'Cash Flow'!#REF!</f>
        <v>#REF!</v>
      </c>
      <c r="U33" s="649" t="e">
        <f>'Cash Flow'!#REF!</f>
        <v>#REF!</v>
      </c>
      <c r="V33" s="649" t="e">
        <f>'Cash Flow'!#REF!</f>
        <v>#REF!</v>
      </c>
      <c r="W33" s="649" t="e">
        <f>'Cash Flow'!#REF!</f>
        <v>#REF!</v>
      </c>
      <c r="X33" s="649" t="e">
        <f>'Cash Flow'!#REF!</f>
        <v>#REF!</v>
      </c>
      <c r="Y33" s="649" t="e">
        <f>'Cash Flow'!#REF!</f>
        <v>#REF!</v>
      </c>
      <c r="Z33" s="649" t="e">
        <f>'Cash Flow'!#REF!</f>
        <v>#REF!</v>
      </c>
      <c r="AA33" s="649" t="e">
        <f>'Cash Flow'!#REF!</f>
        <v>#REF!</v>
      </c>
      <c r="AB33" s="649" t="e">
        <f>'Cash Flow'!#REF!</f>
        <v>#REF!</v>
      </c>
      <c r="AC33" s="695"/>
      <c r="AD33" s="696"/>
    </row>
    <row r="34" spans="5:30" ht="13.5" customHeight="1">
      <c r="E34" s="1126" t="str">
        <f>'Deliverables Checklist'!B34</f>
        <v>iMonitor</v>
      </c>
      <c r="F34" s="1771" t="str">
        <f>'Deliverables Checklist'!C34</f>
        <v>Music Cue Sheet</v>
      </c>
      <c r="G34" s="1772"/>
      <c r="H34" s="1772"/>
      <c r="I34" s="1772"/>
      <c r="J34" s="1773"/>
      <c r="K34" s="1774" t="str">
        <f>'Deliverables Checklist'!H34</f>
        <v>Commissioning Editor</v>
      </c>
      <c r="L34" s="1775"/>
      <c r="M34" s="696">
        <f>'Deliverables Checklist'!J34</f>
        <v>0</v>
      </c>
      <c r="N34" s="649" t="e">
        <f>'Cash Flow'!#REF!</f>
        <v>#REF!</v>
      </c>
      <c r="O34" s="649" t="e">
        <f>'Cash Flow'!#REF!</f>
        <v>#REF!</v>
      </c>
      <c r="P34" s="649" t="e">
        <f>'Cash Flow'!#REF!</f>
        <v>#REF!</v>
      </c>
      <c r="Q34" s="649" t="e">
        <f>'Cash Flow'!#REF!</f>
        <v>#REF!</v>
      </c>
      <c r="R34" s="649" t="e">
        <f>'Cash Flow'!#REF!</f>
        <v>#REF!</v>
      </c>
      <c r="S34" s="697">
        <f>'Deliverables Checklist'!P34</f>
        <v>0</v>
      </c>
      <c r="T34" s="649" t="e">
        <f>'Cash Flow'!#REF!</f>
        <v>#REF!</v>
      </c>
      <c r="U34" s="649" t="e">
        <f>'Cash Flow'!#REF!</f>
        <v>#REF!</v>
      </c>
      <c r="V34" s="649" t="e">
        <f>'Cash Flow'!#REF!</f>
        <v>#REF!</v>
      </c>
      <c r="W34" s="649" t="e">
        <f>'Cash Flow'!#REF!</f>
        <v>#REF!</v>
      </c>
      <c r="X34" s="649" t="e">
        <f>'Cash Flow'!#REF!</f>
        <v>#REF!</v>
      </c>
      <c r="Y34" s="649" t="e">
        <f>'Cash Flow'!#REF!</f>
        <v>#REF!</v>
      </c>
      <c r="Z34" s="649" t="e">
        <f>'Cash Flow'!#REF!</f>
        <v>#REF!</v>
      </c>
      <c r="AA34" s="649" t="e">
        <f>'Cash Flow'!#REF!</f>
        <v>#REF!</v>
      </c>
      <c r="AB34" s="649" t="e">
        <f>'Cash Flow'!#REF!</f>
        <v>#REF!</v>
      </c>
      <c r="AC34" s="695"/>
      <c r="AD34" s="696"/>
    </row>
    <row r="35" spans="5:30" ht="13.5" customHeight="1">
      <c r="E35" s="1126" t="str">
        <f>'Deliverables Checklist'!B35</f>
        <v>IBMS</v>
      </c>
      <c r="F35" s="1771" t="str">
        <f>'Deliverables Checklist'!C35</f>
        <v>FCC / DPP Shim info sheet (sign off on dalet)</v>
      </c>
      <c r="G35" s="1772"/>
      <c r="H35" s="1772"/>
      <c r="I35" s="1772"/>
      <c r="J35" s="1773"/>
      <c r="K35" s="1774" t="str">
        <f>'Deliverables Checklist'!H35</f>
        <v>Commissioning Editor</v>
      </c>
      <c r="L35" s="1775"/>
      <c r="M35" s="696">
        <f>'Deliverables Checklist'!J35</f>
        <v>0</v>
      </c>
      <c r="N35" s="649" t="e">
        <f>'Cash Flow'!#REF!</f>
        <v>#REF!</v>
      </c>
      <c r="O35" s="649" t="e">
        <f>'Cash Flow'!#REF!</f>
        <v>#REF!</v>
      </c>
      <c r="P35" s="649" t="e">
        <f>'Cash Flow'!#REF!</f>
        <v>#REF!</v>
      </c>
      <c r="Q35" s="649" t="e">
        <f>'Cash Flow'!#REF!</f>
        <v>#REF!</v>
      </c>
      <c r="R35" s="649" t="e">
        <f>'Cash Flow'!#REF!</f>
        <v>#REF!</v>
      </c>
      <c r="S35" s="697">
        <f>'Deliverables Checklist'!P35</f>
        <v>0</v>
      </c>
      <c r="T35" s="649" t="e">
        <f>'Cash Flow'!#REF!</f>
        <v>#REF!</v>
      </c>
      <c r="U35" s="649" t="e">
        <f>'Cash Flow'!#REF!</f>
        <v>#REF!</v>
      </c>
      <c r="V35" s="649" t="e">
        <f>'Cash Flow'!#REF!</f>
        <v>#REF!</v>
      </c>
      <c r="W35" s="649" t="e">
        <f>'Cash Flow'!#REF!</f>
        <v>#REF!</v>
      </c>
      <c r="X35" s="649" t="e">
        <f>'Cash Flow'!#REF!</f>
        <v>#REF!</v>
      </c>
      <c r="Y35" s="649" t="e">
        <f>'Cash Flow'!#REF!</f>
        <v>#REF!</v>
      </c>
      <c r="Z35" s="649" t="e">
        <f>'Cash Flow'!#REF!</f>
        <v>#REF!</v>
      </c>
      <c r="AA35" s="649" t="e">
        <f>'Cash Flow'!#REF!</f>
        <v>#REF!</v>
      </c>
      <c r="AB35" s="649" t="e">
        <f>'Cash Flow'!#REF!</f>
        <v>#REF!</v>
      </c>
      <c r="AC35" s="695"/>
      <c r="AD35" s="696"/>
    </row>
    <row r="36" spans="5:30" ht="13.5" customHeight="1">
      <c r="E36" s="1126" t="str">
        <f>'Deliverables Checklist'!B36</f>
        <v>Hard drive</v>
      </c>
      <c r="F36" s="1771" t="str">
        <f>'Deliverables Checklist'!C36</f>
        <v>Full Series episodes (back-up on SABC Hard drive)</v>
      </c>
      <c r="G36" s="1772"/>
      <c r="H36" s="1772"/>
      <c r="I36" s="1772"/>
      <c r="J36" s="1773"/>
      <c r="K36" s="1774" t="str">
        <f>'Deliverables Checklist'!H36</f>
        <v>Commissioning Editor</v>
      </c>
      <c r="L36" s="1775"/>
      <c r="M36" s="696">
        <f>'Deliverables Checklist'!J36</f>
        <v>0</v>
      </c>
      <c r="N36" s="649" t="e">
        <f>'Cash Flow'!#REF!</f>
        <v>#REF!</v>
      </c>
      <c r="O36" s="649" t="e">
        <f>'Cash Flow'!#REF!</f>
        <v>#REF!</v>
      </c>
      <c r="P36" s="649" t="e">
        <f>'Cash Flow'!#REF!</f>
        <v>#REF!</v>
      </c>
      <c r="Q36" s="649" t="e">
        <f>'Cash Flow'!#REF!</f>
        <v>#REF!</v>
      </c>
      <c r="R36" s="649" t="e">
        <f>'Cash Flow'!#REF!</f>
        <v>#REF!</v>
      </c>
      <c r="S36" s="697">
        <f>'Deliverables Checklist'!P36</f>
        <v>0</v>
      </c>
      <c r="T36" s="649" t="e">
        <f>'Cash Flow'!#REF!</f>
        <v>#REF!</v>
      </c>
      <c r="U36" s="649" t="e">
        <f>'Cash Flow'!#REF!</f>
        <v>#REF!</v>
      </c>
      <c r="V36" s="649" t="e">
        <f>'Cash Flow'!#REF!</f>
        <v>#REF!</v>
      </c>
      <c r="W36" s="649" t="e">
        <f>'Cash Flow'!#REF!</f>
        <v>#REF!</v>
      </c>
      <c r="X36" s="649" t="e">
        <f>'Cash Flow'!#REF!</f>
        <v>#REF!</v>
      </c>
      <c r="Y36" s="649" t="e">
        <f>'Cash Flow'!#REF!</f>
        <v>#REF!</v>
      </c>
      <c r="Z36" s="649" t="e">
        <f>'Cash Flow'!#REF!</f>
        <v>#REF!</v>
      </c>
      <c r="AA36" s="649" t="e">
        <f>'Cash Flow'!#REF!</f>
        <v>#REF!</v>
      </c>
      <c r="AB36" s="649" t="e">
        <f>'Cash Flow'!#REF!</f>
        <v>#REF!</v>
      </c>
      <c r="AC36" s="695"/>
      <c r="AD36" s="696"/>
    </row>
    <row r="37" spans="5:30" ht="13.5" customHeight="1">
      <c r="E37" s="1126" t="str">
        <f>'Deliverables Checklist'!B37</f>
        <v>SAP</v>
      </c>
      <c r="F37" s="1771" t="str">
        <f>'Deliverables Checklist'!C37</f>
        <v>Presenter, Cast and Crew Contracts</v>
      </c>
      <c r="G37" s="1772"/>
      <c r="H37" s="1772"/>
      <c r="I37" s="1772"/>
      <c r="J37" s="1773"/>
      <c r="K37" s="1774" t="str">
        <f>'Deliverables Checklist'!H37</f>
        <v>Commissioning Editor</v>
      </c>
      <c r="L37" s="1775"/>
      <c r="M37" s="696">
        <f>'Deliverables Checklist'!J37</f>
        <v>1</v>
      </c>
      <c r="N37" s="649" t="e">
        <f>'Cash Flow'!#REF!</f>
        <v>#REF!</v>
      </c>
      <c r="O37" s="649" t="e">
        <f>'Cash Flow'!#REF!</f>
        <v>#REF!</v>
      </c>
      <c r="P37" s="649" t="e">
        <f>'Cash Flow'!#REF!</f>
        <v>#REF!</v>
      </c>
      <c r="Q37" s="649" t="e">
        <f>'Cash Flow'!#REF!</f>
        <v>#REF!</v>
      </c>
      <c r="R37" s="649" t="e">
        <f>'Cash Flow'!#REF!</f>
        <v>#REF!</v>
      </c>
      <c r="S37" s="697">
        <f>'Deliverables Checklist'!P37</f>
        <v>0</v>
      </c>
      <c r="T37" s="649" t="e">
        <f>'Cash Flow'!#REF!</f>
        <v>#REF!</v>
      </c>
      <c r="U37" s="649" t="e">
        <f>'Cash Flow'!#REF!</f>
        <v>#REF!</v>
      </c>
      <c r="V37" s="649" t="e">
        <f>'Cash Flow'!#REF!</f>
        <v>#REF!</v>
      </c>
      <c r="W37" s="649" t="e">
        <f>'Cash Flow'!#REF!</f>
        <v>#REF!</v>
      </c>
      <c r="X37" s="649" t="e">
        <f>'Cash Flow'!#REF!</f>
        <v>#REF!</v>
      </c>
      <c r="Y37" s="649" t="e">
        <f>'Cash Flow'!#REF!</f>
        <v>#REF!</v>
      </c>
      <c r="Z37" s="649" t="e">
        <f>'Cash Flow'!#REF!</f>
        <v>#REF!</v>
      </c>
      <c r="AA37" s="649" t="e">
        <f>'Cash Flow'!#REF!</f>
        <v>#REF!</v>
      </c>
      <c r="AB37" s="649" t="e">
        <f>'Cash Flow'!#REF!</f>
        <v>#REF!</v>
      </c>
      <c r="AC37" s="695"/>
      <c r="AD37" s="696"/>
    </row>
    <row r="38" spans="5:30" ht="13.5" customHeight="1">
      <c r="E38" s="1126" t="str">
        <f>'Deliverables Checklist'!B38</f>
        <v>IBMS</v>
      </c>
      <c r="F38" s="1771" t="str">
        <f>'Deliverables Checklist'!C38</f>
        <v>End Credit List per episode</v>
      </c>
      <c r="G38" s="1772"/>
      <c r="H38" s="1772"/>
      <c r="I38" s="1772"/>
      <c r="J38" s="1773"/>
      <c r="K38" s="1774" t="str">
        <f>'Deliverables Checklist'!H38</f>
        <v>Commissioning Editor</v>
      </c>
      <c r="L38" s="1775"/>
      <c r="M38" s="696">
        <f>'Deliverables Checklist'!J38</f>
        <v>0</v>
      </c>
      <c r="N38" s="649" t="e">
        <f>'Cash Flow'!#REF!</f>
        <v>#REF!</v>
      </c>
      <c r="O38" s="649" t="e">
        <f>'Cash Flow'!#REF!</f>
        <v>#REF!</v>
      </c>
      <c r="P38" s="649" t="e">
        <f>'Cash Flow'!#REF!</f>
        <v>#REF!</v>
      </c>
      <c r="Q38" s="649" t="e">
        <f>'Cash Flow'!#REF!</f>
        <v>#REF!</v>
      </c>
      <c r="R38" s="649" t="e">
        <f>'Cash Flow'!#REF!</f>
        <v>#REF!</v>
      </c>
      <c r="S38" s="697">
        <f>'Deliverables Checklist'!P38</f>
        <v>0</v>
      </c>
      <c r="T38" s="649" t="e">
        <f>'Cash Flow'!#REF!</f>
        <v>#REF!</v>
      </c>
      <c r="U38" s="649" t="e">
        <f>'Cash Flow'!#REF!</f>
        <v>#REF!</v>
      </c>
      <c r="V38" s="649" t="e">
        <f>'Cash Flow'!#REF!</f>
        <v>#REF!</v>
      </c>
      <c r="W38" s="649" t="e">
        <f>'Cash Flow'!#REF!</f>
        <v>#REF!</v>
      </c>
      <c r="X38" s="649" t="e">
        <f>'Cash Flow'!#REF!</f>
        <v>#REF!</v>
      </c>
      <c r="Y38" s="649" t="e">
        <f>'Cash Flow'!#REF!</f>
        <v>#REF!</v>
      </c>
      <c r="Z38" s="649" t="e">
        <f>'Cash Flow'!#REF!</f>
        <v>#REF!</v>
      </c>
      <c r="AA38" s="649" t="e">
        <f>'Cash Flow'!#REF!</f>
        <v>#REF!</v>
      </c>
      <c r="AB38" s="649" t="e">
        <f>'Cash Flow'!#REF!</f>
        <v>#REF!</v>
      </c>
      <c r="AC38" s="695"/>
      <c r="AD38" s="696"/>
    </row>
    <row r="39" spans="5:30" ht="13.5" customHeight="1">
      <c r="E39" s="1126" t="str">
        <f>'Deliverables Checklist'!B39</f>
        <v>Dalet</v>
      </c>
      <c r="F39" s="1771" t="str">
        <f>'Deliverables Checklist'!C39</f>
        <v>Stock and Archive Material Contracts or clearances</v>
      </c>
      <c r="G39" s="1772"/>
      <c r="H39" s="1772"/>
      <c r="I39" s="1772"/>
      <c r="J39" s="1773"/>
      <c r="K39" s="1774" t="str">
        <f>'Deliverables Checklist'!H39</f>
        <v>Commissioning Editor</v>
      </c>
      <c r="L39" s="1775"/>
      <c r="M39" s="696">
        <f>'Deliverables Checklist'!J39</f>
        <v>1</v>
      </c>
      <c r="N39" s="649" t="e">
        <f>'Cash Flow'!#REF!</f>
        <v>#REF!</v>
      </c>
      <c r="O39" s="649" t="e">
        <f>'Cash Flow'!#REF!</f>
        <v>#REF!</v>
      </c>
      <c r="P39" s="649" t="e">
        <f>'Cash Flow'!#REF!</f>
        <v>#REF!</v>
      </c>
      <c r="Q39" s="649" t="e">
        <f>'Cash Flow'!#REF!</f>
        <v>#REF!</v>
      </c>
      <c r="R39" s="649" t="e">
        <f>'Cash Flow'!#REF!</f>
        <v>#REF!</v>
      </c>
      <c r="S39" s="697">
        <f>'Deliverables Checklist'!P39</f>
        <v>0</v>
      </c>
      <c r="T39" s="649" t="e">
        <f>'Cash Flow'!#REF!</f>
        <v>#REF!</v>
      </c>
      <c r="U39" s="649" t="e">
        <f>'Cash Flow'!#REF!</f>
        <v>#REF!</v>
      </c>
      <c r="V39" s="649" t="e">
        <f>'Cash Flow'!#REF!</f>
        <v>#REF!</v>
      </c>
      <c r="W39" s="649" t="e">
        <f>'Cash Flow'!#REF!</f>
        <v>#REF!</v>
      </c>
      <c r="X39" s="649" t="e">
        <f>'Cash Flow'!#REF!</f>
        <v>#REF!</v>
      </c>
      <c r="Y39" s="649" t="e">
        <f>'Cash Flow'!#REF!</f>
        <v>#REF!</v>
      </c>
      <c r="Z39" s="649" t="e">
        <f>'Cash Flow'!#REF!</f>
        <v>#REF!</v>
      </c>
      <c r="AA39" s="649" t="e">
        <f>'Cash Flow'!#REF!</f>
        <v>#REF!</v>
      </c>
      <c r="AB39" s="649" t="e">
        <f>'Cash Flow'!#REF!</f>
        <v>#REF!</v>
      </c>
      <c r="AC39" s="695"/>
      <c r="AD39" s="696"/>
    </row>
    <row r="40" spans="5:30" ht="13.5" customHeight="1">
      <c r="E40" s="1126">
        <f>'Deliverables Checklist'!B40</f>
        <v>0</v>
      </c>
      <c r="F40" s="1771" t="str">
        <f>'Deliverables Checklist'!C40</f>
        <v>Series Bible or Format Bible</v>
      </c>
      <c r="G40" s="1772"/>
      <c r="H40" s="1772"/>
      <c r="I40" s="1772"/>
      <c r="J40" s="1773"/>
      <c r="K40" s="1774" t="str">
        <f>'Deliverables Checklist'!H40</f>
        <v>Commissioning Editor</v>
      </c>
      <c r="L40" s="1775"/>
      <c r="M40" s="696">
        <f>'Deliverables Checklist'!J40</f>
        <v>0</v>
      </c>
      <c r="N40" s="649" t="e">
        <f>'Cash Flow'!#REF!</f>
        <v>#REF!</v>
      </c>
      <c r="O40" s="649" t="e">
        <f>'Cash Flow'!#REF!</f>
        <v>#REF!</v>
      </c>
      <c r="P40" s="649" t="e">
        <f>'Cash Flow'!#REF!</f>
        <v>#REF!</v>
      </c>
      <c r="Q40" s="649" t="e">
        <f>'Cash Flow'!#REF!</f>
        <v>#REF!</v>
      </c>
      <c r="R40" s="649" t="e">
        <f>'Cash Flow'!#REF!</f>
        <v>#REF!</v>
      </c>
      <c r="S40" s="697">
        <f>'Deliverables Checklist'!P40</f>
        <v>0</v>
      </c>
      <c r="T40" s="649" t="e">
        <f>'Cash Flow'!#REF!</f>
        <v>#REF!</v>
      </c>
      <c r="U40" s="649" t="e">
        <f>'Cash Flow'!#REF!</f>
        <v>#REF!</v>
      </c>
      <c r="V40" s="649" t="e">
        <f>'Cash Flow'!#REF!</f>
        <v>#REF!</v>
      </c>
      <c r="W40" s="649" t="e">
        <f>'Cash Flow'!#REF!</f>
        <v>#REF!</v>
      </c>
      <c r="X40" s="649" t="e">
        <f>'Cash Flow'!#REF!</f>
        <v>#REF!</v>
      </c>
      <c r="Y40" s="649" t="e">
        <f>'Cash Flow'!#REF!</f>
        <v>#REF!</v>
      </c>
      <c r="Z40" s="649" t="e">
        <f>'Cash Flow'!#REF!</f>
        <v>#REF!</v>
      </c>
      <c r="AA40" s="649" t="e">
        <f>'Cash Flow'!#REF!</f>
        <v>#REF!</v>
      </c>
      <c r="AB40" s="649" t="e">
        <f>'Cash Flow'!#REF!</f>
        <v>#REF!</v>
      </c>
      <c r="AC40" s="695"/>
      <c r="AD40" s="696"/>
    </row>
    <row r="41" spans="5:30" ht="13.5" customHeight="1">
      <c r="E41" s="1126" t="str">
        <f>'Deliverables Checklist'!B41</f>
        <v>iMonitor</v>
      </c>
      <c r="F41" s="1771" t="str">
        <f>'Deliverables Checklist'!C41</f>
        <v>MP3, Metadata &amp; M&amp;E tracks of all music commissioned with composers agreements all mood music fingerprinted, all logos and stings music uploaded and fingerprinted in i-monitor.</v>
      </c>
      <c r="G41" s="1772"/>
      <c r="H41" s="1772"/>
      <c r="I41" s="1772"/>
      <c r="J41" s="1773"/>
      <c r="K41" s="1774" t="str">
        <f>'Deliverables Checklist'!H41</f>
        <v>Commissioning Editor</v>
      </c>
      <c r="L41" s="1775"/>
      <c r="M41" s="696">
        <f>'Deliverables Checklist'!J41</f>
        <v>0</v>
      </c>
      <c r="N41" s="649" t="e">
        <f>'Cash Flow'!#REF!</f>
        <v>#REF!</v>
      </c>
      <c r="O41" s="649" t="e">
        <f>'Cash Flow'!#REF!</f>
        <v>#REF!</v>
      </c>
      <c r="P41" s="649" t="e">
        <f>'Cash Flow'!#REF!</f>
        <v>#REF!</v>
      </c>
      <c r="Q41" s="649" t="e">
        <f>'Cash Flow'!#REF!</f>
        <v>#REF!</v>
      </c>
      <c r="R41" s="649" t="e">
        <f>'Cash Flow'!#REF!</f>
        <v>#REF!</v>
      </c>
      <c r="S41" s="697">
        <f>'Deliverables Checklist'!P41</f>
        <v>0</v>
      </c>
      <c r="T41" s="649" t="e">
        <f>'Cash Flow'!#REF!</f>
        <v>#REF!</v>
      </c>
      <c r="U41" s="649" t="e">
        <f>'Cash Flow'!#REF!</f>
        <v>#REF!</v>
      </c>
      <c r="V41" s="649" t="e">
        <f>'Cash Flow'!#REF!</f>
        <v>#REF!</v>
      </c>
      <c r="W41" s="649" t="e">
        <f>'Cash Flow'!#REF!</f>
        <v>#REF!</v>
      </c>
      <c r="X41" s="649" t="e">
        <f>'Cash Flow'!#REF!</f>
        <v>#REF!</v>
      </c>
      <c r="Y41" s="649" t="e">
        <f>'Cash Flow'!#REF!</f>
        <v>#REF!</v>
      </c>
      <c r="Z41" s="649" t="e">
        <f>'Cash Flow'!#REF!</f>
        <v>#REF!</v>
      </c>
      <c r="AA41" s="649" t="e">
        <f>'Cash Flow'!#REF!</f>
        <v>#REF!</v>
      </c>
      <c r="AB41" s="649" t="e">
        <f>'Cash Flow'!#REF!</f>
        <v>#REF!</v>
      </c>
      <c r="AC41" s="695"/>
      <c r="AD41" s="696"/>
    </row>
    <row r="42" spans="5:30" ht="13.5" customHeight="1">
      <c r="E42" s="1126" t="str">
        <f>'Deliverables Checklist'!B42</f>
        <v>Dalet</v>
      </c>
      <c r="F42" s="1771" t="str">
        <f>'Deliverables Checklist'!C42</f>
        <v>SRT files - plain-text file containing information regarding subtitles.</v>
      </c>
      <c r="G42" s="1772"/>
      <c r="H42" s="1772"/>
      <c r="I42" s="1772"/>
      <c r="J42" s="1773"/>
      <c r="K42" s="1774" t="str">
        <f>'Deliverables Checklist'!H42</f>
        <v>Commissioning Editor</v>
      </c>
      <c r="L42" s="1775"/>
      <c r="M42" s="696">
        <f>'Deliverables Checklist'!J42</f>
        <v>0</v>
      </c>
      <c r="N42" s="26"/>
      <c r="O42" s="26"/>
      <c r="P42" s="26"/>
      <c r="Q42" s="26"/>
      <c r="R42" s="26"/>
      <c r="S42" s="697">
        <f>'Deliverables Checklist'!P42</f>
        <v>0</v>
      </c>
      <c r="AC42" s="695"/>
      <c r="AD42" s="696"/>
    </row>
    <row r="43" spans="5:30" ht="13.5" customHeight="1">
      <c r="E43" s="1126" t="str">
        <f>'Deliverables Checklist'!B43</f>
        <v>Digital Archive/MAM</v>
      </c>
      <c r="F43" s="1771" t="str">
        <f>'Deliverables Checklist'!C43</f>
        <v>High Res photo and gif video of artists, presenters and characters per series</v>
      </c>
      <c r="G43" s="1772"/>
      <c r="H43" s="1772"/>
      <c r="I43" s="1772"/>
      <c r="J43" s="1773"/>
      <c r="K43" s="1774" t="str">
        <f>'Deliverables Checklist'!H43</f>
        <v>Publicist Channel</v>
      </c>
      <c r="L43" s="1775"/>
      <c r="M43" s="696">
        <f>'Deliverables Checklist'!J43</f>
        <v>0</v>
      </c>
      <c r="N43" s="26"/>
      <c r="O43" s="26"/>
      <c r="P43" s="26"/>
      <c r="Q43" s="26"/>
      <c r="R43" s="26"/>
      <c r="S43" s="697">
        <f>'Deliverables Checklist'!P43</f>
        <v>0</v>
      </c>
      <c r="AC43" s="695"/>
      <c r="AD43" s="696"/>
    </row>
    <row r="44" spans="5:30" ht="13.5" customHeight="1">
      <c r="E44" s="1126" t="str">
        <f>'Deliverables Checklist'!B44</f>
        <v>Digital Archive/MAM</v>
      </c>
      <c r="F44" s="1771" t="str">
        <f>'Deliverables Checklist'!C44</f>
        <v xml:space="preserve">Artist / Graphics / logos - high res for both print and video (CEs don't have access) </v>
      </c>
      <c r="G44" s="1772"/>
      <c r="H44" s="1772"/>
      <c r="I44" s="1772"/>
      <c r="J44" s="1773"/>
      <c r="K44" s="1774" t="str">
        <f>'Deliverables Checklist'!H44</f>
        <v>Commissioning Editor</v>
      </c>
      <c r="L44" s="1775"/>
      <c r="M44" s="696">
        <f>'Deliverables Checklist'!J44</f>
        <v>0</v>
      </c>
      <c r="N44" s="26"/>
      <c r="O44" s="26"/>
      <c r="P44" s="26"/>
      <c r="Q44" s="26"/>
      <c r="R44" s="26"/>
      <c r="S44" s="697">
        <f>'Deliverables Checklist'!P44</f>
        <v>0</v>
      </c>
      <c r="AC44" s="695"/>
      <c r="AD44" s="695"/>
    </row>
    <row r="45" spans="5:30" ht="13.5" customHeight="1">
      <c r="E45" s="1126" t="str">
        <f>'Deliverables Checklist'!B45</f>
        <v>Digital Archive/MAM</v>
      </c>
      <c r="F45" s="1771" t="str">
        <f>'Deliverables Checklist'!C45</f>
        <v>Media - The Making of &amp;/ behind the scenes/interviews with cast / social media</v>
      </c>
      <c r="G45" s="1772"/>
      <c r="H45" s="1772"/>
      <c r="I45" s="1772"/>
      <c r="J45" s="1773"/>
      <c r="K45" s="1774" t="str">
        <f>'Deliverables Checklist'!H45</f>
        <v>Commissioning Editor /Publicist.B development</v>
      </c>
      <c r="L45" s="1775"/>
      <c r="M45" s="696">
        <f>'Deliverables Checklist'!J45</f>
        <v>0</v>
      </c>
      <c r="N45" s="26"/>
      <c r="O45" s="26"/>
      <c r="P45" s="26"/>
      <c r="Q45" s="26"/>
      <c r="R45" s="26"/>
      <c r="S45" s="697">
        <f>'Deliverables Checklist'!P45</f>
        <v>0</v>
      </c>
      <c r="AC45" s="695"/>
      <c r="AD45" s="696"/>
    </row>
    <row r="46" spans="5:30" ht="13.5" customHeight="1">
      <c r="E46" s="1126" t="str">
        <f>'Deliverables Checklist'!B46</f>
        <v>SAP</v>
      </c>
      <c r="F46" s="1771" t="str">
        <f>'Deliverables Checklist'!C46</f>
        <v>Composer contract</v>
      </c>
      <c r="G46" s="1772"/>
      <c r="H46" s="1772"/>
      <c r="I46" s="1772"/>
      <c r="J46" s="1773"/>
      <c r="K46" s="1774" t="str">
        <f>'Deliverables Checklist'!H46</f>
        <v>Business Acquisitions</v>
      </c>
      <c r="L46" s="1775"/>
      <c r="M46" s="696">
        <f>'Deliverables Checklist'!J46</f>
        <v>0</v>
      </c>
      <c r="N46" s="26"/>
      <c r="O46" s="26"/>
      <c r="P46" s="26"/>
      <c r="Q46" s="26"/>
      <c r="R46" s="26"/>
      <c r="S46" s="697">
        <f>'Deliverables Checklist'!P46</f>
        <v>0</v>
      </c>
      <c r="AC46" s="695"/>
      <c r="AD46" s="695"/>
    </row>
    <row r="47" spans="5:30" ht="13.5" customHeight="1">
      <c r="E47" s="1126" t="str">
        <f>'Deliverables Checklist'!B47</f>
        <v>Rights Management/ Dalet/ Scheduling</v>
      </c>
      <c r="F47" s="1771" t="str">
        <f>'Deliverables Checklist'!C47</f>
        <v>Third Party Rights Clearances</v>
      </c>
      <c r="G47" s="1772"/>
      <c r="H47" s="1772"/>
      <c r="I47" s="1772"/>
      <c r="J47" s="1773"/>
      <c r="K47" s="1774" t="str">
        <f>'Deliverables Checklist'!H47</f>
        <v>Commissioning Editor</v>
      </c>
      <c r="L47" s="1775"/>
      <c r="M47" s="696">
        <f>'Deliverables Checklist'!J47</f>
        <v>0</v>
      </c>
      <c r="N47" s="26"/>
      <c r="O47" s="26"/>
      <c r="P47" s="26"/>
      <c r="Q47" s="26"/>
      <c r="R47" s="26"/>
      <c r="S47" s="697">
        <f>'Deliverables Checklist'!P47</f>
        <v>0</v>
      </c>
      <c r="AC47" s="695"/>
      <c r="AD47" s="696"/>
    </row>
    <row r="48" spans="5:30" ht="13.5" customHeight="1">
      <c r="E48" s="1126" t="str">
        <f>'Deliverables Checklist'!B48</f>
        <v>Rights Management/ Dalet/ Scheduling</v>
      </c>
      <c r="F48" s="1771" t="str">
        <f>'Deliverables Checklist'!C48</f>
        <v>Waiver or contract : Locations</v>
      </c>
      <c r="G48" s="1772"/>
      <c r="H48" s="1772"/>
      <c r="I48" s="1772"/>
      <c r="J48" s="1773"/>
      <c r="K48" s="1774" t="str">
        <f>'Deliverables Checklist'!H48</f>
        <v>Commissioning Editor</v>
      </c>
      <c r="L48" s="1775"/>
      <c r="M48" s="696">
        <f>'Deliverables Checklist'!J48</f>
        <v>0</v>
      </c>
      <c r="N48" s="26"/>
      <c r="O48" s="26"/>
      <c r="P48" s="26"/>
      <c r="Q48" s="26"/>
      <c r="R48" s="26"/>
      <c r="S48" s="697">
        <f>'Deliverables Checklist'!P48</f>
        <v>0</v>
      </c>
      <c r="AC48" s="695"/>
      <c r="AD48" s="696"/>
    </row>
    <row r="49" spans="1:30" ht="13.5" customHeight="1">
      <c r="E49" s="1126" t="str">
        <f>'Deliverables Checklist'!B49</f>
        <v>Rights Management/ Dalet/ Scheduling</v>
      </c>
      <c r="F49" s="1771" t="str">
        <f>'Deliverables Checklist'!C49</f>
        <v>Waivers : People</v>
      </c>
      <c r="G49" s="1772"/>
      <c r="H49" s="1772"/>
      <c r="I49" s="1772"/>
      <c r="J49" s="1773"/>
      <c r="K49" s="1774" t="str">
        <f>'Deliverables Checklist'!H49</f>
        <v>Commissioning Editor</v>
      </c>
      <c r="L49" s="1775"/>
      <c r="M49" s="696">
        <f>'Deliverables Checklist'!J49</f>
        <v>0</v>
      </c>
      <c r="N49" s="26"/>
      <c r="O49" s="26"/>
      <c r="P49" s="26"/>
      <c r="Q49" s="26"/>
      <c r="R49" s="26"/>
      <c r="S49" s="697">
        <f>'Deliverables Checklist'!P49</f>
        <v>0</v>
      </c>
      <c r="AC49" s="695"/>
      <c r="AD49" s="695"/>
    </row>
    <row r="50" spans="1:30" ht="13.5" customHeight="1">
      <c r="E50" s="1126" t="str">
        <f>'Deliverables Checklist'!B50</f>
        <v>Rights Management/ Dalet/ Scheduling</v>
      </c>
      <c r="F50" s="1771" t="str">
        <f>'Deliverables Checklist'!C50</f>
        <v>Commercial Music Use Clearance</v>
      </c>
      <c r="G50" s="1772"/>
      <c r="H50" s="1772"/>
      <c r="I50" s="1772"/>
      <c r="J50" s="1773"/>
      <c r="K50" s="1774" t="str">
        <f>'Deliverables Checklist'!H50</f>
        <v>Commissioning Editor</v>
      </c>
      <c r="L50" s="1775"/>
      <c r="M50" s="696">
        <f>'Deliverables Checklist'!J50</f>
        <v>0</v>
      </c>
      <c r="N50" s="26"/>
      <c r="O50" s="26"/>
      <c r="P50" s="26"/>
      <c r="Q50" s="26"/>
      <c r="R50" s="26"/>
      <c r="S50" s="697">
        <f>'Deliverables Checklist'!P50</f>
        <v>0</v>
      </c>
      <c r="AC50" s="695"/>
      <c r="AD50" s="696"/>
    </row>
    <row r="51" spans="1:30" ht="13.5" customHeight="1">
      <c r="E51" s="1126" t="str">
        <f>'Deliverables Checklist'!B51</f>
        <v>Dalet</v>
      </c>
      <c r="F51" s="1771" t="str">
        <f>'Deliverables Checklist'!C51</f>
        <v>Cast/ Crew profiles</v>
      </c>
      <c r="G51" s="1772"/>
      <c r="H51" s="1772"/>
      <c r="I51" s="1772"/>
      <c r="J51" s="1773"/>
      <c r="K51" s="1774" t="str">
        <f>'Deliverables Checklist'!H51</f>
        <v>Commissioning Editor</v>
      </c>
      <c r="L51" s="1775"/>
      <c r="M51" s="696">
        <f>'Deliverables Checklist'!J51</f>
        <v>1</v>
      </c>
      <c r="N51" s="26"/>
      <c r="O51" s="26"/>
      <c r="P51" s="26"/>
      <c r="Q51" s="26"/>
      <c r="R51" s="26"/>
      <c r="S51" s="697">
        <f>'Deliverables Checklist'!P51</f>
        <v>0</v>
      </c>
      <c r="AC51" s="695"/>
      <c r="AD51" s="696"/>
    </row>
    <row r="52" spans="1:30" ht="13.5" customHeight="1">
      <c r="E52" s="1126" t="str">
        <f>'Deliverables Checklist'!B52</f>
        <v>e-mail U drive</v>
      </c>
      <c r="F52" s="1771" t="str">
        <f>'Deliverables Checklist'!C52</f>
        <v>Press Releases</v>
      </c>
      <c r="G52" s="1772"/>
      <c r="H52" s="1772"/>
      <c r="I52" s="1772"/>
      <c r="J52" s="1773"/>
      <c r="K52" s="1774" t="str">
        <f>'Deliverables Checklist'!H52</f>
        <v>Publicist Channel</v>
      </c>
      <c r="L52" s="1775"/>
      <c r="M52" s="696">
        <f>'Deliverables Checklist'!J52</f>
        <v>0</v>
      </c>
      <c r="N52" s="26"/>
      <c r="O52" s="26"/>
      <c r="P52" s="26"/>
      <c r="Q52" s="26"/>
      <c r="R52" s="26"/>
      <c r="S52" s="697">
        <f>'Deliverables Checklist'!P52</f>
        <v>0</v>
      </c>
      <c r="AC52" s="695"/>
      <c r="AD52" s="696"/>
    </row>
    <row r="53" spans="1:30" ht="13.5" customHeight="1">
      <c r="E53" s="1126" t="str">
        <f>'Deliverables Checklist'!B53</f>
        <v>e-mail U drive</v>
      </c>
      <c r="F53" s="1771" t="str">
        <f>'Deliverables Checklist'!C53</f>
        <v>Workshopped Concept document</v>
      </c>
      <c r="G53" s="1772"/>
      <c r="H53" s="1772"/>
      <c r="I53" s="1772"/>
      <c r="J53" s="1773"/>
      <c r="K53" s="1774" t="str">
        <f>'Deliverables Checklist'!H53</f>
        <v>Commissioning Editor</v>
      </c>
      <c r="L53" s="1775"/>
      <c r="M53" s="696">
        <f>'Deliverables Checklist'!J53</f>
        <v>1</v>
      </c>
      <c r="N53" s="26"/>
      <c r="O53" s="26"/>
      <c r="P53" s="26"/>
      <c r="Q53" s="26"/>
      <c r="R53" s="26"/>
      <c r="S53" s="697">
        <f>'Deliverables Checklist'!P53</f>
        <v>0</v>
      </c>
      <c r="AC53" s="695"/>
      <c r="AD53" s="695"/>
    </row>
    <row r="54" spans="1:30" ht="13.5" customHeight="1">
      <c r="E54" s="1126" t="str">
        <f>'Deliverables Checklist'!B54</f>
        <v>e-mail U drive</v>
      </c>
      <c r="F54" s="1771" t="str">
        <f>'Deliverables Checklist'!C54</f>
        <v>Final scripts</v>
      </c>
      <c r="G54" s="1772"/>
      <c r="H54" s="1772"/>
      <c r="I54" s="1772"/>
      <c r="J54" s="1773"/>
      <c r="K54" s="1774" t="str">
        <f>'Deliverables Checklist'!H54</f>
        <v>Commissioning Editor</v>
      </c>
      <c r="L54" s="1775"/>
      <c r="M54" s="696">
        <f>'Deliverables Checklist'!J54</f>
        <v>0</v>
      </c>
      <c r="N54" s="26"/>
      <c r="O54" s="26"/>
      <c r="P54" s="26"/>
      <c r="Q54" s="26"/>
      <c r="R54" s="26"/>
      <c r="S54" s="697">
        <f>'Deliverables Checklist'!P54</f>
        <v>0</v>
      </c>
      <c r="AC54" s="695"/>
      <c r="AD54" s="696"/>
    </row>
    <row r="55" spans="1:30" ht="13.5" customHeight="1">
      <c r="E55" s="1126" t="str">
        <f>'Deliverables Checklist'!B55</f>
        <v>email U drive/RightsManagement/ Dalet/ Scheduling</v>
      </c>
      <c r="F55" s="1771" t="str">
        <f>'Deliverables Checklist'!C55</f>
        <v>Trade Exchange agreement and recon (if TE exists then the production house must deliver an ep without TE as well as with TE). (N/A)</v>
      </c>
      <c r="G55" s="1772"/>
      <c r="H55" s="1772"/>
      <c r="I55" s="1772"/>
      <c r="J55" s="1773"/>
      <c r="K55" s="1774" t="str">
        <f>'Deliverables Checklist'!H55</f>
        <v>Commissioning Editor Production Controller</v>
      </c>
      <c r="L55" s="1775"/>
      <c r="M55" s="696">
        <f>'Deliverables Checklist'!J55</f>
        <v>0</v>
      </c>
      <c r="N55" s="26"/>
      <c r="O55" s="26"/>
      <c r="P55" s="26"/>
      <c r="Q55" s="26"/>
      <c r="R55" s="26"/>
      <c r="S55" s="697">
        <f>'Deliverables Checklist'!P55</f>
        <v>0</v>
      </c>
      <c r="AC55" s="695"/>
      <c r="AD55" s="696"/>
    </row>
    <row r="56" spans="1:30" ht="13.5" customHeight="1">
      <c r="E56" s="1126" t="str">
        <f>'Deliverables Checklist'!B56</f>
        <v xml:space="preserve">U Drive &amp; Hard drive </v>
      </c>
      <c r="F56" s="2186" t="str">
        <f>'Deliverables Checklist'!C56</f>
        <v>Social Media Plan and Execution (PoE)</v>
      </c>
      <c r="G56" s="2187"/>
      <c r="H56" s="2187"/>
      <c r="I56" s="2187"/>
      <c r="J56" s="2188"/>
      <c r="K56" s="2189" t="str">
        <f>'Deliverables Checklist'!H56</f>
        <v>Commissioning Editor</v>
      </c>
      <c r="L56" s="2190"/>
      <c r="M56" s="800">
        <f>'Deliverables Checklist'!J56</f>
        <v>0</v>
      </c>
      <c r="N56" s="26"/>
      <c r="O56" s="26"/>
      <c r="P56" s="26"/>
      <c r="Q56" s="26"/>
      <c r="R56" s="26"/>
      <c r="S56" s="697">
        <f>'Deliverables Checklist'!P56</f>
        <v>0</v>
      </c>
      <c r="AC56" s="1129"/>
      <c r="AD56" s="800"/>
    </row>
    <row r="57" spans="1:30" ht="13.5" customHeight="1">
      <c r="A57" s="1130"/>
      <c r="B57" s="1131"/>
      <c r="C57" s="1132"/>
      <c r="D57" s="1132"/>
      <c r="E57" s="1133"/>
      <c r="F57" s="1134"/>
      <c r="G57" s="1134"/>
      <c r="H57" s="1134"/>
      <c r="I57" s="1134"/>
      <c r="J57" s="1134"/>
      <c r="K57" s="1135"/>
      <c r="L57" s="1135"/>
      <c r="M57" s="1136"/>
      <c r="N57" s="1130"/>
      <c r="O57" s="1130"/>
      <c r="P57" s="1130"/>
      <c r="Q57" s="1130"/>
      <c r="R57" s="1130"/>
      <c r="S57" s="1130"/>
      <c r="T57" s="1130"/>
      <c r="U57" s="1130"/>
      <c r="V57" s="1130"/>
      <c r="W57" s="1130"/>
      <c r="X57" s="1130"/>
      <c r="Y57" s="1130"/>
      <c r="Z57" s="1130"/>
      <c r="AA57" s="1130"/>
      <c r="AB57" s="1130"/>
      <c r="AC57" s="1137"/>
      <c r="AD57" s="1121"/>
    </row>
    <row r="58" spans="1:30" ht="13.5" customHeight="1">
      <c r="E58" s="1138"/>
      <c r="F58" s="1139"/>
      <c r="G58" s="1139"/>
      <c r="H58" s="1139"/>
      <c r="I58" s="1139"/>
      <c r="J58" s="1139"/>
      <c r="K58" s="1140"/>
      <c r="L58" s="1140"/>
      <c r="M58" s="1141"/>
      <c r="N58" s="26"/>
      <c r="O58" s="26"/>
      <c r="P58" s="26"/>
      <c r="Q58" s="26"/>
      <c r="R58" s="26"/>
      <c r="S58" s="26"/>
      <c r="AC58" s="796"/>
      <c r="AD58" s="811"/>
    </row>
    <row r="59" spans="1:30" ht="13.5" customHeight="1">
      <c r="E59" s="1138"/>
      <c r="F59" s="1139"/>
      <c r="G59" s="1139"/>
      <c r="H59" s="1139"/>
      <c r="I59" s="1139"/>
      <c r="J59" s="1139"/>
      <c r="K59" s="1140"/>
      <c r="L59" s="1140"/>
      <c r="M59" s="1141"/>
      <c r="N59" s="26"/>
      <c r="O59" s="26"/>
      <c r="P59" s="26"/>
      <c r="Q59" s="26"/>
      <c r="R59" s="26"/>
      <c r="S59" s="26"/>
      <c r="AC59" s="796"/>
      <c r="AD59" s="811"/>
    </row>
    <row r="60" spans="1:30" ht="13.5" customHeight="1">
      <c r="E60" s="1138"/>
      <c r="F60" s="1139"/>
      <c r="G60" s="1139"/>
      <c r="H60" s="1139"/>
      <c r="I60" s="1139"/>
      <c r="J60" s="1139"/>
      <c r="K60" s="1140"/>
      <c r="L60" s="1140"/>
      <c r="M60" s="1141"/>
      <c r="N60" s="26"/>
      <c r="O60" s="26"/>
      <c r="P60" s="26"/>
      <c r="Q60" s="26"/>
      <c r="R60" s="26"/>
      <c r="S60" s="26"/>
      <c r="AC60" s="796"/>
      <c r="AD60" s="811"/>
    </row>
    <row r="61" spans="1:30" ht="13.5" customHeight="1">
      <c r="E61" s="1138"/>
      <c r="F61" s="1139"/>
      <c r="G61" s="1139"/>
      <c r="H61" s="1139"/>
      <c r="I61" s="1139"/>
      <c r="J61" s="1139"/>
      <c r="K61" s="1140"/>
      <c r="L61" s="1140"/>
      <c r="M61" s="1141"/>
      <c r="N61" s="26"/>
      <c r="O61" s="26"/>
      <c r="P61" s="26"/>
      <c r="Q61" s="26"/>
      <c r="R61" s="26"/>
      <c r="S61" s="26"/>
      <c r="AC61" s="796"/>
      <c r="AD61" s="811"/>
    </row>
    <row r="62" spans="1:30" ht="13.5" customHeight="1">
      <c r="E62" s="1138"/>
      <c r="F62" s="1139"/>
      <c r="G62" s="1139"/>
      <c r="H62" s="1139"/>
      <c r="I62" s="1139"/>
      <c r="J62" s="1139"/>
      <c r="K62" s="1140"/>
      <c r="L62" s="1140"/>
      <c r="M62" s="1141"/>
      <c r="N62" s="26"/>
      <c r="O62" s="26"/>
      <c r="P62" s="26"/>
      <c r="Q62" s="26"/>
      <c r="R62" s="26"/>
      <c r="S62" s="26"/>
      <c r="AC62" s="796"/>
      <c r="AD62" s="811"/>
    </row>
    <row r="63" spans="1:30" ht="13.5" customHeight="1">
      <c r="E63" s="1138"/>
      <c r="F63" s="1139"/>
      <c r="G63" s="1139"/>
      <c r="H63" s="1139"/>
      <c r="I63" s="1139"/>
      <c r="J63" s="1139"/>
      <c r="K63" s="1140"/>
      <c r="L63" s="1140"/>
      <c r="M63" s="1141"/>
      <c r="N63" s="26"/>
      <c r="O63" s="26"/>
      <c r="P63" s="26"/>
      <c r="Q63" s="26"/>
      <c r="R63" s="26"/>
      <c r="S63" s="26"/>
      <c r="AC63" s="796"/>
      <c r="AD63" s="811"/>
    </row>
    <row r="64" spans="1:30" ht="13.5" customHeight="1">
      <c r="E64" s="1138"/>
      <c r="F64" s="1139"/>
      <c r="G64" s="1139"/>
      <c r="H64" s="1139"/>
      <c r="I64" s="1139"/>
      <c r="J64" s="1139"/>
      <c r="K64" s="1140"/>
      <c r="L64" s="1140"/>
      <c r="M64" s="1141"/>
      <c r="N64" s="26"/>
      <c r="O64" s="26"/>
      <c r="P64" s="26"/>
      <c r="Q64" s="26"/>
      <c r="R64" s="26"/>
      <c r="S64" s="26"/>
      <c r="AC64" s="796"/>
      <c r="AD64" s="811"/>
    </row>
    <row r="65" spans="2:19" ht="13.5" customHeight="1">
      <c r="E65" s="1138"/>
      <c r="F65" s="1139"/>
      <c r="G65" s="1139"/>
      <c r="H65" s="1139"/>
      <c r="I65" s="1139"/>
      <c r="J65" s="1139"/>
      <c r="K65" s="1140"/>
      <c r="L65" s="1140"/>
      <c r="M65" s="1141"/>
      <c r="N65" s="26"/>
      <c r="O65" s="26"/>
      <c r="P65" s="26"/>
      <c r="Q65" s="26"/>
      <c r="R65" s="26"/>
      <c r="S65" s="26"/>
    </row>
    <row r="66" spans="2:19" ht="13.5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</row>
    <row r="67" spans="2:19" ht="13.5" customHeight="1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</row>
    <row r="68" spans="2:19" ht="13.5" customHeight="1">
      <c r="N68" s="26"/>
      <c r="O68" s="26"/>
      <c r="P68" s="26"/>
      <c r="Q68" s="26"/>
      <c r="R68" s="26"/>
      <c r="S68" s="26"/>
    </row>
    <row r="69" spans="2:19" ht="13.5" customHeight="1">
      <c r="N69" s="26"/>
      <c r="O69" s="26"/>
      <c r="P69" s="26"/>
      <c r="Q69" s="26"/>
      <c r="R69" s="26"/>
      <c r="S69" s="26"/>
    </row>
    <row r="70" spans="2:19" ht="13.5" customHeight="1">
      <c r="N70" s="26"/>
      <c r="O70" s="26"/>
      <c r="P70" s="26"/>
      <c r="Q70" s="26"/>
      <c r="R70" s="26"/>
      <c r="S70" s="26"/>
    </row>
  </sheetData>
  <sheetProtection algorithmName="SHA-512" hashValue="2bmB9Xk+GLqoV2VeDX9kPUPRDhHx8cnGf6oA8Qg4j1t4Z9LoWMtpybRXDa5BmFCceyqwz2W5kJh77iSvmCOLDA==" saltValue="dHJapLh7gOb0M02ZxhK42A==" spinCount="100000" sheet="1"/>
  <mergeCells count="102">
    <mergeCell ref="AC8:AC13"/>
    <mergeCell ref="AD8:AD13"/>
    <mergeCell ref="M10:M12"/>
    <mergeCell ref="S10:S12"/>
    <mergeCell ref="F56:J56"/>
    <mergeCell ref="K56:L56"/>
    <mergeCell ref="F51:J51"/>
    <mergeCell ref="K51:L51"/>
    <mergeCell ref="F52:J52"/>
    <mergeCell ref="K52:L52"/>
    <mergeCell ref="F53:J53"/>
    <mergeCell ref="K53:L53"/>
    <mergeCell ref="F54:J54"/>
    <mergeCell ref="K54:L54"/>
    <mergeCell ref="F55:J55"/>
    <mergeCell ref="K55:L55"/>
    <mergeCell ref="F46:J46"/>
    <mergeCell ref="K46:L46"/>
    <mergeCell ref="F47:J47"/>
    <mergeCell ref="K47:L47"/>
    <mergeCell ref="F48:J48"/>
    <mergeCell ref="K48:L48"/>
    <mergeCell ref="F49:J49"/>
    <mergeCell ref="K49:L49"/>
    <mergeCell ref="F50:J50"/>
    <mergeCell ref="K50:L50"/>
    <mergeCell ref="F41:J41"/>
    <mergeCell ref="K41:L41"/>
    <mergeCell ref="F42:J42"/>
    <mergeCell ref="K42:L42"/>
    <mergeCell ref="F43:J43"/>
    <mergeCell ref="K43:L43"/>
    <mergeCell ref="F44:J44"/>
    <mergeCell ref="K44:L44"/>
    <mergeCell ref="F45:J45"/>
    <mergeCell ref="K45:L45"/>
    <mergeCell ref="C7:D7"/>
    <mergeCell ref="K18:L18"/>
    <mergeCell ref="K19:L19"/>
    <mergeCell ref="K1:L1"/>
    <mergeCell ref="E2:F3"/>
    <mergeCell ref="G2:H2"/>
    <mergeCell ref="I2:J2"/>
    <mergeCell ref="G3:H3"/>
    <mergeCell ref="I3:J3"/>
    <mergeCell ref="E8:E14"/>
    <mergeCell ref="F8:J14"/>
    <mergeCell ref="K8:L14"/>
    <mergeCell ref="F15:J15"/>
    <mergeCell ref="K15:L15"/>
    <mergeCell ref="F4:J4"/>
    <mergeCell ref="F5:J5"/>
    <mergeCell ref="F6:J6"/>
    <mergeCell ref="K25:L25"/>
    <mergeCell ref="F24:J24"/>
    <mergeCell ref="K24:L24"/>
    <mergeCell ref="F21:J21"/>
    <mergeCell ref="K21:L21"/>
    <mergeCell ref="K20:L20"/>
    <mergeCell ref="F18:J18"/>
    <mergeCell ref="F19:J19"/>
    <mergeCell ref="F16:J16"/>
    <mergeCell ref="F20:J20"/>
    <mergeCell ref="F22:J22"/>
    <mergeCell ref="K22:L22"/>
    <mergeCell ref="F23:J23"/>
    <mergeCell ref="K23:L23"/>
    <mergeCell ref="F25:J25"/>
    <mergeCell ref="AB8:AB13"/>
    <mergeCell ref="F38:J38"/>
    <mergeCell ref="K38:L38"/>
    <mergeCell ref="F39:J39"/>
    <mergeCell ref="K39:L39"/>
    <mergeCell ref="F40:J40"/>
    <mergeCell ref="K40:L40"/>
    <mergeCell ref="F37:J37"/>
    <mergeCell ref="K37:L37"/>
    <mergeCell ref="F32:J32"/>
    <mergeCell ref="K32:L32"/>
    <mergeCell ref="F33:J33"/>
    <mergeCell ref="K33:L33"/>
    <mergeCell ref="F34:J34"/>
    <mergeCell ref="K34:L34"/>
    <mergeCell ref="F36:J36"/>
    <mergeCell ref="K36:L36"/>
    <mergeCell ref="F17:J17"/>
    <mergeCell ref="K16:L16"/>
    <mergeCell ref="K17:L17"/>
    <mergeCell ref="F35:J35"/>
    <mergeCell ref="K35:L35"/>
    <mergeCell ref="F26:J26"/>
    <mergeCell ref="K26:L26"/>
    <mergeCell ref="F27:J27"/>
    <mergeCell ref="F29:J29"/>
    <mergeCell ref="K29:L29"/>
    <mergeCell ref="F30:J30"/>
    <mergeCell ref="K30:L30"/>
    <mergeCell ref="F31:J31"/>
    <mergeCell ref="K31:L31"/>
    <mergeCell ref="K27:L27"/>
    <mergeCell ref="F28:J28"/>
    <mergeCell ref="K28:L28"/>
  </mergeCells>
  <pageMargins left="0" right="0" top="0.31496062992125984" bottom="0.15748031496062992" header="0" footer="0"/>
  <pageSetup paperSize="9" scale="95" fitToHeight="2" pageOrder="overThenDown" orientation="landscape" r:id="rId1"/>
  <headerFooter alignWithMargins="0">
    <oddHeader>&amp;R&amp;6&amp;Z&amp;F</oddHeader>
    <oddFooter>&amp;L&amp;8Compiled by: S.A.B.C. Ltd - Updated March 2023   &amp;"Arial,Bold Italic"Copyright reserved&amp;R&amp;"Arial,Bold"&amp;8&amp;F&amp;"Arial,Regular"  - Printed: &amp;D - &amp;A -  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  <pageSetUpPr fitToPage="1"/>
  </sheetPr>
  <dimension ref="A1:AD70"/>
  <sheetViews>
    <sheetView showGridLines="0" zoomScale="85" zoomScaleNormal="85" workbookViewId="0">
      <pane ySplit="13" topLeftCell="A14" activePane="bottomLeft" state="frozen"/>
      <selection pane="bottomLeft" activeCell="AC15" sqref="AC15"/>
    </sheetView>
  </sheetViews>
  <sheetFormatPr defaultColWidth="9.42578125" defaultRowHeight="13.5" customHeight="1"/>
  <cols>
    <col min="1" max="1" width="1" style="26" customWidth="1"/>
    <col min="2" max="2" width="7.42578125" style="635" hidden="1" customWidth="1"/>
    <col min="3" max="4" width="7.42578125" style="636" hidden="1" customWidth="1"/>
    <col min="5" max="5" width="27.5703125" style="796" customWidth="1"/>
    <col min="6" max="9" width="8" style="796" customWidth="1"/>
    <col min="10" max="10" width="11.28515625" style="796" customWidth="1"/>
    <col min="11" max="11" width="14.85546875" style="796" customWidth="1"/>
    <col min="12" max="12" width="5.28515625" style="796" customWidth="1"/>
    <col min="13" max="19" width="12.42578125" style="796" hidden="1" customWidth="1"/>
    <col min="20" max="20" width="12.42578125" style="796" customWidth="1"/>
    <col min="21" max="28" width="12.42578125" style="26" hidden="1" customWidth="1"/>
    <col min="29" max="29" width="30.7109375" style="26" customWidth="1"/>
    <col min="30" max="30" width="20.5703125" style="26" customWidth="1"/>
    <col min="31" max="16384" width="9.42578125" style="26"/>
  </cols>
  <sheetData>
    <row r="1" spans="1:30" ht="27" customHeight="1">
      <c r="E1" s="798" t="s">
        <v>1711</v>
      </c>
      <c r="G1" s="798"/>
      <c r="H1" s="798"/>
      <c r="I1" s="798"/>
      <c r="J1" s="798"/>
      <c r="K1" s="2174"/>
      <c r="L1" s="2174"/>
      <c r="M1" s="810"/>
      <c r="N1" s="810"/>
      <c r="O1" s="810"/>
      <c r="P1" s="810"/>
      <c r="Q1" s="810"/>
      <c r="R1" s="810"/>
      <c r="S1" s="810"/>
      <c r="T1" s="810"/>
      <c r="U1" s="650"/>
      <c r="V1" s="650"/>
      <c r="W1" s="650"/>
      <c r="X1" s="650"/>
      <c r="Y1" s="650"/>
      <c r="Z1" s="650"/>
      <c r="AA1" s="650"/>
    </row>
    <row r="2" spans="1:30" s="362" customFormat="1" ht="13.5" customHeight="1">
      <c r="B2" s="637"/>
      <c r="C2" s="423"/>
      <c r="D2" s="423"/>
      <c r="E2" s="1730" t="str">
        <f>'Prod. Info'!A37</f>
        <v>SAP Project No./s:</v>
      </c>
      <c r="F2" s="1730"/>
      <c r="G2" s="1731" t="str">
        <f>'Prod. Info'!B37</f>
        <v>LP-000</v>
      </c>
      <c r="H2" s="1731"/>
      <c r="I2" s="1731">
        <f>'Prod. Info'!E37</f>
        <v>0</v>
      </c>
      <c r="J2" s="1731"/>
      <c r="K2" s="785"/>
      <c r="L2" s="793"/>
      <c r="M2" s="811"/>
      <c r="N2" s="811"/>
      <c r="O2" s="811"/>
      <c r="P2" s="811"/>
      <c r="Q2" s="811"/>
      <c r="R2" s="811"/>
      <c r="S2" s="811"/>
      <c r="T2" s="811"/>
      <c r="U2" s="784"/>
      <c r="V2" s="784"/>
      <c r="W2" s="784"/>
      <c r="X2" s="784"/>
      <c r="Y2" s="784"/>
      <c r="Z2" s="784"/>
      <c r="AA2" s="784"/>
      <c r="AB2" s="25"/>
    </row>
    <row r="3" spans="1:30" s="362" customFormat="1" ht="13.5" customHeight="1">
      <c r="B3" s="637"/>
      <c r="C3" s="423"/>
      <c r="D3" s="423"/>
      <c r="E3" s="1730"/>
      <c r="F3" s="1730"/>
      <c r="G3" s="1731">
        <f>'Prod. Info'!C37</f>
        <v>0</v>
      </c>
      <c r="H3" s="1731"/>
      <c r="I3" s="1731">
        <f>'Prod. Info'!D37</f>
        <v>0</v>
      </c>
      <c r="J3" s="1731"/>
      <c r="K3" s="632"/>
      <c r="L3" s="794"/>
      <c r="M3" s="794"/>
      <c r="N3" s="794"/>
      <c r="O3" s="794"/>
      <c r="P3" s="794"/>
      <c r="Q3" s="794"/>
      <c r="R3" s="794"/>
      <c r="S3" s="794"/>
      <c r="T3" s="794"/>
      <c r="AB3" s="25"/>
    </row>
    <row r="4" spans="1:30" s="362" customFormat="1" ht="13.5" customHeight="1">
      <c r="B4" s="637"/>
      <c r="C4" s="423"/>
      <c r="D4" s="423"/>
      <c r="E4" s="799" t="s">
        <v>1115</v>
      </c>
      <c r="F4" s="1744">
        <f>('Prod. Info'!C2)</f>
        <v>0</v>
      </c>
      <c r="G4" s="1744"/>
      <c r="H4" s="1744"/>
      <c r="I4" s="1744"/>
      <c r="J4" s="1744"/>
      <c r="K4" s="785"/>
      <c r="L4" s="793"/>
      <c r="M4" s="811"/>
      <c r="N4" s="811"/>
      <c r="O4" s="811"/>
      <c r="P4" s="811"/>
      <c r="Q4" s="811"/>
      <c r="R4" s="811"/>
      <c r="S4" s="811"/>
      <c r="T4" s="811"/>
      <c r="U4" s="784"/>
      <c r="V4" s="784"/>
      <c r="W4" s="784"/>
      <c r="X4" s="784"/>
      <c r="Y4" s="784"/>
      <c r="Z4" s="784"/>
      <c r="AA4" s="784"/>
      <c r="AB4" s="25"/>
    </row>
    <row r="5" spans="1:30" s="362" customFormat="1" ht="13.5" customHeight="1">
      <c r="B5" s="637"/>
      <c r="C5" s="423"/>
      <c r="D5" s="423"/>
      <c r="E5" s="799" t="s">
        <v>1117</v>
      </c>
      <c r="F5" s="1744">
        <f>('Prod. Info'!C20)</f>
        <v>0</v>
      </c>
      <c r="G5" s="1744"/>
      <c r="H5" s="1744"/>
      <c r="I5" s="1744"/>
      <c r="J5" s="1744"/>
      <c r="K5" s="794"/>
      <c r="L5" s="794"/>
      <c r="M5" s="794"/>
      <c r="N5" s="794"/>
      <c r="O5" s="794"/>
      <c r="P5" s="794"/>
      <c r="Q5" s="794"/>
      <c r="R5" s="794"/>
      <c r="S5" s="794"/>
      <c r="T5" s="794"/>
    </row>
    <row r="6" spans="1:30" s="362" customFormat="1" ht="13.5" customHeight="1">
      <c r="B6" s="637"/>
      <c r="C6" s="423"/>
      <c r="D6" s="423"/>
      <c r="E6" s="799" t="s">
        <v>1119</v>
      </c>
      <c r="F6" s="1744">
        <f>('Prod. Info'!C40)</f>
        <v>0</v>
      </c>
      <c r="G6" s="1744"/>
      <c r="H6" s="1744"/>
      <c r="I6" s="1744"/>
      <c r="J6" s="1744"/>
      <c r="K6" s="785"/>
      <c r="L6" s="793"/>
      <c r="M6" s="811"/>
      <c r="N6" s="811"/>
      <c r="O6" s="811"/>
      <c r="P6" s="811"/>
      <c r="Q6" s="811"/>
      <c r="R6" s="811"/>
      <c r="S6" s="811"/>
      <c r="T6" s="811"/>
      <c r="U6" s="784"/>
      <c r="V6" s="784"/>
      <c r="W6" s="784"/>
      <c r="X6" s="784"/>
      <c r="Y6" s="784"/>
      <c r="Z6" s="784"/>
      <c r="AA6" s="784"/>
      <c r="AB6" s="25"/>
    </row>
    <row r="7" spans="1:30" s="362" customFormat="1" ht="7.5" customHeight="1" thickBot="1">
      <c r="B7" s="637"/>
      <c r="C7" s="2173" t="s">
        <v>1712</v>
      </c>
      <c r="D7" s="2173"/>
      <c r="E7" s="794"/>
      <c r="F7" s="794"/>
      <c r="G7" s="794"/>
      <c r="H7" s="794"/>
      <c r="I7" s="794"/>
      <c r="J7" s="794"/>
      <c r="K7" s="794"/>
      <c r="L7" s="795"/>
      <c r="M7" s="794"/>
      <c r="N7" s="794"/>
      <c r="O7" s="794"/>
      <c r="P7" s="794"/>
      <c r="Q7" s="794"/>
      <c r="R7" s="794"/>
      <c r="S7" s="794"/>
      <c r="T7" s="794"/>
      <c r="AA7" s="638"/>
      <c r="AB7" s="638"/>
    </row>
    <row r="8" spans="1:30" s="362" customFormat="1" ht="13.5" customHeight="1" thickTop="1">
      <c r="B8" s="801" t="e">
        <f>Budget!#REF!</f>
        <v>#REF!</v>
      </c>
      <c r="C8" s="802" t="e">
        <f>Budget!#REF!</f>
        <v>#REF!</v>
      </c>
      <c r="D8" s="807" t="e">
        <f>Budget!#REF!</f>
        <v>#REF!</v>
      </c>
      <c r="E8" s="1745" t="str">
        <f>'Deliverables Checklist'!B8</f>
        <v>SYSTEM</v>
      </c>
      <c r="F8" s="2177" t="str">
        <f>'Deliverables Checklist'!C8</f>
        <v>DESCRIPTION</v>
      </c>
      <c r="G8" s="2178"/>
      <c r="H8" s="2178"/>
      <c r="I8" s="2178"/>
      <c r="J8" s="2179"/>
      <c r="K8" s="1748" t="str">
        <f>'Deliverables Checklist'!H8</f>
        <v>PERSON ACCOUNTABLE</v>
      </c>
      <c r="L8" s="2179"/>
      <c r="M8" s="651" t="str">
        <f>'Deliverables Checklist'!J8</f>
        <v>Pay date:</v>
      </c>
      <c r="N8" s="651" t="str">
        <f>'Cash Flow'!L8</f>
        <v>Pay date:</v>
      </c>
      <c r="O8" s="651" t="str">
        <f>'Cash Flow'!M8</f>
        <v>Pay date:</v>
      </c>
      <c r="P8" s="651" t="str">
        <f>'Cash Flow'!N8</f>
        <v>Pay date:</v>
      </c>
      <c r="Q8" s="651" t="str">
        <f>'Cash Flow'!O8</f>
        <v>Pay date:</v>
      </c>
      <c r="R8" s="651" t="str">
        <f>'Cash Flow'!P8</f>
        <v>Pay date:</v>
      </c>
      <c r="S8" s="651" t="str">
        <f>'Cash Flow'!Q8</f>
        <v>Pay date:</v>
      </c>
      <c r="T8" s="651" t="str">
        <f>'Deliverables Checklist'!Q8</f>
        <v>Pay date:</v>
      </c>
      <c r="U8" s="651" t="str">
        <f>'Cash Flow'!S8</f>
        <v>Pay date:</v>
      </c>
      <c r="V8" s="651" t="str">
        <f>'Cash Flow'!T8</f>
        <v>Pay date:</v>
      </c>
      <c r="W8" s="651" t="str">
        <f>'Cash Flow'!U8</f>
        <v>Pay date:</v>
      </c>
      <c r="X8" s="651" t="str">
        <f>'Cash Flow'!V8</f>
        <v>Pay date:</v>
      </c>
      <c r="Y8" s="651" t="str">
        <f>'Cash Flow'!W8</f>
        <v>Pay date:</v>
      </c>
      <c r="Z8" s="651" t="str">
        <f>'Cash Flow'!X8</f>
        <v>Pay date:</v>
      </c>
      <c r="AA8" s="651" t="str">
        <f>'Cash Flow'!Z8</f>
        <v>Producton Control Adjustments</v>
      </c>
      <c r="AB8" s="1741" t="s">
        <v>1125</v>
      </c>
      <c r="AC8" s="1745" t="s">
        <v>1713</v>
      </c>
      <c r="AD8" s="1745" t="s">
        <v>75</v>
      </c>
    </row>
    <row r="9" spans="1:30" s="362" customFormat="1" ht="13.5" customHeight="1">
      <c r="B9" s="803"/>
      <c r="C9" s="804"/>
      <c r="D9" s="808"/>
      <c r="E9" s="2175"/>
      <c r="F9" s="2180"/>
      <c r="G9" s="2181"/>
      <c r="H9" s="2181"/>
      <c r="I9" s="2181"/>
      <c r="J9" s="2182"/>
      <c r="K9" s="2180"/>
      <c r="L9" s="2182"/>
      <c r="M9" s="780" t="str">
        <f>'Deliverables Checklist'!J9</f>
        <v>dd-mm-yy</v>
      </c>
      <c r="N9" s="652" t="str">
        <f>'Cash Flow'!L9</f>
        <v>dd-mm-yy</v>
      </c>
      <c r="O9" s="652" t="str">
        <f>'Cash Flow'!M9</f>
        <v>dd-mm-yy</v>
      </c>
      <c r="P9" s="652" t="str">
        <f>'Cash Flow'!N9</f>
        <v>dd-mm-yy</v>
      </c>
      <c r="Q9" s="652" t="str">
        <f>'Cash Flow'!O9</f>
        <v>dd-mm-yy</v>
      </c>
      <c r="R9" s="652" t="str">
        <f>'Cash Flow'!P9</f>
        <v>dd-mm-yy</v>
      </c>
      <c r="S9" s="652" t="str">
        <f>'Cash Flow'!Q9</f>
        <v>dd-mm-yy</v>
      </c>
      <c r="T9" s="780" t="str">
        <f>'Deliverables Checklist'!Q9</f>
        <v>dd-mm-yy</v>
      </c>
      <c r="U9" s="652" t="str">
        <f>'Cash Flow'!S9</f>
        <v>dd-mm-yy</v>
      </c>
      <c r="V9" s="652" t="str">
        <f>'Cash Flow'!T9</f>
        <v>dd-mm-yy</v>
      </c>
      <c r="W9" s="652" t="str">
        <f>'Cash Flow'!U9</f>
        <v>dd-mm-yy</v>
      </c>
      <c r="X9" s="652" t="str">
        <f>'Cash Flow'!V9</f>
        <v>dd-mm-yy</v>
      </c>
      <c r="Y9" s="652" t="str">
        <f>'Cash Flow'!W9</f>
        <v>dd-mm-yy</v>
      </c>
      <c r="Z9" s="652" t="str">
        <f>'Cash Flow'!X9</f>
        <v>dd-mm-yy</v>
      </c>
      <c r="AA9" s="652">
        <f>'Cash Flow'!Z9</f>
        <v>0</v>
      </c>
      <c r="AB9" s="1742"/>
      <c r="AC9" s="1746"/>
      <c r="AD9" s="1746"/>
    </row>
    <row r="10" spans="1:30" s="362" customFormat="1" ht="13.5" customHeight="1">
      <c r="B10" s="803"/>
      <c r="C10" s="804"/>
      <c r="D10" s="808"/>
      <c r="E10" s="2175"/>
      <c r="F10" s="2180"/>
      <c r="G10" s="2181"/>
      <c r="H10" s="2181"/>
      <c r="I10" s="2181"/>
      <c r="J10" s="2182"/>
      <c r="K10" s="2180"/>
      <c r="L10" s="2182"/>
      <c r="M10" s="1779" t="str">
        <f>'Deliverables Checklist'!J10</f>
        <v>Deliverables to be met before processing of:</v>
      </c>
      <c r="N10" s="652"/>
      <c r="O10" s="652"/>
      <c r="P10" s="652"/>
      <c r="Q10" s="652"/>
      <c r="R10" s="652"/>
      <c r="S10" s="652"/>
      <c r="T10" s="1779" t="str">
        <f>'Deliverables Checklist'!Q10</f>
        <v>Deliverables to be met before processing of:</v>
      </c>
      <c r="U10" s="652"/>
      <c r="V10" s="652"/>
      <c r="W10" s="652"/>
      <c r="X10" s="652"/>
      <c r="Y10" s="652"/>
      <c r="Z10" s="652"/>
      <c r="AA10" s="652"/>
      <c r="AB10" s="1742"/>
      <c r="AC10" s="1746"/>
      <c r="AD10" s="1746"/>
    </row>
    <row r="11" spans="1:30" s="362" customFormat="1" ht="13.5" customHeight="1">
      <c r="B11" s="803"/>
      <c r="C11" s="804"/>
      <c r="D11" s="808"/>
      <c r="E11" s="2175"/>
      <c r="F11" s="2180"/>
      <c r="G11" s="2181"/>
      <c r="H11" s="2181"/>
      <c r="I11" s="2181"/>
      <c r="J11" s="2182"/>
      <c r="K11" s="2180"/>
      <c r="L11" s="2182"/>
      <c r="M11" s="1780"/>
      <c r="N11" s="643" t="s">
        <v>1123</v>
      </c>
      <c r="O11" s="643" t="s">
        <v>1123</v>
      </c>
      <c r="P11" s="643" t="s">
        <v>1123</v>
      </c>
      <c r="Q11" s="643" t="s">
        <v>1123</v>
      </c>
      <c r="R11" s="643" t="s">
        <v>1123</v>
      </c>
      <c r="S11" s="643" t="s">
        <v>1123</v>
      </c>
      <c r="T11" s="1780"/>
      <c r="U11" s="643" t="s">
        <v>1123</v>
      </c>
      <c r="V11" s="643" t="s">
        <v>1123</v>
      </c>
      <c r="W11" s="643" t="s">
        <v>1123</v>
      </c>
      <c r="X11" s="643" t="s">
        <v>1123</v>
      </c>
      <c r="Y11" s="643" t="s">
        <v>1123</v>
      </c>
      <c r="Z11" s="643" t="s">
        <v>1123</v>
      </c>
      <c r="AA11" s="643" t="s">
        <v>1123</v>
      </c>
      <c r="AB11" s="1742"/>
      <c r="AC11" s="1746"/>
      <c r="AD11" s="1746"/>
    </row>
    <row r="12" spans="1:30" s="362" customFormat="1" ht="13.5" customHeight="1">
      <c r="B12" s="803"/>
      <c r="C12" s="804"/>
      <c r="D12" s="808"/>
      <c r="E12" s="2175"/>
      <c r="F12" s="2180"/>
      <c r="G12" s="2181"/>
      <c r="H12" s="2181"/>
      <c r="I12" s="2181"/>
      <c r="J12" s="2182"/>
      <c r="K12" s="2180"/>
      <c r="L12" s="2182"/>
      <c r="M12" s="1780"/>
      <c r="N12" s="643"/>
      <c r="O12" s="643"/>
      <c r="P12" s="643"/>
      <c r="Q12" s="643"/>
      <c r="R12" s="643"/>
      <c r="S12" s="643"/>
      <c r="T12" s="1780"/>
      <c r="U12" s="643"/>
      <c r="V12" s="643"/>
      <c r="W12" s="643"/>
      <c r="X12" s="643"/>
      <c r="Y12" s="643"/>
      <c r="Z12" s="643"/>
      <c r="AA12" s="643"/>
      <c r="AB12" s="1742"/>
      <c r="AC12" s="1746"/>
      <c r="AD12" s="1746"/>
    </row>
    <row r="13" spans="1:30" s="362" customFormat="1" ht="13.5" customHeight="1" thickBot="1">
      <c r="B13" s="805"/>
      <c r="C13" s="806"/>
      <c r="D13" s="809"/>
      <c r="E13" s="2175"/>
      <c r="F13" s="2180"/>
      <c r="G13" s="2181"/>
      <c r="H13" s="2181"/>
      <c r="I13" s="2181"/>
      <c r="J13" s="2182"/>
      <c r="K13" s="2180"/>
      <c r="L13" s="2182"/>
      <c r="M13" s="781" t="str">
        <f>'Deliverables Checklist'!J13</f>
        <v>P1 invoice</v>
      </c>
      <c r="N13" s="653" t="str">
        <f>'Cash Flow'!L11</f>
        <v>Month</v>
      </c>
      <c r="O13" s="653" t="str">
        <f>'Cash Flow'!M11</f>
        <v>Month</v>
      </c>
      <c r="P13" s="653" t="str">
        <f>'Cash Flow'!N11</f>
        <v>Month</v>
      </c>
      <c r="Q13" s="653" t="str">
        <f>'Cash Flow'!O11</f>
        <v>Month</v>
      </c>
      <c r="R13" s="653" t="str">
        <f>'Cash Flow'!P11</f>
        <v>Month</v>
      </c>
      <c r="S13" s="653" t="str">
        <f>'Cash Flow'!Q11</f>
        <v>Month</v>
      </c>
      <c r="T13" s="781" t="str">
        <f>'Deliverables Checklist'!Q13</f>
        <v>P8 invoice</v>
      </c>
      <c r="U13" s="653" t="str">
        <f>'Cash Flow'!S11</f>
        <v>Month</v>
      </c>
      <c r="V13" s="653" t="str">
        <f>'Cash Flow'!T11</f>
        <v>Month</v>
      </c>
      <c r="W13" s="653" t="str">
        <f>'Cash Flow'!U11</f>
        <v>Month</v>
      </c>
      <c r="X13" s="653" t="str">
        <f>'Cash Flow'!V11</f>
        <v>Month</v>
      </c>
      <c r="Y13" s="653" t="str">
        <f>'Cash Flow'!W11</f>
        <v>Month</v>
      </c>
      <c r="Z13" s="653" t="str">
        <f>'Cash Flow'!X11</f>
        <v>Month</v>
      </c>
      <c r="AA13" s="653">
        <f>'Cash Flow'!Z11</f>
        <v>0</v>
      </c>
      <c r="AB13" s="1743"/>
      <c r="AC13" s="1747"/>
      <c r="AD13" s="1747"/>
    </row>
    <row r="14" spans="1:30" ht="13.5" customHeight="1" thickBot="1">
      <c r="A14" s="362"/>
      <c r="B14" s="654"/>
      <c r="C14" s="655"/>
      <c r="D14" s="655"/>
      <c r="E14" s="2176"/>
      <c r="F14" s="2183"/>
      <c r="G14" s="2184"/>
      <c r="H14" s="2184"/>
      <c r="I14" s="2184"/>
      <c r="J14" s="2185"/>
      <c r="K14" s="2183"/>
      <c r="L14" s="2185"/>
      <c r="M14" s="647">
        <f>'Deliverables Checklist'!J14</f>
        <v>1</v>
      </c>
      <c r="N14" s="686">
        <f>'Cash Flow'!L12</f>
        <v>2</v>
      </c>
      <c r="O14" s="686">
        <f>'Cash Flow'!M12</f>
        <v>3</v>
      </c>
      <c r="P14" s="686">
        <f>'Cash Flow'!N12</f>
        <v>4</v>
      </c>
      <c r="Q14" s="686">
        <f>'Cash Flow'!O12</f>
        <v>5</v>
      </c>
      <c r="R14" s="686">
        <f>'Cash Flow'!P12</f>
        <v>6</v>
      </c>
      <c r="S14" s="686">
        <f>'Cash Flow'!Q12</f>
        <v>7</v>
      </c>
      <c r="T14" s="686">
        <f>'Cash Flow'!R12</f>
        <v>8</v>
      </c>
      <c r="U14" s="686">
        <f>'Cash Flow'!S12</f>
        <v>9</v>
      </c>
      <c r="V14" s="686">
        <f>'Cash Flow'!T12</f>
        <v>10</v>
      </c>
      <c r="W14" s="686">
        <f>'Cash Flow'!U12</f>
        <v>11</v>
      </c>
      <c r="X14" s="686">
        <f>'Cash Flow'!V12</f>
        <v>12</v>
      </c>
      <c r="Y14" s="686">
        <f>'Cash Flow'!W12</f>
        <v>13</v>
      </c>
      <c r="Z14" s="686">
        <f>'Cash Flow'!X12</f>
        <v>14</v>
      </c>
      <c r="AA14" s="686">
        <f>'Cash Flow'!Z12</f>
        <v>0</v>
      </c>
      <c r="AB14" s="687"/>
      <c r="AC14" s="27"/>
      <c r="AD14" s="27"/>
    </row>
    <row r="15" spans="1:30" ht="13.5" customHeight="1" thickTop="1">
      <c r="E15" s="1126" t="str">
        <f>'Deliverables Checklist'!B15</f>
        <v>SAP</v>
      </c>
      <c r="F15" s="1771" t="str">
        <f>'Deliverables Checklist'!C15</f>
        <v>Tax Clearance Certificate</v>
      </c>
      <c r="G15" s="1772"/>
      <c r="H15" s="1772"/>
      <c r="I15" s="1772"/>
      <c r="J15" s="1773"/>
      <c r="K15" s="1774" t="str">
        <f>'Deliverables Checklist'!H15</f>
        <v>Commissioning Manager</v>
      </c>
      <c r="L15" s="1775"/>
      <c r="M15" s="696">
        <f>'Deliverables Checklist'!J15</f>
        <v>1</v>
      </c>
      <c r="N15" s="649" t="e">
        <f>'Cash Flow'!#REF!</f>
        <v>#REF!</v>
      </c>
      <c r="O15" s="649" t="e">
        <f>'Cash Flow'!#REF!</f>
        <v>#REF!</v>
      </c>
      <c r="P15" s="649" t="e">
        <f>'Cash Flow'!#REF!</f>
        <v>#REF!</v>
      </c>
      <c r="Q15" s="649" t="e">
        <f>'Cash Flow'!#REF!</f>
        <v>#REF!</v>
      </c>
      <c r="R15" s="649" t="e">
        <f>'Cash Flow'!#REF!</f>
        <v>#REF!</v>
      </c>
      <c r="S15" s="649" t="e">
        <f>'Cash Flow'!#REF!</f>
        <v>#REF!</v>
      </c>
      <c r="T15" s="697">
        <f>'Deliverables Checklist'!Q15</f>
        <v>0</v>
      </c>
      <c r="U15" s="649" t="e">
        <f>'Cash Flow'!#REF!</f>
        <v>#REF!</v>
      </c>
      <c r="V15" s="649" t="e">
        <f>'Cash Flow'!#REF!</f>
        <v>#REF!</v>
      </c>
      <c r="W15" s="649" t="e">
        <f>'Cash Flow'!#REF!</f>
        <v>#REF!</v>
      </c>
      <c r="X15" s="649" t="e">
        <f>'Cash Flow'!#REF!</f>
        <v>#REF!</v>
      </c>
      <c r="Y15" s="649" t="e">
        <f>'Cash Flow'!#REF!</f>
        <v>#REF!</v>
      </c>
      <c r="Z15" s="649" t="e">
        <f>'Cash Flow'!#REF!</f>
        <v>#REF!</v>
      </c>
      <c r="AA15" s="649" t="e">
        <f>'Cash Flow'!#REF!</f>
        <v>#REF!</v>
      </c>
      <c r="AB15" s="649" t="e">
        <f>'Cash Flow'!#REF!</f>
        <v>#REF!</v>
      </c>
      <c r="AC15" s="695"/>
      <c r="AD15" s="696"/>
    </row>
    <row r="16" spans="1:30" ht="13.5" customHeight="1">
      <c r="E16" s="1126" t="str">
        <f>'Deliverables Checklist'!B16</f>
        <v>SAP</v>
      </c>
      <c r="F16" s="1771" t="str">
        <f>'Deliverables Checklist'!C16</f>
        <v>BEE Certificate</v>
      </c>
      <c r="G16" s="1772"/>
      <c r="H16" s="1772"/>
      <c r="I16" s="1772"/>
      <c r="J16" s="1773"/>
      <c r="K16" s="1774" t="str">
        <f>'Deliverables Checklist'!H16</f>
        <v>Commissioning Manager</v>
      </c>
      <c r="L16" s="1775"/>
      <c r="M16" s="696">
        <f>'Deliverables Checklist'!J16</f>
        <v>1</v>
      </c>
      <c r="N16" s="649" t="e">
        <f>'Cash Flow'!#REF!</f>
        <v>#REF!</v>
      </c>
      <c r="O16" s="649" t="e">
        <f>'Cash Flow'!#REF!</f>
        <v>#REF!</v>
      </c>
      <c r="P16" s="649" t="e">
        <f>'Cash Flow'!#REF!</f>
        <v>#REF!</v>
      </c>
      <c r="Q16" s="649" t="e">
        <f>'Cash Flow'!#REF!</f>
        <v>#REF!</v>
      </c>
      <c r="R16" s="649" t="e">
        <f>'Cash Flow'!#REF!</f>
        <v>#REF!</v>
      </c>
      <c r="S16" s="649" t="e">
        <f>'Cash Flow'!#REF!</f>
        <v>#REF!</v>
      </c>
      <c r="T16" s="697">
        <f>'Deliverables Checklist'!Q16</f>
        <v>0</v>
      </c>
      <c r="U16" s="649" t="e">
        <f>'Cash Flow'!#REF!</f>
        <v>#REF!</v>
      </c>
      <c r="V16" s="649" t="e">
        <f>'Cash Flow'!#REF!</f>
        <v>#REF!</v>
      </c>
      <c r="W16" s="649" t="e">
        <f>'Cash Flow'!#REF!</f>
        <v>#REF!</v>
      </c>
      <c r="X16" s="649" t="e">
        <f>'Cash Flow'!#REF!</f>
        <v>#REF!</v>
      </c>
      <c r="Y16" s="649" t="e">
        <f>'Cash Flow'!#REF!</f>
        <v>#REF!</v>
      </c>
      <c r="Z16" s="649" t="e">
        <f>'Cash Flow'!#REF!</f>
        <v>#REF!</v>
      </c>
      <c r="AA16" s="649" t="e">
        <f>'Cash Flow'!#REF!</f>
        <v>#REF!</v>
      </c>
      <c r="AB16" s="649" t="e">
        <f>'Cash Flow'!#REF!</f>
        <v>#REF!</v>
      </c>
      <c r="AC16" s="695"/>
      <c r="AD16" s="696"/>
    </row>
    <row r="17" spans="5:30" ht="13.5" customHeight="1">
      <c r="E17" s="1126" t="str">
        <f>'Deliverables Checklist'!B17</f>
        <v>SAP</v>
      </c>
      <c r="F17" s="1771" t="str">
        <f>'Deliverables Checklist'!C17</f>
        <v>TV License</v>
      </c>
      <c r="G17" s="1772"/>
      <c r="H17" s="1772"/>
      <c r="I17" s="1772"/>
      <c r="J17" s="1773"/>
      <c r="K17" s="1774" t="str">
        <f>'Deliverables Checklist'!H17</f>
        <v>Commissioning Manager</v>
      </c>
      <c r="L17" s="1775"/>
      <c r="M17" s="696">
        <f>'Deliverables Checklist'!J17</f>
        <v>1</v>
      </c>
      <c r="N17" s="656"/>
      <c r="O17" s="656"/>
      <c r="P17" s="656"/>
      <c r="Q17" s="656"/>
      <c r="R17" s="656"/>
      <c r="S17" s="656"/>
      <c r="T17" s="697">
        <f>'Deliverables Checklist'!Q17</f>
        <v>0</v>
      </c>
      <c r="U17" s="656"/>
      <c r="V17" s="656"/>
      <c r="W17" s="656"/>
      <c r="X17" s="656"/>
      <c r="Y17" s="656"/>
      <c r="Z17" s="656"/>
      <c r="AA17" s="656"/>
      <c r="AB17" s="656"/>
      <c r="AC17" s="695"/>
      <c r="AD17" s="695"/>
    </row>
    <row r="18" spans="5:30" ht="13.5" customHeight="1">
      <c r="E18" s="1126" t="str">
        <f>'Deliverables Checklist'!B18</f>
        <v>SAP</v>
      </c>
      <c r="F18" s="1771" t="str">
        <f>'Deliverables Checklist'!C18</f>
        <v>Scriptwriters/Writers Agreement</v>
      </c>
      <c r="G18" s="1772"/>
      <c r="H18" s="1772"/>
      <c r="I18" s="1772"/>
      <c r="J18" s="1773"/>
      <c r="K18" s="1774" t="str">
        <f>'Deliverables Checklist'!H18</f>
        <v>Business Acquisitions</v>
      </c>
      <c r="L18" s="1775"/>
      <c r="M18" s="696">
        <f>'Deliverables Checklist'!J18</f>
        <v>0</v>
      </c>
      <c r="N18" s="656"/>
      <c r="O18" s="656"/>
      <c r="P18" s="656"/>
      <c r="Q18" s="656"/>
      <c r="R18" s="656"/>
      <c r="S18" s="656"/>
      <c r="T18" s="697">
        <f>'Deliverables Checklist'!Q18</f>
        <v>0</v>
      </c>
      <c r="U18" s="656"/>
      <c r="V18" s="656"/>
      <c r="W18" s="656"/>
      <c r="X18" s="656"/>
      <c r="Y18" s="656"/>
      <c r="Z18" s="656"/>
      <c r="AA18" s="656"/>
      <c r="AB18" s="656"/>
      <c r="AC18" s="695"/>
      <c r="AD18" s="695"/>
    </row>
    <row r="19" spans="5:30" ht="13.5" customHeight="1">
      <c r="E19" s="1126" t="str">
        <f>'Deliverables Checklist'!B19</f>
        <v>SAP</v>
      </c>
      <c r="F19" s="1771" t="str">
        <f>'Deliverables Checklist'!C19</f>
        <v>Invoice</v>
      </c>
      <c r="G19" s="1772"/>
      <c r="H19" s="1772"/>
      <c r="I19" s="1772"/>
      <c r="J19" s="1773"/>
      <c r="K19" s="1774" t="str">
        <f>'Deliverables Checklist'!H19</f>
        <v>Business Acquisitions</v>
      </c>
      <c r="L19" s="1775"/>
      <c r="M19" s="696">
        <f>'Deliverables Checklist'!J19</f>
        <v>0</v>
      </c>
      <c r="N19" s="649" t="e">
        <f>'Cash Flow'!#REF!</f>
        <v>#REF!</v>
      </c>
      <c r="O19" s="649" t="e">
        <f>'Cash Flow'!#REF!</f>
        <v>#REF!</v>
      </c>
      <c r="P19" s="649" t="e">
        <f>'Cash Flow'!#REF!</f>
        <v>#REF!</v>
      </c>
      <c r="Q19" s="649" t="e">
        <f>'Cash Flow'!#REF!</f>
        <v>#REF!</v>
      </c>
      <c r="R19" s="649" t="e">
        <f>'Cash Flow'!#REF!</f>
        <v>#REF!</v>
      </c>
      <c r="S19" s="649" t="e">
        <f>'Cash Flow'!#REF!</f>
        <v>#REF!</v>
      </c>
      <c r="T19" s="697">
        <f>'Deliverables Checklist'!Q19</f>
        <v>0</v>
      </c>
      <c r="U19" s="649" t="e">
        <f>'Cash Flow'!#REF!</f>
        <v>#REF!</v>
      </c>
      <c r="V19" s="649" t="e">
        <f>'Cash Flow'!#REF!</f>
        <v>#REF!</v>
      </c>
      <c r="W19" s="649" t="e">
        <f>'Cash Flow'!#REF!</f>
        <v>#REF!</v>
      </c>
      <c r="X19" s="649" t="e">
        <f>'Cash Flow'!#REF!</f>
        <v>#REF!</v>
      </c>
      <c r="Y19" s="649" t="e">
        <f>'Cash Flow'!#REF!</f>
        <v>#REF!</v>
      </c>
      <c r="Z19" s="649" t="e">
        <f>'Cash Flow'!#REF!</f>
        <v>#REF!</v>
      </c>
      <c r="AA19" s="649" t="e">
        <f>'Cash Flow'!#REF!</f>
        <v>#REF!</v>
      </c>
      <c r="AB19" s="649" t="e">
        <f>'Cash Flow'!#REF!</f>
        <v>#REF!</v>
      </c>
      <c r="AC19" s="695"/>
      <c r="AD19" s="696"/>
    </row>
    <row r="20" spans="5:30" ht="13.5" customHeight="1">
      <c r="E20" s="1126" t="str">
        <f>'Deliverables Checklist'!B20</f>
        <v>e-mail U drive</v>
      </c>
      <c r="F20" s="1771" t="str">
        <f>'Deliverables Checklist'!C20</f>
        <v>Proof of separate bank account</v>
      </c>
      <c r="G20" s="1772"/>
      <c r="H20" s="1772"/>
      <c r="I20" s="1772"/>
      <c r="J20" s="1773"/>
      <c r="K20" s="1774" t="str">
        <f>'Deliverables Checklist'!H20</f>
        <v>Production Controller</v>
      </c>
      <c r="L20" s="1775"/>
      <c r="M20" s="696">
        <f>'Deliverables Checklist'!J20</f>
        <v>1</v>
      </c>
      <c r="N20" s="640" t="e">
        <f>'Cash Flow'!#REF!</f>
        <v>#REF!</v>
      </c>
      <c r="O20" s="640" t="e">
        <f>'Cash Flow'!#REF!</f>
        <v>#REF!</v>
      </c>
      <c r="P20" s="640" t="e">
        <f>'Cash Flow'!#REF!</f>
        <v>#REF!</v>
      </c>
      <c r="Q20" s="640" t="e">
        <f>'Cash Flow'!#REF!</f>
        <v>#REF!</v>
      </c>
      <c r="R20" s="640" t="e">
        <f>'Cash Flow'!#REF!</f>
        <v>#REF!</v>
      </c>
      <c r="S20" s="640" t="e">
        <f>'Cash Flow'!#REF!</f>
        <v>#REF!</v>
      </c>
      <c r="T20" s="697">
        <f>'Deliverables Checklist'!Q20</f>
        <v>0</v>
      </c>
      <c r="U20" s="640" t="e">
        <f>'Cash Flow'!#REF!</f>
        <v>#REF!</v>
      </c>
      <c r="V20" s="640" t="e">
        <f>'Cash Flow'!#REF!</f>
        <v>#REF!</v>
      </c>
      <c r="W20" s="640" t="e">
        <f>'Cash Flow'!#REF!</f>
        <v>#REF!</v>
      </c>
      <c r="X20" s="640" t="e">
        <f>'Cash Flow'!#REF!</f>
        <v>#REF!</v>
      </c>
      <c r="Y20" s="640" t="e">
        <f>'Cash Flow'!#REF!</f>
        <v>#REF!</v>
      </c>
      <c r="Z20" s="640" t="e">
        <f>'Cash Flow'!#REF!</f>
        <v>#REF!</v>
      </c>
      <c r="AA20" s="640" t="e">
        <f>'Cash Flow'!#REF!</f>
        <v>#REF!</v>
      </c>
      <c r="AB20" s="649" t="e">
        <f>'Cash Flow'!#REF!</f>
        <v>#REF!</v>
      </c>
      <c r="AC20" s="695"/>
      <c r="AD20" s="696"/>
    </row>
    <row r="21" spans="5:30" ht="13.5" customHeight="1">
      <c r="E21" s="1126" t="str">
        <f>'Deliverables Checklist'!B21</f>
        <v>e-mail U drive</v>
      </c>
      <c r="F21" s="1771" t="str">
        <f>'Deliverables Checklist'!C21</f>
        <v>Copy of Production Insurance Confirmation</v>
      </c>
      <c r="G21" s="1772"/>
      <c r="H21" s="1772"/>
      <c r="I21" s="1772"/>
      <c r="J21" s="1773"/>
      <c r="K21" s="1774" t="str">
        <f>'Deliverables Checklist'!H21</f>
        <v>Production Controller</v>
      </c>
      <c r="L21" s="1775"/>
      <c r="M21" s="696">
        <f>'Deliverables Checklist'!J21</f>
        <v>1</v>
      </c>
      <c r="N21" s="656"/>
      <c r="O21" s="656"/>
      <c r="P21" s="656"/>
      <c r="Q21" s="656"/>
      <c r="R21" s="656"/>
      <c r="S21" s="656"/>
      <c r="T21" s="697">
        <f>'Deliverables Checklist'!Q21</f>
        <v>0</v>
      </c>
      <c r="U21" s="656"/>
      <c r="V21" s="656"/>
      <c r="W21" s="656"/>
      <c r="X21" s="656"/>
      <c r="Y21" s="656"/>
      <c r="Z21" s="656"/>
      <c r="AA21" s="656"/>
      <c r="AB21" s="656"/>
      <c r="AC21" s="695"/>
      <c r="AD21" s="695"/>
    </row>
    <row r="22" spans="5:30" ht="13.5" customHeight="1">
      <c r="E22" s="1126" t="str">
        <f>'Deliverables Checklist'!B22</f>
        <v>SAP</v>
      </c>
      <c r="F22" s="1771" t="str">
        <f>'Deliverables Checklist'!C22</f>
        <v>Monthly Production Expenditure Report</v>
      </c>
      <c r="G22" s="1772"/>
      <c r="H22" s="1772"/>
      <c r="I22" s="1772"/>
      <c r="J22" s="1773"/>
      <c r="K22" s="1774" t="str">
        <f>'Deliverables Checklist'!H22</f>
        <v>Production Controller</v>
      </c>
      <c r="L22" s="1775"/>
      <c r="M22" s="696">
        <f>'Deliverables Checklist'!J22</f>
        <v>0</v>
      </c>
      <c r="N22" s="649" t="e">
        <f>'Cash Flow'!#REF!</f>
        <v>#REF!</v>
      </c>
      <c r="O22" s="649" t="e">
        <f>'Cash Flow'!#REF!</f>
        <v>#REF!</v>
      </c>
      <c r="P22" s="649" t="e">
        <f>'Cash Flow'!#REF!</f>
        <v>#REF!</v>
      </c>
      <c r="Q22" s="649" t="e">
        <f>'Cash Flow'!#REF!</f>
        <v>#REF!</v>
      </c>
      <c r="R22" s="649" t="e">
        <f>'Cash Flow'!#REF!</f>
        <v>#REF!</v>
      </c>
      <c r="S22" s="649" t="e">
        <f>'Cash Flow'!#REF!</f>
        <v>#REF!</v>
      </c>
      <c r="T22" s="697" t="str">
        <f>'Deliverables Checklist'!Q22</f>
        <v>P7 mid-month</v>
      </c>
      <c r="U22" s="649" t="e">
        <f>'Cash Flow'!#REF!</f>
        <v>#REF!</v>
      </c>
      <c r="V22" s="649" t="e">
        <f>'Cash Flow'!#REF!</f>
        <v>#REF!</v>
      </c>
      <c r="W22" s="649" t="e">
        <f>'Cash Flow'!#REF!</f>
        <v>#REF!</v>
      </c>
      <c r="X22" s="649" t="e">
        <f>'Cash Flow'!#REF!</f>
        <v>#REF!</v>
      </c>
      <c r="Y22" s="649" t="e">
        <f>'Cash Flow'!#REF!</f>
        <v>#REF!</v>
      </c>
      <c r="Z22" s="649" t="e">
        <f>'Cash Flow'!#REF!</f>
        <v>#REF!</v>
      </c>
      <c r="AA22" s="649" t="e">
        <f>'Cash Flow'!#REF!</f>
        <v>#REF!</v>
      </c>
      <c r="AB22" s="649" t="e">
        <f>'Cash Flow'!#REF!</f>
        <v>#REF!</v>
      </c>
      <c r="AC22" s="695"/>
      <c r="AD22" s="696"/>
    </row>
    <row r="23" spans="5:30" ht="13.5" customHeight="1">
      <c r="E23" s="1126" t="str">
        <f>'Deliverables Checklist'!B23</f>
        <v>email</v>
      </c>
      <c r="F23" s="1771" t="str">
        <f>'Deliverables Checklist'!C23</f>
        <v>Asset Closing Memo</v>
      </c>
      <c r="G23" s="1772"/>
      <c r="H23" s="1772"/>
      <c r="I23" s="1772"/>
      <c r="J23" s="1773"/>
      <c r="K23" s="1774" t="str">
        <f>'Deliverables Checklist'!H23</f>
        <v>Production Controller</v>
      </c>
      <c r="L23" s="1775"/>
      <c r="M23" s="696">
        <f>'Deliverables Checklist'!J23</f>
        <v>0</v>
      </c>
      <c r="N23" s="649" t="e">
        <f>'Cash Flow'!#REF!</f>
        <v>#REF!</v>
      </c>
      <c r="O23" s="649" t="e">
        <f>'Cash Flow'!#REF!</f>
        <v>#REF!</v>
      </c>
      <c r="P23" s="649" t="e">
        <f>'Cash Flow'!#REF!</f>
        <v>#REF!</v>
      </c>
      <c r="Q23" s="649" t="e">
        <f>'Cash Flow'!#REF!</f>
        <v>#REF!</v>
      </c>
      <c r="R23" s="649" t="e">
        <f>'Cash Flow'!#REF!</f>
        <v>#REF!</v>
      </c>
      <c r="S23" s="649" t="e">
        <f>'Cash Flow'!#REF!</f>
        <v>#REF!</v>
      </c>
      <c r="T23" s="697">
        <f>'Deliverables Checklist'!Q23</f>
        <v>0</v>
      </c>
      <c r="U23" s="649" t="e">
        <f>'Cash Flow'!#REF!</f>
        <v>#REF!</v>
      </c>
      <c r="V23" s="649" t="e">
        <f>'Cash Flow'!#REF!</f>
        <v>#REF!</v>
      </c>
      <c r="W23" s="649" t="e">
        <f>'Cash Flow'!#REF!</f>
        <v>#REF!</v>
      </c>
      <c r="X23" s="649" t="e">
        <f>'Cash Flow'!#REF!</f>
        <v>#REF!</v>
      </c>
      <c r="Y23" s="649" t="e">
        <f>'Cash Flow'!#REF!</f>
        <v>#REF!</v>
      </c>
      <c r="Z23" s="649" t="e">
        <f>'Cash Flow'!#REF!</f>
        <v>#REF!</v>
      </c>
      <c r="AA23" s="649" t="e">
        <f>'Cash Flow'!#REF!</f>
        <v>#REF!</v>
      </c>
      <c r="AB23" s="649" t="e">
        <f>'Cash Flow'!#REF!</f>
        <v>#REF!</v>
      </c>
      <c r="AC23" s="695"/>
      <c r="AD23" s="696"/>
    </row>
    <row r="24" spans="5:30" ht="13.5" customHeight="1">
      <c r="E24" s="1126" t="str">
        <f>'Deliverables Checklist'!B24</f>
        <v>e-mail U drive</v>
      </c>
      <c r="F24" s="1771" t="str">
        <f>'Deliverables Checklist'!C24</f>
        <v>Final Status Report    (Production Controller)</v>
      </c>
      <c r="G24" s="1772"/>
      <c r="H24" s="1772"/>
      <c r="I24" s="1772"/>
      <c r="J24" s="1773"/>
      <c r="K24" s="1774" t="str">
        <f>'Deliverables Checklist'!H24</f>
        <v>Financial Administrator</v>
      </c>
      <c r="L24" s="1775"/>
      <c r="M24" s="696">
        <f>'Deliverables Checklist'!J24</f>
        <v>0</v>
      </c>
      <c r="N24" s="640" t="e">
        <f>'Cash Flow'!#REF!</f>
        <v>#REF!</v>
      </c>
      <c r="O24" s="640" t="e">
        <f>'Cash Flow'!#REF!</f>
        <v>#REF!</v>
      </c>
      <c r="P24" s="640" t="e">
        <f>'Cash Flow'!#REF!</f>
        <v>#REF!</v>
      </c>
      <c r="Q24" s="640" t="e">
        <f>'Cash Flow'!#REF!</f>
        <v>#REF!</v>
      </c>
      <c r="R24" s="640" t="e">
        <f>'Cash Flow'!#REF!</f>
        <v>#REF!</v>
      </c>
      <c r="S24" s="640" t="e">
        <f>'Cash Flow'!#REF!</f>
        <v>#REF!</v>
      </c>
      <c r="T24" s="697">
        <f>'Deliverables Checklist'!Q24</f>
        <v>0</v>
      </c>
      <c r="U24" s="640" t="e">
        <f>'Cash Flow'!#REF!</f>
        <v>#REF!</v>
      </c>
      <c r="V24" s="640" t="e">
        <f>'Cash Flow'!#REF!</f>
        <v>#REF!</v>
      </c>
      <c r="W24" s="640" t="e">
        <f>'Cash Flow'!#REF!</f>
        <v>#REF!</v>
      </c>
      <c r="X24" s="640" t="e">
        <f>'Cash Flow'!#REF!</f>
        <v>#REF!</v>
      </c>
      <c r="Y24" s="640" t="e">
        <f>'Cash Flow'!#REF!</f>
        <v>#REF!</v>
      </c>
      <c r="Z24" s="640" t="e">
        <f>'Cash Flow'!#REF!</f>
        <v>#REF!</v>
      </c>
      <c r="AA24" s="640" t="e">
        <f>'Cash Flow'!#REF!</f>
        <v>#REF!</v>
      </c>
      <c r="AB24" s="649" t="e">
        <f>'Cash Flow'!#REF!</f>
        <v>#REF!</v>
      </c>
      <c r="AC24" s="695"/>
      <c r="AD24" s="696"/>
    </row>
    <row r="25" spans="5:30" ht="13.5" customHeight="1">
      <c r="E25" s="1126" t="str">
        <f>'Deliverables Checklist'!B25</f>
        <v>e-mail U drive</v>
      </c>
      <c r="F25" s="1771" t="str">
        <f>'Deliverables Checklist'!C25</f>
        <v>Content Workshop</v>
      </c>
      <c r="G25" s="1772"/>
      <c r="H25" s="1772"/>
      <c r="I25" s="1772"/>
      <c r="J25" s="1773"/>
      <c r="K25" s="1774" t="str">
        <f>'Deliverables Checklist'!H25</f>
        <v>Commissioning Editor</v>
      </c>
      <c r="L25" s="1775"/>
      <c r="M25" s="696">
        <f>'Deliverables Checklist'!J25</f>
        <v>1</v>
      </c>
      <c r="N25" s="656"/>
      <c r="O25" s="656"/>
      <c r="P25" s="656"/>
      <c r="Q25" s="656"/>
      <c r="R25" s="656"/>
      <c r="S25" s="656"/>
      <c r="T25" s="697">
        <f>'Deliverables Checklist'!Q25</f>
        <v>0</v>
      </c>
      <c r="U25" s="656"/>
      <c r="V25" s="656"/>
      <c r="W25" s="656"/>
      <c r="X25" s="656"/>
      <c r="Y25" s="656"/>
      <c r="Z25" s="656"/>
      <c r="AA25" s="656"/>
      <c r="AB25" s="656"/>
      <c r="AC25" s="695"/>
      <c r="AD25" s="695"/>
    </row>
    <row r="26" spans="5:30" ht="13.5" customHeight="1">
      <c r="E26" s="1126" t="str">
        <f>'Deliverables Checklist'!B26</f>
        <v>e-mail U drive</v>
      </c>
      <c r="F26" s="1771" t="str">
        <f>'Deliverables Checklist'!C26</f>
        <v>Research Pack</v>
      </c>
      <c r="G26" s="1772"/>
      <c r="H26" s="1772"/>
      <c r="I26" s="1772"/>
      <c r="J26" s="1773"/>
      <c r="K26" s="1774" t="str">
        <f>'Deliverables Checklist'!H26</f>
        <v>Commissioning Editor</v>
      </c>
      <c r="L26" s="1775"/>
      <c r="M26" s="696">
        <f>'Deliverables Checklist'!J26</f>
        <v>1</v>
      </c>
      <c r="N26" s="649" t="e">
        <f>'Cash Flow'!#REF!</f>
        <v>#REF!</v>
      </c>
      <c r="O26" s="649" t="e">
        <f>'Cash Flow'!#REF!</f>
        <v>#REF!</v>
      </c>
      <c r="P26" s="649" t="e">
        <f>'Cash Flow'!#REF!</f>
        <v>#REF!</v>
      </c>
      <c r="Q26" s="649" t="e">
        <f>'Cash Flow'!#REF!</f>
        <v>#REF!</v>
      </c>
      <c r="R26" s="649" t="e">
        <f>'Cash Flow'!#REF!</f>
        <v>#REF!</v>
      </c>
      <c r="S26" s="649" t="e">
        <f>'Cash Flow'!#REF!</f>
        <v>#REF!</v>
      </c>
      <c r="T26" s="697">
        <f>'Deliverables Checklist'!Q26</f>
        <v>0</v>
      </c>
      <c r="U26" s="649" t="e">
        <f>'Cash Flow'!#REF!</f>
        <v>#REF!</v>
      </c>
      <c r="V26" s="649" t="e">
        <f>'Cash Flow'!#REF!</f>
        <v>#REF!</v>
      </c>
      <c r="W26" s="649" t="e">
        <f>'Cash Flow'!#REF!</f>
        <v>#REF!</v>
      </c>
      <c r="X26" s="649" t="e">
        <f>'Cash Flow'!#REF!</f>
        <v>#REF!</v>
      </c>
      <c r="Y26" s="649" t="e">
        <f>'Cash Flow'!#REF!</f>
        <v>#REF!</v>
      </c>
      <c r="Z26" s="649" t="e">
        <f>'Cash Flow'!#REF!</f>
        <v>#REF!</v>
      </c>
      <c r="AA26" s="649" t="e">
        <f>'Cash Flow'!#REF!</f>
        <v>#REF!</v>
      </c>
      <c r="AB26" s="649" t="e">
        <f>'Cash Flow'!#REF!</f>
        <v>#REF!</v>
      </c>
      <c r="AC26" s="695"/>
      <c r="AD26" s="696"/>
    </row>
    <row r="27" spans="5:30" ht="13.5" customHeight="1">
      <c r="E27" s="1126" t="str">
        <f>'Deliverables Checklist'!B27</f>
        <v>Dalet</v>
      </c>
      <c r="F27" s="1771" t="str">
        <f>'Deliverables Checklist'!C27</f>
        <v>Episodic Outlines; EPG Synopsis</v>
      </c>
      <c r="G27" s="1772"/>
      <c r="H27" s="1772"/>
      <c r="I27" s="1772"/>
      <c r="J27" s="1773"/>
      <c r="K27" s="1774" t="str">
        <f>'Deliverables Checklist'!H27</f>
        <v>Commissioning Editor</v>
      </c>
      <c r="L27" s="1775"/>
      <c r="M27" s="696">
        <f>'Deliverables Checklist'!J27</f>
        <v>1</v>
      </c>
      <c r="N27" s="649" t="e">
        <f>'Cash Flow'!#REF!</f>
        <v>#REF!</v>
      </c>
      <c r="O27" s="649" t="e">
        <f>'Cash Flow'!#REF!</f>
        <v>#REF!</v>
      </c>
      <c r="P27" s="649" t="e">
        <f>'Cash Flow'!#REF!</f>
        <v>#REF!</v>
      </c>
      <c r="Q27" s="649" t="e">
        <f>'Cash Flow'!#REF!</f>
        <v>#REF!</v>
      </c>
      <c r="R27" s="649" t="e">
        <f>'Cash Flow'!#REF!</f>
        <v>#REF!</v>
      </c>
      <c r="S27" s="649" t="e">
        <f>'Cash Flow'!#REF!</f>
        <v>#REF!</v>
      </c>
      <c r="T27" s="697">
        <f>'Deliverables Checklist'!Q27</f>
        <v>0</v>
      </c>
      <c r="U27" s="649" t="e">
        <f>'Cash Flow'!#REF!</f>
        <v>#REF!</v>
      </c>
      <c r="V27" s="649" t="e">
        <f>'Cash Flow'!#REF!</f>
        <v>#REF!</v>
      </c>
      <c r="W27" s="649" t="e">
        <f>'Cash Flow'!#REF!</f>
        <v>#REF!</v>
      </c>
      <c r="X27" s="649" t="e">
        <f>'Cash Flow'!#REF!</f>
        <v>#REF!</v>
      </c>
      <c r="Y27" s="649" t="e">
        <f>'Cash Flow'!#REF!</f>
        <v>#REF!</v>
      </c>
      <c r="Z27" s="649" t="e">
        <f>'Cash Flow'!#REF!</f>
        <v>#REF!</v>
      </c>
      <c r="AA27" s="649" t="e">
        <f>'Cash Flow'!#REF!</f>
        <v>#REF!</v>
      </c>
      <c r="AB27" s="649" t="e">
        <f>'Cash Flow'!#REF!</f>
        <v>#REF!</v>
      </c>
      <c r="AC27" s="695"/>
      <c r="AD27" s="696"/>
    </row>
    <row r="28" spans="5:30" ht="13.5" customHeight="1">
      <c r="E28" s="1126" t="str">
        <f>'Deliverables Checklist'!B28</f>
        <v>Dalet</v>
      </c>
      <c r="F28" s="1771" t="str">
        <f>'Deliverables Checklist'!C28</f>
        <v>Series Outlines</v>
      </c>
      <c r="G28" s="1772"/>
      <c r="H28" s="1772"/>
      <c r="I28" s="1772"/>
      <c r="J28" s="1773"/>
      <c r="K28" s="1774" t="str">
        <f>'Deliverables Checklist'!H28</f>
        <v>Commissioning Editor</v>
      </c>
      <c r="L28" s="1775"/>
      <c r="M28" s="696">
        <f>'Deliverables Checklist'!J28</f>
        <v>0</v>
      </c>
      <c r="N28" s="649" t="e">
        <f>'Cash Flow'!#REF!</f>
        <v>#REF!</v>
      </c>
      <c r="O28" s="649" t="e">
        <f>'Cash Flow'!#REF!</f>
        <v>#REF!</v>
      </c>
      <c r="P28" s="649" t="e">
        <f>'Cash Flow'!#REF!</f>
        <v>#REF!</v>
      </c>
      <c r="Q28" s="649" t="e">
        <f>'Cash Flow'!#REF!</f>
        <v>#REF!</v>
      </c>
      <c r="R28" s="649" t="e">
        <f>'Cash Flow'!#REF!</f>
        <v>#REF!</v>
      </c>
      <c r="S28" s="649" t="e">
        <f>'Cash Flow'!#REF!</f>
        <v>#REF!</v>
      </c>
      <c r="T28" s="697">
        <f>'Deliverables Checklist'!Q28</f>
        <v>0</v>
      </c>
      <c r="U28" s="649" t="e">
        <f>'Cash Flow'!#REF!</f>
        <v>#REF!</v>
      </c>
      <c r="V28" s="649" t="e">
        <f>'Cash Flow'!#REF!</f>
        <v>#REF!</v>
      </c>
      <c r="W28" s="649" t="e">
        <f>'Cash Flow'!#REF!</f>
        <v>#REF!</v>
      </c>
      <c r="X28" s="649" t="e">
        <f>'Cash Flow'!#REF!</f>
        <v>#REF!</v>
      </c>
      <c r="Y28" s="649" t="e">
        <f>'Cash Flow'!#REF!</f>
        <v>#REF!</v>
      </c>
      <c r="Z28" s="649" t="e">
        <f>'Cash Flow'!#REF!</f>
        <v>#REF!</v>
      </c>
      <c r="AA28" s="649" t="e">
        <f>'Cash Flow'!#REF!</f>
        <v>#REF!</v>
      </c>
      <c r="AB28" s="649" t="e">
        <f>'Cash Flow'!#REF!</f>
        <v>#REF!</v>
      </c>
      <c r="AC28" s="695"/>
      <c r="AD28" s="696"/>
    </row>
    <row r="29" spans="5:30" ht="13.5" customHeight="1">
      <c r="E29" s="1126" t="str">
        <f>'Deliverables Checklist'!B29</f>
        <v>U Drive</v>
      </c>
      <c r="F29" s="1771" t="str">
        <f>'Deliverables Checklist'!C29</f>
        <v>Final Approved TX Scripts</v>
      </c>
      <c r="G29" s="1772"/>
      <c r="H29" s="1772"/>
      <c r="I29" s="1772"/>
      <c r="J29" s="1773"/>
      <c r="K29" s="1774" t="str">
        <f>'Deliverables Checklist'!H29</f>
        <v>Commissioning Editor</v>
      </c>
      <c r="L29" s="1775"/>
      <c r="M29" s="696">
        <f>'Deliverables Checklist'!J29</f>
        <v>0</v>
      </c>
      <c r="N29" s="649" t="e">
        <f>'Cash Flow'!#REF!</f>
        <v>#REF!</v>
      </c>
      <c r="O29" s="649" t="e">
        <f>'Cash Flow'!#REF!</f>
        <v>#REF!</v>
      </c>
      <c r="P29" s="649" t="e">
        <f>'Cash Flow'!#REF!</f>
        <v>#REF!</v>
      </c>
      <c r="Q29" s="649" t="e">
        <f>'Cash Flow'!#REF!</f>
        <v>#REF!</v>
      </c>
      <c r="R29" s="649" t="e">
        <f>'Cash Flow'!#REF!</f>
        <v>#REF!</v>
      </c>
      <c r="S29" s="649" t="e">
        <f>'Cash Flow'!#REF!</f>
        <v>#REF!</v>
      </c>
      <c r="T29" s="697">
        <f>'Deliverables Checklist'!Q29</f>
        <v>0</v>
      </c>
      <c r="U29" s="649" t="e">
        <f>'Cash Flow'!#REF!</f>
        <v>#REF!</v>
      </c>
      <c r="V29" s="649" t="e">
        <f>'Cash Flow'!#REF!</f>
        <v>#REF!</v>
      </c>
      <c r="W29" s="649" t="e">
        <f>'Cash Flow'!#REF!</f>
        <v>#REF!</v>
      </c>
      <c r="X29" s="649" t="e">
        <f>'Cash Flow'!#REF!</f>
        <v>#REF!</v>
      </c>
      <c r="Y29" s="649" t="e">
        <f>'Cash Flow'!#REF!</f>
        <v>#REF!</v>
      </c>
      <c r="Z29" s="649" t="e">
        <f>'Cash Flow'!#REF!</f>
        <v>#REF!</v>
      </c>
      <c r="AA29" s="649" t="e">
        <f>'Cash Flow'!#REF!</f>
        <v>#REF!</v>
      </c>
      <c r="AB29" s="649" t="e">
        <f>'Cash Flow'!#REF!</f>
        <v>#REF!</v>
      </c>
      <c r="AC29" s="695"/>
      <c r="AD29" s="696"/>
    </row>
    <row r="30" spans="5:30" ht="13.5" customHeight="1">
      <c r="E30" s="1126" t="str">
        <f>'Deliverables Checklist'!B30</f>
        <v>YBC</v>
      </c>
      <c r="F30" s="1771" t="str">
        <f>'Deliverables Checklist'!C30</f>
        <v>Viewing copy delivered via we transfer or similar product</v>
      </c>
      <c r="G30" s="1772"/>
      <c r="H30" s="1772"/>
      <c r="I30" s="1772"/>
      <c r="J30" s="1773"/>
      <c r="K30" s="1774" t="str">
        <f>'Deliverables Checklist'!H30</f>
        <v>Commissioning Editor</v>
      </c>
      <c r="L30" s="1775"/>
      <c r="M30" s="696">
        <f>'Deliverables Checklist'!J30</f>
        <v>0</v>
      </c>
      <c r="N30" s="649" t="e">
        <f>'Cash Flow'!#REF!</f>
        <v>#REF!</v>
      </c>
      <c r="O30" s="649" t="e">
        <f>'Cash Flow'!#REF!</f>
        <v>#REF!</v>
      </c>
      <c r="P30" s="649" t="e">
        <f>'Cash Flow'!#REF!</f>
        <v>#REF!</v>
      </c>
      <c r="Q30" s="649" t="e">
        <f>'Cash Flow'!#REF!</f>
        <v>#REF!</v>
      </c>
      <c r="R30" s="649" t="e">
        <f>'Cash Flow'!#REF!</f>
        <v>#REF!</v>
      </c>
      <c r="S30" s="649" t="e">
        <f>'Cash Flow'!#REF!</f>
        <v>#REF!</v>
      </c>
      <c r="T30" s="697">
        <f>'Deliverables Checklist'!Q30</f>
        <v>0</v>
      </c>
      <c r="U30" s="649" t="e">
        <f>'Cash Flow'!#REF!</f>
        <v>#REF!</v>
      </c>
      <c r="V30" s="649" t="e">
        <f>'Cash Flow'!#REF!</f>
        <v>#REF!</v>
      </c>
      <c r="W30" s="649" t="e">
        <f>'Cash Flow'!#REF!</f>
        <v>#REF!</v>
      </c>
      <c r="X30" s="649" t="e">
        <f>'Cash Flow'!#REF!</f>
        <v>#REF!</v>
      </c>
      <c r="Y30" s="649" t="e">
        <f>'Cash Flow'!#REF!</f>
        <v>#REF!</v>
      </c>
      <c r="Z30" s="649" t="e">
        <f>'Cash Flow'!#REF!</f>
        <v>#REF!</v>
      </c>
      <c r="AA30" s="649" t="e">
        <f>'Cash Flow'!#REF!</f>
        <v>#REF!</v>
      </c>
      <c r="AB30" s="649" t="e">
        <f>'Cash Flow'!#REF!</f>
        <v>#REF!</v>
      </c>
      <c r="AC30" s="695"/>
      <c r="AD30" s="696"/>
    </row>
    <row r="31" spans="5:30" ht="13.5" customHeight="1">
      <c r="E31" s="1126" t="str">
        <f>'Deliverables Checklist'!B31</f>
        <v>Dalet</v>
      </c>
      <c r="F31" s="1771" t="str">
        <f>'Deliverables Checklist'!C31</f>
        <v>EPKs and Promos</v>
      </c>
      <c r="G31" s="1772"/>
      <c r="H31" s="1772"/>
      <c r="I31" s="1772"/>
      <c r="J31" s="1773"/>
      <c r="K31" s="1774" t="str">
        <f>'Deliverables Checklist'!H31</f>
        <v>Commissioning Editor</v>
      </c>
      <c r="L31" s="1775"/>
      <c r="M31" s="696">
        <f>'Deliverables Checklist'!J31</f>
        <v>0</v>
      </c>
      <c r="N31" s="649" t="e">
        <f>'Cash Flow'!#REF!</f>
        <v>#REF!</v>
      </c>
      <c r="O31" s="649" t="e">
        <f>'Cash Flow'!#REF!</f>
        <v>#REF!</v>
      </c>
      <c r="P31" s="649" t="e">
        <f>'Cash Flow'!#REF!</f>
        <v>#REF!</v>
      </c>
      <c r="Q31" s="649" t="e">
        <f>'Cash Flow'!#REF!</f>
        <v>#REF!</v>
      </c>
      <c r="R31" s="649" t="e">
        <f>'Cash Flow'!#REF!</f>
        <v>#REF!</v>
      </c>
      <c r="S31" s="649" t="e">
        <f>'Cash Flow'!#REF!</f>
        <v>#REF!</v>
      </c>
      <c r="T31" s="697">
        <f>'Deliverables Checklist'!Q31</f>
        <v>0</v>
      </c>
      <c r="U31" s="649" t="e">
        <f>'Cash Flow'!#REF!</f>
        <v>#REF!</v>
      </c>
      <c r="V31" s="649" t="e">
        <f>'Cash Flow'!#REF!</f>
        <v>#REF!</v>
      </c>
      <c r="W31" s="649" t="e">
        <f>'Cash Flow'!#REF!</f>
        <v>#REF!</v>
      </c>
      <c r="X31" s="649" t="e">
        <f>'Cash Flow'!#REF!</f>
        <v>#REF!</v>
      </c>
      <c r="Y31" s="649" t="e">
        <f>'Cash Flow'!#REF!</f>
        <v>#REF!</v>
      </c>
      <c r="Z31" s="649" t="e">
        <f>'Cash Flow'!#REF!</f>
        <v>#REF!</v>
      </c>
      <c r="AA31" s="649" t="e">
        <f>'Cash Flow'!#REF!</f>
        <v>#REF!</v>
      </c>
      <c r="AB31" s="649" t="e">
        <f>'Cash Flow'!#REF!</f>
        <v>#REF!</v>
      </c>
      <c r="AC31" s="695"/>
      <c r="AD31" s="696"/>
    </row>
    <row r="32" spans="5:30" ht="13.5" customHeight="1">
      <c r="E32" s="1126" t="str">
        <f>'Deliverables Checklist'!B32</f>
        <v>Dalet</v>
      </c>
      <c r="F32" s="1771" t="str">
        <f>'Deliverables Checklist'!C32</f>
        <v>Episodic File Delivery (portal) with M&amp;E tracks</v>
      </c>
      <c r="G32" s="1772"/>
      <c r="H32" s="1772"/>
      <c r="I32" s="1772"/>
      <c r="J32" s="1773"/>
      <c r="K32" s="1774" t="str">
        <f>'Deliverables Checklist'!H32</f>
        <v>Commissioning Editor</v>
      </c>
      <c r="L32" s="1775"/>
      <c r="M32" s="696">
        <f>'Deliverables Checklist'!J32</f>
        <v>0</v>
      </c>
      <c r="N32" s="649" t="e">
        <f>'Cash Flow'!#REF!</f>
        <v>#REF!</v>
      </c>
      <c r="O32" s="649" t="e">
        <f>'Cash Flow'!#REF!</f>
        <v>#REF!</v>
      </c>
      <c r="P32" s="649" t="e">
        <f>'Cash Flow'!#REF!</f>
        <v>#REF!</v>
      </c>
      <c r="Q32" s="649" t="e">
        <f>'Cash Flow'!#REF!</f>
        <v>#REF!</v>
      </c>
      <c r="R32" s="649" t="e">
        <f>'Cash Flow'!#REF!</f>
        <v>#REF!</v>
      </c>
      <c r="S32" s="649" t="e">
        <f>'Cash Flow'!#REF!</f>
        <v>#REF!</v>
      </c>
      <c r="T32" s="697">
        <f>'Deliverables Checklist'!Q32</f>
        <v>0</v>
      </c>
      <c r="U32" s="649" t="e">
        <f>'Cash Flow'!#REF!</f>
        <v>#REF!</v>
      </c>
      <c r="V32" s="649" t="e">
        <f>'Cash Flow'!#REF!</f>
        <v>#REF!</v>
      </c>
      <c r="W32" s="649" t="e">
        <f>'Cash Flow'!#REF!</f>
        <v>#REF!</v>
      </c>
      <c r="X32" s="649" t="e">
        <f>'Cash Flow'!#REF!</f>
        <v>#REF!</v>
      </c>
      <c r="Y32" s="649" t="e">
        <f>'Cash Flow'!#REF!</f>
        <v>#REF!</v>
      </c>
      <c r="Z32" s="649" t="e">
        <f>'Cash Flow'!#REF!</f>
        <v>#REF!</v>
      </c>
      <c r="AA32" s="649" t="e">
        <f>'Cash Flow'!#REF!</f>
        <v>#REF!</v>
      </c>
      <c r="AB32" s="649" t="e">
        <f>'Cash Flow'!#REF!</f>
        <v>#REF!</v>
      </c>
      <c r="AC32" s="695"/>
      <c r="AD32" s="696"/>
    </row>
    <row r="33" spans="5:30" ht="13.5" customHeight="1">
      <c r="E33" s="1126" t="str">
        <f>'Deliverables Checklist'!B33</f>
        <v>Dalet</v>
      </c>
      <c r="F33" s="1771" t="str">
        <f>'Deliverables Checklist'!C33</f>
        <v>Rushes/Unedited material; metadata (separate folder and house codes)</v>
      </c>
      <c r="G33" s="1772"/>
      <c r="H33" s="1772"/>
      <c r="I33" s="1772"/>
      <c r="J33" s="1773"/>
      <c r="K33" s="1774" t="str">
        <f>'Deliverables Checklist'!H33</f>
        <v>Commissioning Editor</v>
      </c>
      <c r="L33" s="1775"/>
      <c r="M33" s="696">
        <f>'Deliverables Checklist'!J33</f>
        <v>0</v>
      </c>
      <c r="N33" s="649" t="e">
        <f>'Cash Flow'!#REF!</f>
        <v>#REF!</v>
      </c>
      <c r="O33" s="649" t="e">
        <f>'Cash Flow'!#REF!</f>
        <v>#REF!</v>
      </c>
      <c r="P33" s="649" t="e">
        <f>'Cash Flow'!#REF!</f>
        <v>#REF!</v>
      </c>
      <c r="Q33" s="649" t="e">
        <f>'Cash Flow'!#REF!</f>
        <v>#REF!</v>
      </c>
      <c r="R33" s="649" t="e">
        <f>'Cash Flow'!#REF!</f>
        <v>#REF!</v>
      </c>
      <c r="S33" s="649" t="e">
        <f>'Cash Flow'!#REF!</f>
        <v>#REF!</v>
      </c>
      <c r="T33" s="697">
        <f>'Deliverables Checklist'!Q33</f>
        <v>0</v>
      </c>
      <c r="U33" s="649" t="e">
        <f>'Cash Flow'!#REF!</f>
        <v>#REF!</v>
      </c>
      <c r="V33" s="649" t="e">
        <f>'Cash Flow'!#REF!</f>
        <v>#REF!</v>
      </c>
      <c r="W33" s="649" t="e">
        <f>'Cash Flow'!#REF!</f>
        <v>#REF!</v>
      </c>
      <c r="X33" s="649" t="e">
        <f>'Cash Flow'!#REF!</f>
        <v>#REF!</v>
      </c>
      <c r="Y33" s="649" t="e">
        <f>'Cash Flow'!#REF!</f>
        <v>#REF!</v>
      </c>
      <c r="Z33" s="649" t="e">
        <f>'Cash Flow'!#REF!</f>
        <v>#REF!</v>
      </c>
      <c r="AA33" s="649" t="e">
        <f>'Cash Flow'!#REF!</f>
        <v>#REF!</v>
      </c>
      <c r="AB33" s="649" t="e">
        <f>'Cash Flow'!#REF!</f>
        <v>#REF!</v>
      </c>
      <c r="AC33" s="695"/>
      <c r="AD33" s="696"/>
    </row>
    <row r="34" spans="5:30" ht="13.5" customHeight="1">
      <c r="E34" s="1126" t="str">
        <f>'Deliverables Checklist'!B34</f>
        <v>iMonitor</v>
      </c>
      <c r="F34" s="1771" t="str">
        <f>'Deliverables Checklist'!C34</f>
        <v>Music Cue Sheet</v>
      </c>
      <c r="G34" s="1772"/>
      <c r="H34" s="1772"/>
      <c r="I34" s="1772"/>
      <c r="J34" s="1773"/>
      <c r="K34" s="1774" t="str">
        <f>'Deliverables Checklist'!H34</f>
        <v>Commissioning Editor</v>
      </c>
      <c r="L34" s="1775"/>
      <c r="M34" s="696">
        <f>'Deliverables Checklist'!J34</f>
        <v>0</v>
      </c>
      <c r="N34" s="649" t="e">
        <f>'Cash Flow'!#REF!</f>
        <v>#REF!</v>
      </c>
      <c r="O34" s="649" t="e">
        <f>'Cash Flow'!#REF!</f>
        <v>#REF!</v>
      </c>
      <c r="P34" s="649" t="e">
        <f>'Cash Flow'!#REF!</f>
        <v>#REF!</v>
      </c>
      <c r="Q34" s="649" t="e">
        <f>'Cash Flow'!#REF!</f>
        <v>#REF!</v>
      </c>
      <c r="R34" s="649" t="e">
        <f>'Cash Flow'!#REF!</f>
        <v>#REF!</v>
      </c>
      <c r="S34" s="649" t="e">
        <f>'Cash Flow'!#REF!</f>
        <v>#REF!</v>
      </c>
      <c r="T34" s="697">
        <f>'Deliverables Checklist'!Q34</f>
        <v>0</v>
      </c>
      <c r="U34" s="649" t="e">
        <f>'Cash Flow'!#REF!</f>
        <v>#REF!</v>
      </c>
      <c r="V34" s="649" t="e">
        <f>'Cash Flow'!#REF!</f>
        <v>#REF!</v>
      </c>
      <c r="W34" s="649" t="e">
        <f>'Cash Flow'!#REF!</f>
        <v>#REF!</v>
      </c>
      <c r="X34" s="649" t="e">
        <f>'Cash Flow'!#REF!</f>
        <v>#REF!</v>
      </c>
      <c r="Y34" s="649" t="e">
        <f>'Cash Flow'!#REF!</f>
        <v>#REF!</v>
      </c>
      <c r="Z34" s="649" t="e">
        <f>'Cash Flow'!#REF!</f>
        <v>#REF!</v>
      </c>
      <c r="AA34" s="649" t="e">
        <f>'Cash Flow'!#REF!</f>
        <v>#REF!</v>
      </c>
      <c r="AB34" s="649" t="e">
        <f>'Cash Flow'!#REF!</f>
        <v>#REF!</v>
      </c>
      <c r="AC34" s="695"/>
      <c r="AD34" s="696"/>
    </row>
    <row r="35" spans="5:30" ht="13.5" customHeight="1">
      <c r="E35" s="1126" t="str">
        <f>'Deliverables Checklist'!B35</f>
        <v>IBMS</v>
      </c>
      <c r="F35" s="1771" t="str">
        <f>'Deliverables Checklist'!C35</f>
        <v>FCC / DPP Shim info sheet (sign off on dalet)</v>
      </c>
      <c r="G35" s="1772"/>
      <c r="H35" s="1772"/>
      <c r="I35" s="1772"/>
      <c r="J35" s="1773"/>
      <c r="K35" s="1774" t="str">
        <f>'Deliverables Checklist'!H35</f>
        <v>Commissioning Editor</v>
      </c>
      <c r="L35" s="1775"/>
      <c r="M35" s="696">
        <f>'Deliverables Checklist'!J35</f>
        <v>0</v>
      </c>
      <c r="N35" s="649" t="e">
        <f>'Cash Flow'!#REF!</f>
        <v>#REF!</v>
      </c>
      <c r="O35" s="649" t="e">
        <f>'Cash Flow'!#REF!</f>
        <v>#REF!</v>
      </c>
      <c r="P35" s="649" t="e">
        <f>'Cash Flow'!#REF!</f>
        <v>#REF!</v>
      </c>
      <c r="Q35" s="649" t="e">
        <f>'Cash Flow'!#REF!</f>
        <v>#REF!</v>
      </c>
      <c r="R35" s="649" t="e">
        <f>'Cash Flow'!#REF!</f>
        <v>#REF!</v>
      </c>
      <c r="S35" s="649" t="e">
        <f>'Cash Flow'!#REF!</f>
        <v>#REF!</v>
      </c>
      <c r="T35" s="697">
        <f>'Deliverables Checklist'!Q35</f>
        <v>0</v>
      </c>
      <c r="U35" s="649" t="e">
        <f>'Cash Flow'!#REF!</f>
        <v>#REF!</v>
      </c>
      <c r="V35" s="649" t="e">
        <f>'Cash Flow'!#REF!</f>
        <v>#REF!</v>
      </c>
      <c r="W35" s="649" t="e">
        <f>'Cash Flow'!#REF!</f>
        <v>#REF!</v>
      </c>
      <c r="X35" s="649" t="e">
        <f>'Cash Flow'!#REF!</f>
        <v>#REF!</v>
      </c>
      <c r="Y35" s="649" t="e">
        <f>'Cash Flow'!#REF!</f>
        <v>#REF!</v>
      </c>
      <c r="Z35" s="649" t="e">
        <f>'Cash Flow'!#REF!</f>
        <v>#REF!</v>
      </c>
      <c r="AA35" s="649" t="e">
        <f>'Cash Flow'!#REF!</f>
        <v>#REF!</v>
      </c>
      <c r="AB35" s="649" t="e">
        <f>'Cash Flow'!#REF!</f>
        <v>#REF!</v>
      </c>
      <c r="AC35" s="695"/>
      <c r="AD35" s="696"/>
    </row>
    <row r="36" spans="5:30" ht="13.5" customHeight="1">
      <c r="E36" s="1126" t="str">
        <f>'Deliverables Checklist'!B36</f>
        <v>Hard drive</v>
      </c>
      <c r="F36" s="1771" t="str">
        <f>'Deliverables Checklist'!C36</f>
        <v>Full Series episodes (back-up on SABC Hard drive)</v>
      </c>
      <c r="G36" s="1772"/>
      <c r="H36" s="1772"/>
      <c r="I36" s="1772"/>
      <c r="J36" s="1773"/>
      <c r="K36" s="1774" t="str">
        <f>'Deliverables Checklist'!H36</f>
        <v>Commissioning Editor</v>
      </c>
      <c r="L36" s="1775"/>
      <c r="M36" s="696">
        <f>'Deliverables Checklist'!J36</f>
        <v>0</v>
      </c>
      <c r="N36" s="649" t="e">
        <f>'Cash Flow'!#REF!</f>
        <v>#REF!</v>
      </c>
      <c r="O36" s="649" t="e">
        <f>'Cash Flow'!#REF!</f>
        <v>#REF!</v>
      </c>
      <c r="P36" s="649" t="e">
        <f>'Cash Flow'!#REF!</f>
        <v>#REF!</v>
      </c>
      <c r="Q36" s="649" t="e">
        <f>'Cash Flow'!#REF!</f>
        <v>#REF!</v>
      </c>
      <c r="R36" s="649" t="e">
        <f>'Cash Flow'!#REF!</f>
        <v>#REF!</v>
      </c>
      <c r="S36" s="649" t="e">
        <f>'Cash Flow'!#REF!</f>
        <v>#REF!</v>
      </c>
      <c r="T36" s="697">
        <f>'Deliverables Checklist'!Q36</f>
        <v>0</v>
      </c>
      <c r="U36" s="649" t="e">
        <f>'Cash Flow'!#REF!</f>
        <v>#REF!</v>
      </c>
      <c r="V36" s="649" t="e">
        <f>'Cash Flow'!#REF!</f>
        <v>#REF!</v>
      </c>
      <c r="W36" s="649" t="e">
        <f>'Cash Flow'!#REF!</f>
        <v>#REF!</v>
      </c>
      <c r="X36" s="649" t="e">
        <f>'Cash Flow'!#REF!</f>
        <v>#REF!</v>
      </c>
      <c r="Y36" s="649" t="e">
        <f>'Cash Flow'!#REF!</f>
        <v>#REF!</v>
      </c>
      <c r="Z36" s="649" t="e">
        <f>'Cash Flow'!#REF!</f>
        <v>#REF!</v>
      </c>
      <c r="AA36" s="649" t="e">
        <f>'Cash Flow'!#REF!</f>
        <v>#REF!</v>
      </c>
      <c r="AB36" s="649" t="e">
        <f>'Cash Flow'!#REF!</f>
        <v>#REF!</v>
      </c>
      <c r="AC36" s="695"/>
      <c r="AD36" s="696"/>
    </row>
    <row r="37" spans="5:30" ht="13.5" customHeight="1">
      <c r="E37" s="1126" t="str">
        <f>'Deliverables Checklist'!B37</f>
        <v>SAP</v>
      </c>
      <c r="F37" s="1771" t="str">
        <f>'Deliverables Checklist'!C37</f>
        <v>Presenter, Cast and Crew Contracts</v>
      </c>
      <c r="G37" s="1772"/>
      <c r="H37" s="1772"/>
      <c r="I37" s="1772"/>
      <c r="J37" s="1773"/>
      <c r="K37" s="1774" t="str">
        <f>'Deliverables Checklist'!H37</f>
        <v>Commissioning Editor</v>
      </c>
      <c r="L37" s="1775"/>
      <c r="M37" s="696">
        <f>'Deliverables Checklist'!J37</f>
        <v>1</v>
      </c>
      <c r="N37" s="649" t="e">
        <f>'Cash Flow'!#REF!</f>
        <v>#REF!</v>
      </c>
      <c r="O37" s="649" t="e">
        <f>'Cash Flow'!#REF!</f>
        <v>#REF!</v>
      </c>
      <c r="P37" s="649" t="e">
        <f>'Cash Flow'!#REF!</f>
        <v>#REF!</v>
      </c>
      <c r="Q37" s="649" t="e">
        <f>'Cash Flow'!#REF!</f>
        <v>#REF!</v>
      </c>
      <c r="R37" s="649" t="e">
        <f>'Cash Flow'!#REF!</f>
        <v>#REF!</v>
      </c>
      <c r="S37" s="649" t="e">
        <f>'Cash Flow'!#REF!</f>
        <v>#REF!</v>
      </c>
      <c r="T37" s="697">
        <f>'Deliverables Checklist'!Q37</f>
        <v>0</v>
      </c>
      <c r="U37" s="649" t="e">
        <f>'Cash Flow'!#REF!</f>
        <v>#REF!</v>
      </c>
      <c r="V37" s="649" t="e">
        <f>'Cash Flow'!#REF!</f>
        <v>#REF!</v>
      </c>
      <c r="W37" s="649" t="e">
        <f>'Cash Flow'!#REF!</f>
        <v>#REF!</v>
      </c>
      <c r="X37" s="649" t="e">
        <f>'Cash Flow'!#REF!</f>
        <v>#REF!</v>
      </c>
      <c r="Y37" s="649" t="e">
        <f>'Cash Flow'!#REF!</f>
        <v>#REF!</v>
      </c>
      <c r="Z37" s="649" t="e">
        <f>'Cash Flow'!#REF!</f>
        <v>#REF!</v>
      </c>
      <c r="AA37" s="649" t="e">
        <f>'Cash Flow'!#REF!</f>
        <v>#REF!</v>
      </c>
      <c r="AB37" s="649" t="e">
        <f>'Cash Flow'!#REF!</f>
        <v>#REF!</v>
      </c>
      <c r="AC37" s="695"/>
      <c r="AD37" s="696"/>
    </row>
    <row r="38" spans="5:30" ht="13.5" customHeight="1">
      <c r="E38" s="1126" t="str">
        <f>'Deliverables Checklist'!B38</f>
        <v>IBMS</v>
      </c>
      <c r="F38" s="1771" t="str">
        <f>'Deliverables Checklist'!C38</f>
        <v>End Credit List per episode</v>
      </c>
      <c r="G38" s="1772"/>
      <c r="H38" s="1772"/>
      <c r="I38" s="1772"/>
      <c r="J38" s="1773"/>
      <c r="K38" s="1774" t="str">
        <f>'Deliverables Checklist'!H38</f>
        <v>Commissioning Editor</v>
      </c>
      <c r="L38" s="1775"/>
      <c r="M38" s="696">
        <f>'Deliverables Checklist'!J38</f>
        <v>0</v>
      </c>
      <c r="N38" s="649" t="e">
        <f>'Cash Flow'!#REF!</f>
        <v>#REF!</v>
      </c>
      <c r="O38" s="649" t="e">
        <f>'Cash Flow'!#REF!</f>
        <v>#REF!</v>
      </c>
      <c r="P38" s="649" t="e">
        <f>'Cash Flow'!#REF!</f>
        <v>#REF!</v>
      </c>
      <c r="Q38" s="649" t="e">
        <f>'Cash Flow'!#REF!</f>
        <v>#REF!</v>
      </c>
      <c r="R38" s="649" t="e">
        <f>'Cash Flow'!#REF!</f>
        <v>#REF!</v>
      </c>
      <c r="S38" s="649" t="e">
        <f>'Cash Flow'!#REF!</f>
        <v>#REF!</v>
      </c>
      <c r="T38" s="697">
        <f>'Deliverables Checklist'!Q38</f>
        <v>0</v>
      </c>
      <c r="U38" s="649" t="e">
        <f>'Cash Flow'!#REF!</f>
        <v>#REF!</v>
      </c>
      <c r="V38" s="649" t="e">
        <f>'Cash Flow'!#REF!</f>
        <v>#REF!</v>
      </c>
      <c r="W38" s="649" t="e">
        <f>'Cash Flow'!#REF!</f>
        <v>#REF!</v>
      </c>
      <c r="X38" s="649" t="e">
        <f>'Cash Flow'!#REF!</f>
        <v>#REF!</v>
      </c>
      <c r="Y38" s="649" t="e">
        <f>'Cash Flow'!#REF!</f>
        <v>#REF!</v>
      </c>
      <c r="Z38" s="649" t="e">
        <f>'Cash Flow'!#REF!</f>
        <v>#REF!</v>
      </c>
      <c r="AA38" s="649" t="e">
        <f>'Cash Flow'!#REF!</f>
        <v>#REF!</v>
      </c>
      <c r="AB38" s="649" t="e">
        <f>'Cash Flow'!#REF!</f>
        <v>#REF!</v>
      </c>
      <c r="AC38" s="695"/>
      <c r="AD38" s="696"/>
    </row>
    <row r="39" spans="5:30" ht="13.5" customHeight="1">
      <c r="E39" s="1126" t="str">
        <f>'Deliverables Checklist'!B39</f>
        <v>Dalet</v>
      </c>
      <c r="F39" s="1771" t="str">
        <f>'Deliverables Checklist'!C39</f>
        <v>Stock and Archive Material Contracts or clearances</v>
      </c>
      <c r="G39" s="1772"/>
      <c r="H39" s="1772"/>
      <c r="I39" s="1772"/>
      <c r="J39" s="1773"/>
      <c r="K39" s="1774" t="str">
        <f>'Deliverables Checklist'!H39</f>
        <v>Commissioning Editor</v>
      </c>
      <c r="L39" s="1775"/>
      <c r="M39" s="696">
        <f>'Deliverables Checklist'!J39</f>
        <v>1</v>
      </c>
      <c r="N39" s="649" t="e">
        <f>'Cash Flow'!#REF!</f>
        <v>#REF!</v>
      </c>
      <c r="O39" s="649" t="e">
        <f>'Cash Flow'!#REF!</f>
        <v>#REF!</v>
      </c>
      <c r="P39" s="649" t="e">
        <f>'Cash Flow'!#REF!</f>
        <v>#REF!</v>
      </c>
      <c r="Q39" s="649" t="e">
        <f>'Cash Flow'!#REF!</f>
        <v>#REF!</v>
      </c>
      <c r="R39" s="649" t="e">
        <f>'Cash Flow'!#REF!</f>
        <v>#REF!</v>
      </c>
      <c r="S39" s="649" t="e">
        <f>'Cash Flow'!#REF!</f>
        <v>#REF!</v>
      </c>
      <c r="T39" s="697">
        <f>'Deliverables Checklist'!Q39</f>
        <v>0</v>
      </c>
      <c r="U39" s="649" t="e">
        <f>'Cash Flow'!#REF!</f>
        <v>#REF!</v>
      </c>
      <c r="V39" s="649" t="e">
        <f>'Cash Flow'!#REF!</f>
        <v>#REF!</v>
      </c>
      <c r="W39" s="649" t="e">
        <f>'Cash Flow'!#REF!</f>
        <v>#REF!</v>
      </c>
      <c r="X39" s="649" t="e">
        <f>'Cash Flow'!#REF!</f>
        <v>#REF!</v>
      </c>
      <c r="Y39" s="649" t="e">
        <f>'Cash Flow'!#REF!</f>
        <v>#REF!</v>
      </c>
      <c r="Z39" s="649" t="e">
        <f>'Cash Flow'!#REF!</f>
        <v>#REF!</v>
      </c>
      <c r="AA39" s="649" t="e">
        <f>'Cash Flow'!#REF!</f>
        <v>#REF!</v>
      </c>
      <c r="AB39" s="649" t="e">
        <f>'Cash Flow'!#REF!</f>
        <v>#REF!</v>
      </c>
      <c r="AC39" s="695"/>
      <c r="AD39" s="696"/>
    </row>
    <row r="40" spans="5:30" ht="13.5" customHeight="1">
      <c r="E40" s="1126">
        <f>'Deliverables Checklist'!B40</f>
        <v>0</v>
      </c>
      <c r="F40" s="1771" t="str">
        <f>'Deliverables Checklist'!C40</f>
        <v>Series Bible or Format Bible</v>
      </c>
      <c r="G40" s="1772"/>
      <c r="H40" s="1772"/>
      <c r="I40" s="1772"/>
      <c r="J40" s="1773"/>
      <c r="K40" s="1774" t="str">
        <f>'Deliverables Checklist'!H40</f>
        <v>Commissioning Editor</v>
      </c>
      <c r="L40" s="1775"/>
      <c r="M40" s="696">
        <f>'Deliverables Checklist'!J40</f>
        <v>0</v>
      </c>
      <c r="N40" s="649" t="e">
        <f>'Cash Flow'!#REF!</f>
        <v>#REF!</v>
      </c>
      <c r="O40" s="649" t="e">
        <f>'Cash Flow'!#REF!</f>
        <v>#REF!</v>
      </c>
      <c r="P40" s="649" t="e">
        <f>'Cash Flow'!#REF!</f>
        <v>#REF!</v>
      </c>
      <c r="Q40" s="649" t="e">
        <f>'Cash Flow'!#REF!</f>
        <v>#REF!</v>
      </c>
      <c r="R40" s="649" t="e">
        <f>'Cash Flow'!#REF!</f>
        <v>#REF!</v>
      </c>
      <c r="S40" s="649" t="e">
        <f>'Cash Flow'!#REF!</f>
        <v>#REF!</v>
      </c>
      <c r="T40" s="697">
        <f>'Deliverables Checklist'!Q40</f>
        <v>0</v>
      </c>
      <c r="U40" s="649" t="e">
        <f>'Cash Flow'!#REF!</f>
        <v>#REF!</v>
      </c>
      <c r="V40" s="649" t="e">
        <f>'Cash Flow'!#REF!</f>
        <v>#REF!</v>
      </c>
      <c r="W40" s="649" t="e">
        <f>'Cash Flow'!#REF!</f>
        <v>#REF!</v>
      </c>
      <c r="X40" s="649" t="e">
        <f>'Cash Flow'!#REF!</f>
        <v>#REF!</v>
      </c>
      <c r="Y40" s="649" t="e">
        <f>'Cash Flow'!#REF!</f>
        <v>#REF!</v>
      </c>
      <c r="Z40" s="649" t="e">
        <f>'Cash Flow'!#REF!</f>
        <v>#REF!</v>
      </c>
      <c r="AA40" s="649" t="e">
        <f>'Cash Flow'!#REF!</f>
        <v>#REF!</v>
      </c>
      <c r="AB40" s="649" t="e">
        <f>'Cash Flow'!#REF!</f>
        <v>#REF!</v>
      </c>
      <c r="AC40" s="695"/>
      <c r="AD40" s="696"/>
    </row>
    <row r="41" spans="5:30" ht="13.5" customHeight="1">
      <c r="E41" s="1126" t="str">
        <f>'Deliverables Checklist'!B41</f>
        <v>iMonitor</v>
      </c>
      <c r="F41" s="1771" t="str">
        <f>'Deliverables Checklist'!C41</f>
        <v>MP3, Metadata &amp; M&amp;E tracks of all music commissioned with composers agreements all mood music fingerprinted, all logos and stings music uploaded and fingerprinted in i-monitor.</v>
      </c>
      <c r="G41" s="1772"/>
      <c r="H41" s="1772"/>
      <c r="I41" s="1772"/>
      <c r="J41" s="1773"/>
      <c r="K41" s="1774" t="str">
        <f>'Deliverables Checklist'!H41</f>
        <v>Commissioning Editor</v>
      </c>
      <c r="L41" s="1775"/>
      <c r="M41" s="696">
        <f>'Deliverables Checklist'!J41</f>
        <v>0</v>
      </c>
      <c r="N41" s="649" t="e">
        <f>'Cash Flow'!#REF!</f>
        <v>#REF!</v>
      </c>
      <c r="O41" s="649" t="e">
        <f>'Cash Flow'!#REF!</f>
        <v>#REF!</v>
      </c>
      <c r="P41" s="649" t="e">
        <f>'Cash Flow'!#REF!</f>
        <v>#REF!</v>
      </c>
      <c r="Q41" s="649" t="e">
        <f>'Cash Flow'!#REF!</f>
        <v>#REF!</v>
      </c>
      <c r="R41" s="649" t="e">
        <f>'Cash Flow'!#REF!</f>
        <v>#REF!</v>
      </c>
      <c r="S41" s="649" t="e">
        <f>'Cash Flow'!#REF!</f>
        <v>#REF!</v>
      </c>
      <c r="T41" s="697">
        <f>'Deliverables Checklist'!Q41</f>
        <v>0</v>
      </c>
      <c r="U41" s="649" t="e">
        <f>'Cash Flow'!#REF!</f>
        <v>#REF!</v>
      </c>
      <c r="V41" s="649" t="e">
        <f>'Cash Flow'!#REF!</f>
        <v>#REF!</v>
      </c>
      <c r="W41" s="649" t="e">
        <f>'Cash Flow'!#REF!</f>
        <v>#REF!</v>
      </c>
      <c r="X41" s="649" t="e">
        <f>'Cash Flow'!#REF!</f>
        <v>#REF!</v>
      </c>
      <c r="Y41" s="649" t="e">
        <f>'Cash Flow'!#REF!</f>
        <v>#REF!</v>
      </c>
      <c r="Z41" s="649" t="e">
        <f>'Cash Flow'!#REF!</f>
        <v>#REF!</v>
      </c>
      <c r="AA41" s="649" t="e">
        <f>'Cash Flow'!#REF!</f>
        <v>#REF!</v>
      </c>
      <c r="AB41" s="649" t="e">
        <f>'Cash Flow'!#REF!</f>
        <v>#REF!</v>
      </c>
      <c r="AC41" s="695"/>
      <c r="AD41" s="696"/>
    </row>
    <row r="42" spans="5:30" ht="13.5" customHeight="1">
      <c r="E42" s="1126" t="str">
        <f>'Deliverables Checklist'!B42</f>
        <v>Dalet</v>
      </c>
      <c r="F42" s="1771" t="str">
        <f>'Deliverables Checklist'!C42</f>
        <v>SRT files - plain-text file containing information regarding subtitles.</v>
      </c>
      <c r="G42" s="1772"/>
      <c r="H42" s="1772"/>
      <c r="I42" s="1772"/>
      <c r="J42" s="1773"/>
      <c r="K42" s="1774" t="str">
        <f>'Deliverables Checklist'!H42</f>
        <v>Commissioning Editor</v>
      </c>
      <c r="L42" s="1775"/>
      <c r="M42" s="696">
        <f>'Deliverables Checklist'!J42</f>
        <v>0</v>
      </c>
      <c r="N42" s="26"/>
      <c r="O42" s="26"/>
      <c r="P42" s="26"/>
      <c r="Q42" s="26"/>
      <c r="R42" s="26"/>
      <c r="S42" s="26"/>
      <c r="T42" s="697">
        <f>'Deliverables Checklist'!Q42</f>
        <v>0</v>
      </c>
      <c r="AC42" s="695"/>
      <c r="AD42" s="696"/>
    </row>
    <row r="43" spans="5:30" ht="13.5" customHeight="1">
      <c r="E43" s="1126" t="str">
        <f>'Deliverables Checklist'!B43</f>
        <v>Digital Archive/MAM</v>
      </c>
      <c r="F43" s="1771" t="str">
        <f>'Deliverables Checklist'!C43</f>
        <v>High Res photo and gif video of artists, presenters and characters per series</v>
      </c>
      <c r="G43" s="1772"/>
      <c r="H43" s="1772"/>
      <c r="I43" s="1772"/>
      <c r="J43" s="1773"/>
      <c r="K43" s="1774" t="str">
        <f>'Deliverables Checklist'!H43</f>
        <v>Publicist Channel</v>
      </c>
      <c r="L43" s="1775"/>
      <c r="M43" s="696">
        <f>'Deliverables Checklist'!J43</f>
        <v>0</v>
      </c>
      <c r="N43" s="26"/>
      <c r="O43" s="26"/>
      <c r="P43" s="26"/>
      <c r="Q43" s="26"/>
      <c r="R43" s="26"/>
      <c r="S43" s="26"/>
      <c r="T43" s="697">
        <f>'Deliverables Checklist'!Q43</f>
        <v>0</v>
      </c>
      <c r="AC43" s="695"/>
      <c r="AD43" s="696"/>
    </row>
    <row r="44" spans="5:30" ht="13.5" customHeight="1">
      <c r="E44" s="1126" t="str">
        <f>'Deliverables Checklist'!B44</f>
        <v>Digital Archive/MAM</v>
      </c>
      <c r="F44" s="1771" t="str">
        <f>'Deliverables Checklist'!C44</f>
        <v xml:space="preserve">Artist / Graphics / logos - high res for both print and video (CEs don't have access) </v>
      </c>
      <c r="G44" s="1772"/>
      <c r="H44" s="1772"/>
      <c r="I44" s="1772"/>
      <c r="J44" s="1773"/>
      <c r="K44" s="1774" t="str">
        <f>'Deliverables Checklist'!H44</f>
        <v>Commissioning Editor</v>
      </c>
      <c r="L44" s="1775"/>
      <c r="M44" s="696">
        <f>'Deliverables Checklist'!J44</f>
        <v>0</v>
      </c>
      <c r="N44" s="26"/>
      <c r="O44" s="26"/>
      <c r="P44" s="26"/>
      <c r="Q44" s="26"/>
      <c r="R44" s="26"/>
      <c r="S44" s="26"/>
      <c r="T44" s="697">
        <f>'Deliverables Checklist'!Q44</f>
        <v>0</v>
      </c>
      <c r="AC44" s="695"/>
      <c r="AD44" s="695"/>
    </row>
    <row r="45" spans="5:30" ht="13.5" customHeight="1">
      <c r="E45" s="1126" t="str">
        <f>'Deliverables Checklist'!B45</f>
        <v>Digital Archive/MAM</v>
      </c>
      <c r="F45" s="1771" t="str">
        <f>'Deliverables Checklist'!C45</f>
        <v>Media - The Making of &amp;/ behind the scenes/interviews with cast / social media</v>
      </c>
      <c r="G45" s="1772"/>
      <c r="H45" s="1772"/>
      <c r="I45" s="1772"/>
      <c r="J45" s="1773"/>
      <c r="K45" s="1774" t="str">
        <f>'Deliverables Checklist'!H45</f>
        <v>Commissioning Editor /Publicist.B development</v>
      </c>
      <c r="L45" s="1775"/>
      <c r="M45" s="696">
        <f>'Deliverables Checklist'!J45</f>
        <v>0</v>
      </c>
      <c r="N45" s="26"/>
      <c r="O45" s="26"/>
      <c r="P45" s="26"/>
      <c r="Q45" s="26"/>
      <c r="R45" s="26"/>
      <c r="S45" s="26"/>
      <c r="T45" s="697">
        <f>'Deliverables Checklist'!Q45</f>
        <v>0</v>
      </c>
      <c r="AC45" s="695"/>
      <c r="AD45" s="696"/>
    </row>
    <row r="46" spans="5:30" ht="13.5" customHeight="1">
      <c r="E46" s="1126" t="str">
        <f>'Deliverables Checklist'!B46</f>
        <v>SAP</v>
      </c>
      <c r="F46" s="1771" t="str">
        <f>'Deliverables Checklist'!C46</f>
        <v>Composer contract</v>
      </c>
      <c r="G46" s="1772"/>
      <c r="H46" s="1772"/>
      <c r="I46" s="1772"/>
      <c r="J46" s="1773"/>
      <c r="K46" s="1774" t="str">
        <f>'Deliverables Checklist'!H46</f>
        <v>Business Acquisitions</v>
      </c>
      <c r="L46" s="1775"/>
      <c r="M46" s="696">
        <f>'Deliverables Checklist'!J46</f>
        <v>0</v>
      </c>
      <c r="N46" s="26"/>
      <c r="O46" s="26"/>
      <c r="P46" s="26"/>
      <c r="Q46" s="26"/>
      <c r="R46" s="26"/>
      <c r="S46" s="26"/>
      <c r="T46" s="697">
        <f>'Deliverables Checklist'!Q46</f>
        <v>0</v>
      </c>
      <c r="AC46" s="695"/>
      <c r="AD46" s="695"/>
    </row>
    <row r="47" spans="5:30" ht="13.5" customHeight="1">
      <c r="E47" s="1126" t="str">
        <f>'Deliverables Checklist'!B47</f>
        <v>Rights Management/ Dalet/ Scheduling</v>
      </c>
      <c r="F47" s="1771" t="str">
        <f>'Deliverables Checklist'!C47</f>
        <v>Third Party Rights Clearances</v>
      </c>
      <c r="G47" s="1772"/>
      <c r="H47" s="1772"/>
      <c r="I47" s="1772"/>
      <c r="J47" s="1773"/>
      <c r="K47" s="1774" t="str">
        <f>'Deliverables Checklist'!H47</f>
        <v>Commissioning Editor</v>
      </c>
      <c r="L47" s="1775"/>
      <c r="M47" s="696">
        <f>'Deliverables Checklist'!J47</f>
        <v>0</v>
      </c>
      <c r="N47" s="26"/>
      <c r="O47" s="26"/>
      <c r="P47" s="26"/>
      <c r="Q47" s="26"/>
      <c r="R47" s="26"/>
      <c r="S47" s="26"/>
      <c r="T47" s="697">
        <f>'Deliverables Checklist'!Q47</f>
        <v>0</v>
      </c>
      <c r="AC47" s="695"/>
      <c r="AD47" s="696"/>
    </row>
    <row r="48" spans="5:30" ht="13.5" customHeight="1">
      <c r="E48" s="1126" t="str">
        <f>'Deliverables Checklist'!B48</f>
        <v>Rights Management/ Dalet/ Scheduling</v>
      </c>
      <c r="F48" s="1771" t="str">
        <f>'Deliverables Checklist'!C48</f>
        <v>Waiver or contract : Locations</v>
      </c>
      <c r="G48" s="1772"/>
      <c r="H48" s="1772"/>
      <c r="I48" s="1772"/>
      <c r="J48" s="1773"/>
      <c r="K48" s="1774" t="str">
        <f>'Deliverables Checklist'!H48</f>
        <v>Commissioning Editor</v>
      </c>
      <c r="L48" s="1775"/>
      <c r="M48" s="696">
        <f>'Deliverables Checklist'!J48</f>
        <v>0</v>
      </c>
      <c r="N48" s="26"/>
      <c r="O48" s="26"/>
      <c r="P48" s="26"/>
      <c r="Q48" s="26"/>
      <c r="R48" s="26"/>
      <c r="S48" s="26"/>
      <c r="T48" s="697">
        <f>'Deliverables Checklist'!Q48</f>
        <v>0</v>
      </c>
      <c r="AC48" s="695"/>
      <c r="AD48" s="696"/>
    </row>
    <row r="49" spans="1:30" ht="13.5" customHeight="1">
      <c r="E49" s="1126" t="str">
        <f>'Deliverables Checklist'!B49</f>
        <v>Rights Management/ Dalet/ Scheduling</v>
      </c>
      <c r="F49" s="1771" t="str">
        <f>'Deliverables Checklist'!C49</f>
        <v>Waivers : People</v>
      </c>
      <c r="G49" s="1772"/>
      <c r="H49" s="1772"/>
      <c r="I49" s="1772"/>
      <c r="J49" s="1773"/>
      <c r="K49" s="1774" t="str">
        <f>'Deliverables Checklist'!H49</f>
        <v>Commissioning Editor</v>
      </c>
      <c r="L49" s="1775"/>
      <c r="M49" s="696">
        <f>'Deliverables Checklist'!J49</f>
        <v>0</v>
      </c>
      <c r="N49" s="26"/>
      <c r="O49" s="26"/>
      <c r="P49" s="26"/>
      <c r="Q49" s="26"/>
      <c r="R49" s="26"/>
      <c r="S49" s="26"/>
      <c r="T49" s="697">
        <f>'Deliverables Checklist'!Q49</f>
        <v>0</v>
      </c>
      <c r="AC49" s="695"/>
      <c r="AD49" s="695"/>
    </row>
    <row r="50" spans="1:30" ht="13.5" customHeight="1">
      <c r="E50" s="1126" t="str">
        <f>'Deliverables Checklist'!B50</f>
        <v>Rights Management/ Dalet/ Scheduling</v>
      </c>
      <c r="F50" s="1771" t="str">
        <f>'Deliverables Checklist'!C50</f>
        <v>Commercial Music Use Clearance</v>
      </c>
      <c r="G50" s="1772"/>
      <c r="H50" s="1772"/>
      <c r="I50" s="1772"/>
      <c r="J50" s="1773"/>
      <c r="K50" s="1774" t="str">
        <f>'Deliverables Checklist'!H50</f>
        <v>Commissioning Editor</v>
      </c>
      <c r="L50" s="1775"/>
      <c r="M50" s="696">
        <f>'Deliverables Checklist'!J50</f>
        <v>0</v>
      </c>
      <c r="N50" s="26"/>
      <c r="O50" s="26"/>
      <c r="P50" s="26"/>
      <c r="Q50" s="26"/>
      <c r="R50" s="26"/>
      <c r="S50" s="26"/>
      <c r="T50" s="697">
        <f>'Deliverables Checklist'!Q50</f>
        <v>0</v>
      </c>
      <c r="AC50" s="695"/>
      <c r="AD50" s="696"/>
    </row>
    <row r="51" spans="1:30" ht="13.5" customHeight="1">
      <c r="E51" s="1126" t="str">
        <f>'Deliverables Checklist'!B51</f>
        <v>Dalet</v>
      </c>
      <c r="F51" s="1771" t="str">
        <f>'Deliverables Checklist'!C51</f>
        <v>Cast/ Crew profiles</v>
      </c>
      <c r="G51" s="1772"/>
      <c r="H51" s="1772"/>
      <c r="I51" s="1772"/>
      <c r="J51" s="1773"/>
      <c r="K51" s="1774" t="str">
        <f>'Deliverables Checklist'!H51</f>
        <v>Commissioning Editor</v>
      </c>
      <c r="L51" s="1775"/>
      <c r="M51" s="696">
        <f>'Deliverables Checklist'!J51</f>
        <v>1</v>
      </c>
      <c r="N51" s="26"/>
      <c r="O51" s="26"/>
      <c r="P51" s="26"/>
      <c r="Q51" s="26"/>
      <c r="R51" s="26"/>
      <c r="S51" s="26"/>
      <c r="T51" s="697">
        <f>'Deliverables Checklist'!Q51</f>
        <v>0</v>
      </c>
      <c r="AC51" s="695"/>
      <c r="AD51" s="696"/>
    </row>
    <row r="52" spans="1:30" ht="13.5" customHeight="1">
      <c r="E52" s="1126" t="str">
        <f>'Deliverables Checklist'!B52</f>
        <v>e-mail U drive</v>
      </c>
      <c r="F52" s="1771" t="str">
        <f>'Deliverables Checklist'!C52</f>
        <v>Press Releases</v>
      </c>
      <c r="G52" s="1772"/>
      <c r="H52" s="1772"/>
      <c r="I52" s="1772"/>
      <c r="J52" s="1773"/>
      <c r="K52" s="1774" t="str">
        <f>'Deliverables Checklist'!H52</f>
        <v>Publicist Channel</v>
      </c>
      <c r="L52" s="1775"/>
      <c r="M52" s="696">
        <f>'Deliverables Checklist'!J52</f>
        <v>0</v>
      </c>
      <c r="N52" s="26"/>
      <c r="O52" s="26"/>
      <c r="P52" s="26"/>
      <c r="Q52" s="26"/>
      <c r="R52" s="26"/>
      <c r="S52" s="26"/>
      <c r="T52" s="697">
        <f>'Deliverables Checklist'!Q52</f>
        <v>0</v>
      </c>
      <c r="AC52" s="695"/>
      <c r="AD52" s="696"/>
    </row>
    <row r="53" spans="1:30" ht="13.5" customHeight="1">
      <c r="E53" s="1126" t="str">
        <f>'Deliverables Checklist'!B53</f>
        <v>e-mail U drive</v>
      </c>
      <c r="F53" s="1771" t="str">
        <f>'Deliverables Checklist'!C53</f>
        <v>Workshopped Concept document</v>
      </c>
      <c r="G53" s="1772"/>
      <c r="H53" s="1772"/>
      <c r="I53" s="1772"/>
      <c r="J53" s="1773"/>
      <c r="K53" s="1774" t="str">
        <f>'Deliverables Checklist'!H53</f>
        <v>Commissioning Editor</v>
      </c>
      <c r="L53" s="1775"/>
      <c r="M53" s="696">
        <f>'Deliverables Checklist'!J53</f>
        <v>1</v>
      </c>
      <c r="N53" s="26"/>
      <c r="O53" s="26"/>
      <c r="P53" s="26"/>
      <c r="Q53" s="26"/>
      <c r="R53" s="26"/>
      <c r="S53" s="26"/>
      <c r="T53" s="697">
        <f>'Deliverables Checklist'!Q53</f>
        <v>0</v>
      </c>
      <c r="AC53" s="695"/>
      <c r="AD53" s="695"/>
    </row>
    <row r="54" spans="1:30" ht="13.5" customHeight="1">
      <c r="E54" s="1126" t="str">
        <f>'Deliverables Checklist'!B54</f>
        <v>e-mail U drive</v>
      </c>
      <c r="F54" s="1771" t="str">
        <f>'Deliverables Checklist'!C54</f>
        <v>Final scripts</v>
      </c>
      <c r="G54" s="1772"/>
      <c r="H54" s="1772"/>
      <c r="I54" s="1772"/>
      <c r="J54" s="1773"/>
      <c r="K54" s="1774" t="str">
        <f>'Deliverables Checklist'!H54</f>
        <v>Commissioning Editor</v>
      </c>
      <c r="L54" s="1775"/>
      <c r="M54" s="696">
        <f>'Deliverables Checklist'!J54</f>
        <v>0</v>
      </c>
      <c r="N54" s="26"/>
      <c r="O54" s="26"/>
      <c r="P54" s="26"/>
      <c r="Q54" s="26"/>
      <c r="R54" s="26"/>
      <c r="S54" s="26"/>
      <c r="T54" s="697">
        <f>'Deliverables Checklist'!Q54</f>
        <v>0</v>
      </c>
      <c r="AC54" s="695"/>
      <c r="AD54" s="696"/>
    </row>
    <row r="55" spans="1:30" ht="13.5" customHeight="1">
      <c r="E55" s="1126" t="str">
        <f>'Deliverables Checklist'!B55</f>
        <v>email U drive/RightsManagement/ Dalet/ Scheduling</v>
      </c>
      <c r="F55" s="1771" t="str">
        <f>'Deliverables Checklist'!C55</f>
        <v>Trade Exchange agreement and recon (if TE exists then the production house must deliver an ep without TE as well as with TE). (N/A)</v>
      </c>
      <c r="G55" s="1772"/>
      <c r="H55" s="1772"/>
      <c r="I55" s="1772"/>
      <c r="J55" s="1773"/>
      <c r="K55" s="1774" t="str">
        <f>'Deliverables Checklist'!H55</f>
        <v>Commissioning Editor Production Controller</v>
      </c>
      <c r="L55" s="1775"/>
      <c r="M55" s="696">
        <f>'Deliverables Checklist'!J55</f>
        <v>0</v>
      </c>
      <c r="N55" s="26"/>
      <c r="O55" s="26"/>
      <c r="P55" s="26"/>
      <c r="Q55" s="26"/>
      <c r="R55" s="26"/>
      <c r="S55" s="26"/>
      <c r="T55" s="697">
        <f>'Deliverables Checklist'!Q55</f>
        <v>0</v>
      </c>
      <c r="AC55" s="695"/>
      <c r="AD55" s="696"/>
    </row>
    <row r="56" spans="1:30" ht="13.5" customHeight="1">
      <c r="E56" s="1126" t="str">
        <f>'Deliverables Checklist'!B56</f>
        <v xml:space="preserve">U Drive &amp; Hard drive </v>
      </c>
      <c r="F56" s="2186" t="str">
        <f>'Deliverables Checklist'!C56</f>
        <v>Social Media Plan and Execution (PoE)</v>
      </c>
      <c r="G56" s="2187"/>
      <c r="H56" s="2187"/>
      <c r="I56" s="2187"/>
      <c r="J56" s="2188"/>
      <c r="K56" s="2189" t="str">
        <f>'Deliverables Checklist'!H56</f>
        <v>Commissioning Editor</v>
      </c>
      <c r="L56" s="2190"/>
      <c r="M56" s="800">
        <f>'Deliverables Checklist'!J56</f>
        <v>0</v>
      </c>
      <c r="N56" s="26"/>
      <c r="O56" s="26"/>
      <c r="P56" s="26"/>
      <c r="Q56" s="26"/>
      <c r="R56" s="26"/>
      <c r="S56" s="26"/>
      <c r="T56" s="697">
        <f>'Deliverables Checklist'!Q56</f>
        <v>0</v>
      </c>
      <c r="AC56" s="1129"/>
      <c r="AD56" s="800"/>
    </row>
    <row r="57" spans="1:30" ht="13.5" customHeight="1">
      <c r="A57" s="1130"/>
      <c r="B57" s="1131"/>
      <c r="C57" s="1132"/>
      <c r="D57" s="1132"/>
      <c r="E57" s="1133"/>
      <c r="F57" s="1134"/>
      <c r="G57" s="1134"/>
      <c r="H57" s="1134"/>
      <c r="I57" s="1134"/>
      <c r="J57" s="1134"/>
      <c r="K57" s="1135"/>
      <c r="L57" s="1135"/>
      <c r="M57" s="1136"/>
      <c r="N57" s="1130"/>
      <c r="O57" s="1130"/>
      <c r="P57" s="1130"/>
      <c r="Q57" s="1130"/>
      <c r="R57" s="1130"/>
      <c r="S57" s="1130"/>
      <c r="T57" s="1130"/>
      <c r="U57" s="1130"/>
      <c r="V57" s="1130"/>
      <c r="W57" s="1130"/>
      <c r="X57" s="1130"/>
      <c r="Y57" s="1130"/>
      <c r="Z57" s="1130"/>
      <c r="AA57" s="1130"/>
      <c r="AB57" s="1130"/>
      <c r="AC57" s="1137"/>
      <c r="AD57" s="1121"/>
    </row>
    <row r="58" spans="1:30" ht="13.5" customHeight="1">
      <c r="E58" s="1138"/>
      <c r="F58" s="1139"/>
      <c r="G58" s="1139"/>
      <c r="H58" s="1139"/>
      <c r="I58" s="1139"/>
      <c r="J58" s="1139"/>
      <c r="K58" s="1140"/>
      <c r="L58" s="1140"/>
      <c r="M58" s="1141"/>
      <c r="N58" s="26"/>
      <c r="O58" s="26"/>
      <c r="P58" s="26"/>
      <c r="Q58" s="26"/>
      <c r="R58" s="26"/>
      <c r="S58" s="26"/>
      <c r="T58" s="26"/>
      <c r="AC58" s="796"/>
      <c r="AD58" s="811"/>
    </row>
    <row r="59" spans="1:30" ht="13.5" customHeight="1">
      <c r="E59" s="1138"/>
      <c r="F59" s="1139"/>
      <c r="G59" s="1139"/>
      <c r="H59" s="1139"/>
      <c r="I59" s="1139"/>
      <c r="J59" s="1139"/>
      <c r="K59" s="1140"/>
      <c r="L59" s="1140"/>
      <c r="M59" s="1141"/>
      <c r="N59" s="26"/>
      <c r="O59" s="26"/>
      <c r="P59" s="26"/>
      <c r="Q59" s="26"/>
      <c r="R59" s="26"/>
      <c r="S59" s="26"/>
      <c r="T59" s="26"/>
      <c r="AC59" s="796"/>
      <c r="AD59" s="811"/>
    </row>
    <row r="60" spans="1:30" ht="13.5" customHeight="1">
      <c r="E60" s="1138"/>
      <c r="F60" s="1139"/>
      <c r="G60" s="1139"/>
      <c r="H60" s="1139"/>
      <c r="I60" s="1139"/>
      <c r="J60" s="1139"/>
      <c r="K60" s="1140"/>
      <c r="L60" s="1140"/>
      <c r="M60" s="1141"/>
      <c r="N60" s="26"/>
      <c r="O60" s="26"/>
      <c r="P60" s="26"/>
      <c r="Q60" s="26"/>
      <c r="R60" s="26"/>
      <c r="S60" s="26"/>
      <c r="T60" s="26"/>
      <c r="AC60" s="796"/>
      <c r="AD60" s="811"/>
    </row>
    <row r="61" spans="1:30" ht="13.5" customHeight="1">
      <c r="E61" s="1138"/>
      <c r="F61" s="1139"/>
      <c r="G61" s="1139"/>
      <c r="H61" s="1139"/>
      <c r="I61" s="1139"/>
      <c r="J61" s="1139"/>
      <c r="K61" s="1140"/>
      <c r="L61" s="1140"/>
      <c r="M61" s="1141"/>
      <c r="N61" s="26"/>
      <c r="O61" s="26"/>
      <c r="P61" s="26"/>
      <c r="Q61" s="26"/>
      <c r="R61" s="26"/>
      <c r="S61" s="26"/>
      <c r="T61" s="26"/>
      <c r="AC61" s="796"/>
      <c r="AD61" s="811"/>
    </row>
    <row r="62" spans="1:30" ht="13.5" customHeight="1">
      <c r="E62" s="1138"/>
      <c r="F62" s="1139"/>
      <c r="G62" s="1139"/>
      <c r="H62" s="1139"/>
      <c r="I62" s="1139"/>
      <c r="J62" s="1139"/>
      <c r="K62" s="1140"/>
      <c r="L62" s="1140"/>
      <c r="M62" s="1141"/>
      <c r="N62" s="26"/>
      <c r="O62" s="26"/>
      <c r="P62" s="26"/>
      <c r="Q62" s="26"/>
      <c r="R62" s="26"/>
      <c r="S62" s="26"/>
      <c r="T62" s="26"/>
      <c r="AC62" s="796"/>
      <c r="AD62" s="811"/>
    </row>
    <row r="63" spans="1:30" ht="13.5" customHeight="1">
      <c r="E63" s="1138"/>
      <c r="F63" s="1139"/>
      <c r="G63" s="1139"/>
      <c r="H63" s="1139"/>
      <c r="I63" s="1139"/>
      <c r="J63" s="1139"/>
      <c r="K63" s="1140"/>
      <c r="L63" s="1140"/>
      <c r="M63" s="1141"/>
      <c r="N63" s="26"/>
      <c r="O63" s="26"/>
      <c r="P63" s="26"/>
      <c r="Q63" s="26"/>
      <c r="R63" s="26"/>
      <c r="S63" s="26"/>
      <c r="T63" s="26"/>
      <c r="AC63" s="796"/>
      <c r="AD63" s="811"/>
    </row>
    <row r="64" spans="1:30" ht="13.5" customHeight="1">
      <c r="E64" s="1138"/>
      <c r="F64" s="1139"/>
      <c r="G64" s="1139"/>
      <c r="H64" s="1139"/>
      <c r="I64" s="1139"/>
      <c r="J64" s="1139"/>
      <c r="K64" s="1140"/>
      <c r="L64" s="1140"/>
      <c r="M64" s="1141"/>
      <c r="N64" s="26"/>
      <c r="O64" s="26"/>
      <c r="P64" s="26"/>
      <c r="Q64" s="26"/>
      <c r="R64" s="26"/>
      <c r="S64" s="26"/>
      <c r="T64" s="26"/>
      <c r="AC64" s="796"/>
      <c r="AD64" s="811"/>
    </row>
    <row r="65" spans="2:20" ht="13.5" customHeight="1">
      <c r="E65" s="1138"/>
      <c r="F65" s="1139"/>
      <c r="G65" s="1139"/>
      <c r="H65" s="1139"/>
      <c r="I65" s="1139"/>
      <c r="J65" s="1139"/>
      <c r="K65" s="1140"/>
      <c r="L65" s="1140"/>
      <c r="M65" s="1141"/>
      <c r="N65" s="26"/>
      <c r="O65" s="26"/>
      <c r="P65" s="26"/>
      <c r="Q65" s="26"/>
      <c r="R65" s="26"/>
      <c r="S65" s="26"/>
      <c r="T65" s="26"/>
    </row>
    <row r="66" spans="2:20" ht="13.5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</row>
    <row r="67" spans="2:20" ht="13.5" customHeight="1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</row>
    <row r="68" spans="2:20" ht="13.5" customHeight="1">
      <c r="N68" s="26"/>
      <c r="O68" s="26"/>
      <c r="P68" s="26"/>
      <c r="Q68" s="26"/>
      <c r="R68" s="26"/>
      <c r="S68" s="26"/>
      <c r="T68" s="26"/>
    </row>
    <row r="69" spans="2:20" ht="13.5" customHeight="1">
      <c r="N69" s="26"/>
      <c r="O69" s="26"/>
      <c r="P69" s="26"/>
      <c r="Q69" s="26"/>
      <c r="R69" s="26"/>
      <c r="S69" s="26"/>
      <c r="T69" s="26"/>
    </row>
    <row r="70" spans="2:20" ht="13.5" customHeight="1">
      <c r="N70" s="26"/>
      <c r="O70" s="26"/>
      <c r="P70" s="26"/>
      <c r="Q70" s="26"/>
      <c r="R70" s="26"/>
      <c r="S70" s="26"/>
      <c r="T70" s="26"/>
    </row>
  </sheetData>
  <sheetProtection algorithmName="SHA-512" hashValue="LrwUw1RYQj5n3wM7uvJMif3C+lqbMBqlrfm0NU5WKmQknv+XxYe+FJM6jwRxwuPN4h1XWyNjRHguLCSYJzBOkA==" saltValue="Vli7Ht4AxaiM7ASml0zEoA==" spinCount="100000" sheet="1"/>
  <mergeCells count="102">
    <mergeCell ref="AC8:AC13"/>
    <mergeCell ref="AD8:AD13"/>
    <mergeCell ref="M10:M12"/>
    <mergeCell ref="T10:T12"/>
    <mergeCell ref="F56:J56"/>
    <mergeCell ref="K56:L56"/>
    <mergeCell ref="F51:J51"/>
    <mergeCell ref="K51:L51"/>
    <mergeCell ref="F52:J52"/>
    <mergeCell ref="K52:L52"/>
    <mergeCell ref="F53:J53"/>
    <mergeCell ref="K53:L53"/>
    <mergeCell ref="F54:J54"/>
    <mergeCell ref="K54:L54"/>
    <mergeCell ref="F55:J55"/>
    <mergeCell ref="K55:L55"/>
    <mergeCell ref="F46:J46"/>
    <mergeCell ref="K46:L46"/>
    <mergeCell ref="F47:J47"/>
    <mergeCell ref="K47:L47"/>
    <mergeCell ref="F48:J48"/>
    <mergeCell ref="K48:L48"/>
    <mergeCell ref="F49:J49"/>
    <mergeCell ref="K49:L49"/>
    <mergeCell ref="F50:J50"/>
    <mergeCell ref="K50:L50"/>
    <mergeCell ref="F41:J41"/>
    <mergeCell ref="K41:L41"/>
    <mergeCell ref="F42:J42"/>
    <mergeCell ref="K42:L42"/>
    <mergeCell ref="F43:J43"/>
    <mergeCell ref="K43:L43"/>
    <mergeCell ref="F44:J44"/>
    <mergeCell ref="K44:L44"/>
    <mergeCell ref="F45:J45"/>
    <mergeCell ref="K45:L45"/>
    <mergeCell ref="C7:D7"/>
    <mergeCell ref="K18:L18"/>
    <mergeCell ref="K19:L19"/>
    <mergeCell ref="K1:L1"/>
    <mergeCell ref="E2:F3"/>
    <mergeCell ref="G2:H2"/>
    <mergeCell ref="I2:J2"/>
    <mergeCell ref="G3:H3"/>
    <mergeCell ref="I3:J3"/>
    <mergeCell ref="E8:E14"/>
    <mergeCell ref="F8:J14"/>
    <mergeCell ref="K8:L14"/>
    <mergeCell ref="F15:J15"/>
    <mergeCell ref="K15:L15"/>
    <mergeCell ref="F4:J4"/>
    <mergeCell ref="F5:J5"/>
    <mergeCell ref="F6:J6"/>
    <mergeCell ref="K25:L25"/>
    <mergeCell ref="F24:J24"/>
    <mergeCell ref="K24:L24"/>
    <mergeCell ref="F21:J21"/>
    <mergeCell ref="K21:L21"/>
    <mergeCell ref="K20:L20"/>
    <mergeCell ref="F18:J18"/>
    <mergeCell ref="F19:J19"/>
    <mergeCell ref="F16:J16"/>
    <mergeCell ref="F20:J20"/>
    <mergeCell ref="F22:J22"/>
    <mergeCell ref="K22:L22"/>
    <mergeCell ref="F23:J23"/>
    <mergeCell ref="K23:L23"/>
    <mergeCell ref="F25:J25"/>
    <mergeCell ref="AB8:AB13"/>
    <mergeCell ref="F38:J38"/>
    <mergeCell ref="K38:L38"/>
    <mergeCell ref="F39:J39"/>
    <mergeCell ref="K39:L39"/>
    <mergeCell ref="F40:J40"/>
    <mergeCell ref="K40:L40"/>
    <mergeCell ref="F37:J37"/>
    <mergeCell ref="K37:L37"/>
    <mergeCell ref="F32:J32"/>
    <mergeCell ref="K32:L32"/>
    <mergeCell ref="F33:J33"/>
    <mergeCell ref="K33:L33"/>
    <mergeCell ref="F34:J34"/>
    <mergeCell ref="K34:L34"/>
    <mergeCell ref="F36:J36"/>
    <mergeCell ref="K36:L36"/>
    <mergeCell ref="F17:J17"/>
    <mergeCell ref="K16:L16"/>
    <mergeCell ref="K17:L17"/>
    <mergeCell ref="F35:J35"/>
    <mergeCell ref="K35:L35"/>
    <mergeCell ref="F26:J26"/>
    <mergeCell ref="K26:L26"/>
    <mergeCell ref="F27:J27"/>
    <mergeCell ref="F29:J29"/>
    <mergeCell ref="K29:L29"/>
    <mergeCell ref="F30:J30"/>
    <mergeCell ref="K30:L30"/>
    <mergeCell ref="F31:J31"/>
    <mergeCell ref="K31:L31"/>
    <mergeCell ref="K27:L27"/>
    <mergeCell ref="F28:J28"/>
    <mergeCell ref="K28:L28"/>
  </mergeCells>
  <pageMargins left="0" right="0" top="0.31496062992125984" bottom="0.15748031496062992" header="0" footer="0"/>
  <pageSetup paperSize="9" scale="95" fitToHeight="2" pageOrder="overThenDown" orientation="landscape" r:id="rId1"/>
  <headerFooter alignWithMargins="0">
    <oddHeader>&amp;R&amp;6&amp;Z&amp;F</oddHeader>
    <oddFooter>&amp;L&amp;8Compiled by: S.A.B.C. Ltd - Updated March 2023   &amp;"Arial,Bold Italic"Copyright reserved&amp;R&amp;"Arial,Bold"&amp;8&amp;F&amp;"Arial,Regular"  - Printed: &amp;D - &amp;A -  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  <pageSetUpPr fitToPage="1"/>
  </sheetPr>
  <dimension ref="A1:AD70"/>
  <sheetViews>
    <sheetView showGridLines="0" zoomScale="85" zoomScaleNormal="85" workbookViewId="0">
      <pane ySplit="13" topLeftCell="A14" activePane="bottomLeft" state="frozen"/>
      <selection pane="bottomLeft" activeCell="AC15" sqref="AC15"/>
    </sheetView>
  </sheetViews>
  <sheetFormatPr defaultColWidth="9.42578125" defaultRowHeight="13.5" customHeight="1"/>
  <cols>
    <col min="1" max="1" width="1" style="26" customWidth="1"/>
    <col min="2" max="2" width="7.42578125" style="635" hidden="1" customWidth="1"/>
    <col min="3" max="4" width="7.42578125" style="636" hidden="1" customWidth="1"/>
    <col min="5" max="5" width="27.5703125" style="796" customWidth="1"/>
    <col min="6" max="9" width="8" style="796" customWidth="1"/>
    <col min="10" max="10" width="11.28515625" style="796" customWidth="1"/>
    <col min="11" max="11" width="14.85546875" style="796" customWidth="1"/>
    <col min="12" max="12" width="5.28515625" style="796" customWidth="1"/>
    <col min="13" max="20" width="12.42578125" style="796" hidden="1" customWidth="1"/>
    <col min="21" max="21" width="12.42578125" style="796" customWidth="1"/>
    <col min="22" max="28" width="12.42578125" style="26" hidden="1" customWidth="1"/>
    <col min="29" max="29" width="30.7109375" style="26" customWidth="1"/>
    <col min="30" max="30" width="20.5703125" style="26" customWidth="1"/>
    <col min="31" max="16384" width="9.42578125" style="26"/>
  </cols>
  <sheetData>
    <row r="1" spans="1:30" ht="27" customHeight="1">
      <c r="E1" s="798" t="s">
        <v>1711</v>
      </c>
      <c r="G1" s="798"/>
      <c r="H1" s="798"/>
      <c r="I1" s="798"/>
      <c r="J1" s="798"/>
      <c r="K1" s="2174"/>
      <c r="L1" s="2174"/>
      <c r="M1" s="810"/>
      <c r="N1" s="810"/>
      <c r="O1" s="810"/>
      <c r="P1" s="810"/>
      <c r="Q1" s="810"/>
      <c r="R1" s="810"/>
      <c r="S1" s="810"/>
      <c r="T1" s="810"/>
      <c r="U1" s="810"/>
      <c r="V1" s="650"/>
      <c r="W1" s="650"/>
      <c r="X1" s="650"/>
      <c r="Y1" s="650"/>
      <c r="Z1" s="650"/>
      <c r="AA1" s="650"/>
    </row>
    <row r="2" spans="1:30" s="362" customFormat="1" ht="13.5" customHeight="1">
      <c r="B2" s="637"/>
      <c r="C2" s="423"/>
      <c r="D2" s="423"/>
      <c r="E2" s="1730" t="str">
        <f>'Prod. Info'!A37</f>
        <v>SAP Project No./s:</v>
      </c>
      <c r="F2" s="1730"/>
      <c r="G2" s="1731" t="str">
        <f>'Prod. Info'!B37</f>
        <v>LP-000</v>
      </c>
      <c r="H2" s="1731"/>
      <c r="I2" s="1731">
        <f>'Prod. Info'!E37</f>
        <v>0</v>
      </c>
      <c r="J2" s="1731"/>
      <c r="K2" s="785"/>
      <c r="L2" s="793"/>
      <c r="M2" s="811"/>
      <c r="N2" s="811"/>
      <c r="O2" s="811"/>
      <c r="P2" s="811"/>
      <c r="Q2" s="811"/>
      <c r="R2" s="811"/>
      <c r="S2" s="811"/>
      <c r="T2" s="811"/>
      <c r="U2" s="811"/>
      <c r="V2" s="784"/>
      <c r="W2" s="784"/>
      <c r="X2" s="784"/>
      <c r="Y2" s="784"/>
      <c r="Z2" s="784"/>
      <c r="AA2" s="784"/>
      <c r="AB2" s="25"/>
    </row>
    <row r="3" spans="1:30" s="362" customFormat="1" ht="13.5" customHeight="1">
      <c r="B3" s="637"/>
      <c r="C3" s="423"/>
      <c r="D3" s="423"/>
      <c r="E3" s="1730"/>
      <c r="F3" s="1730"/>
      <c r="G3" s="1731">
        <f>'Prod. Info'!C37</f>
        <v>0</v>
      </c>
      <c r="H3" s="1731"/>
      <c r="I3" s="1731">
        <f>'Prod. Info'!D37</f>
        <v>0</v>
      </c>
      <c r="J3" s="1731"/>
      <c r="K3" s="632"/>
      <c r="L3" s="794"/>
      <c r="M3" s="794"/>
      <c r="N3" s="794"/>
      <c r="O3" s="794"/>
      <c r="P3" s="794"/>
      <c r="Q3" s="794"/>
      <c r="R3" s="794"/>
      <c r="S3" s="794"/>
      <c r="T3" s="794"/>
      <c r="U3" s="794"/>
      <c r="AB3" s="25"/>
    </row>
    <row r="4" spans="1:30" s="362" customFormat="1" ht="13.5" customHeight="1">
      <c r="B4" s="637"/>
      <c r="C4" s="423"/>
      <c r="D4" s="423"/>
      <c r="E4" s="799" t="s">
        <v>1115</v>
      </c>
      <c r="F4" s="1744">
        <f>('Prod. Info'!C2)</f>
        <v>0</v>
      </c>
      <c r="G4" s="1744"/>
      <c r="H4" s="1744"/>
      <c r="I4" s="1744"/>
      <c r="J4" s="1744"/>
      <c r="K4" s="785"/>
      <c r="L4" s="793"/>
      <c r="M4" s="811"/>
      <c r="N4" s="811"/>
      <c r="O4" s="811"/>
      <c r="P4" s="811"/>
      <c r="Q4" s="811"/>
      <c r="R4" s="811"/>
      <c r="S4" s="811"/>
      <c r="T4" s="811"/>
      <c r="U4" s="811"/>
      <c r="V4" s="784"/>
      <c r="W4" s="784"/>
      <c r="X4" s="784"/>
      <c r="Y4" s="784"/>
      <c r="Z4" s="784"/>
      <c r="AA4" s="784"/>
      <c r="AB4" s="25"/>
    </row>
    <row r="5" spans="1:30" s="362" customFormat="1" ht="13.5" customHeight="1">
      <c r="B5" s="637"/>
      <c r="C5" s="423"/>
      <c r="D5" s="423"/>
      <c r="E5" s="799" t="s">
        <v>1117</v>
      </c>
      <c r="F5" s="1744">
        <f>('Prod. Info'!C20)</f>
        <v>0</v>
      </c>
      <c r="G5" s="1744"/>
      <c r="H5" s="1744"/>
      <c r="I5" s="1744"/>
      <c r="J5" s="1744"/>
      <c r="K5" s="794"/>
      <c r="L5" s="794"/>
      <c r="M5" s="794"/>
      <c r="N5" s="794"/>
      <c r="O5" s="794"/>
      <c r="P5" s="794"/>
      <c r="Q5" s="794"/>
      <c r="R5" s="794"/>
      <c r="S5" s="794"/>
      <c r="T5" s="794"/>
      <c r="U5" s="794"/>
    </row>
    <row r="6" spans="1:30" s="362" customFormat="1" ht="13.5" customHeight="1">
      <c r="B6" s="637"/>
      <c r="C6" s="423"/>
      <c r="D6" s="423"/>
      <c r="E6" s="799" t="s">
        <v>1119</v>
      </c>
      <c r="F6" s="1744">
        <f>('Prod. Info'!C40)</f>
        <v>0</v>
      </c>
      <c r="G6" s="1744"/>
      <c r="H6" s="1744"/>
      <c r="I6" s="1744"/>
      <c r="J6" s="1744"/>
      <c r="K6" s="785"/>
      <c r="L6" s="793"/>
      <c r="M6" s="811"/>
      <c r="N6" s="811"/>
      <c r="O6" s="811"/>
      <c r="P6" s="811"/>
      <c r="Q6" s="811"/>
      <c r="R6" s="811"/>
      <c r="S6" s="811"/>
      <c r="T6" s="811"/>
      <c r="U6" s="811"/>
      <c r="V6" s="784"/>
      <c r="W6" s="784"/>
      <c r="X6" s="784"/>
      <c r="Y6" s="784"/>
      <c r="Z6" s="784"/>
      <c r="AA6" s="784"/>
      <c r="AB6" s="25"/>
    </row>
    <row r="7" spans="1:30" s="362" customFormat="1" ht="7.5" customHeight="1" thickBot="1">
      <c r="B7" s="637"/>
      <c r="C7" s="2173" t="s">
        <v>1712</v>
      </c>
      <c r="D7" s="2173"/>
      <c r="E7" s="794"/>
      <c r="F7" s="794"/>
      <c r="G7" s="794"/>
      <c r="H7" s="794"/>
      <c r="I7" s="794"/>
      <c r="J7" s="794"/>
      <c r="K7" s="794"/>
      <c r="L7" s="795"/>
      <c r="M7" s="794"/>
      <c r="N7" s="794"/>
      <c r="O7" s="794"/>
      <c r="P7" s="794"/>
      <c r="Q7" s="794"/>
      <c r="R7" s="794"/>
      <c r="S7" s="794"/>
      <c r="T7" s="794"/>
      <c r="U7" s="794"/>
      <c r="AA7" s="638"/>
      <c r="AB7" s="638"/>
    </row>
    <row r="8" spans="1:30" s="362" customFormat="1" ht="13.5" customHeight="1" thickTop="1">
      <c r="B8" s="801" t="e">
        <f>Budget!#REF!</f>
        <v>#REF!</v>
      </c>
      <c r="C8" s="802" t="e">
        <f>Budget!#REF!</f>
        <v>#REF!</v>
      </c>
      <c r="D8" s="807" t="e">
        <f>Budget!#REF!</f>
        <v>#REF!</v>
      </c>
      <c r="E8" s="1745" t="str">
        <f>'Deliverables Checklist'!B8</f>
        <v>SYSTEM</v>
      </c>
      <c r="F8" s="2177" t="str">
        <f>'Deliverables Checklist'!C8</f>
        <v>DESCRIPTION</v>
      </c>
      <c r="G8" s="2178"/>
      <c r="H8" s="2178"/>
      <c r="I8" s="2178"/>
      <c r="J8" s="2179"/>
      <c r="K8" s="1748" t="str">
        <f>'Deliverables Checklist'!H8</f>
        <v>PERSON ACCOUNTABLE</v>
      </c>
      <c r="L8" s="2179"/>
      <c r="M8" s="651" t="str">
        <f>'Deliverables Checklist'!J8</f>
        <v>Pay date:</v>
      </c>
      <c r="N8" s="651" t="str">
        <f>'Cash Flow'!L8</f>
        <v>Pay date:</v>
      </c>
      <c r="O8" s="651" t="str">
        <f>'Cash Flow'!M8</f>
        <v>Pay date:</v>
      </c>
      <c r="P8" s="651" t="str">
        <f>'Cash Flow'!N8</f>
        <v>Pay date:</v>
      </c>
      <c r="Q8" s="651" t="str">
        <f>'Cash Flow'!O8</f>
        <v>Pay date:</v>
      </c>
      <c r="R8" s="651" t="str">
        <f>'Cash Flow'!P8</f>
        <v>Pay date:</v>
      </c>
      <c r="S8" s="651" t="str">
        <f>'Cash Flow'!Q8</f>
        <v>Pay date:</v>
      </c>
      <c r="T8" s="651" t="str">
        <f>'Cash Flow'!R8</f>
        <v>Pay date:</v>
      </c>
      <c r="U8" s="651" t="str">
        <f>'Deliverables Checklist'!R8</f>
        <v>Pay date:</v>
      </c>
      <c r="V8" s="651" t="str">
        <f>'Cash Flow'!T8</f>
        <v>Pay date:</v>
      </c>
      <c r="W8" s="651" t="str">
        <f>'Cash Flow'!U8</f>
        <v>Pay date:</v>
      </c>
      <c r="X8" s="651" t="str">
        <f>'Cash Flow'!V8</f>
        <v>Pay date:</v>
      </c>
      <c r="Y8" s="651" t="str">
        <f>'Cash Flow'!W8</f>
        <v>Pay date:</v>
      </c>
      <c r="Z8" s="651" t="str">
        <f>'Cash Flow'!X8</f>
        <v>Pay date:</v>
      </c>
      <c r="AA8" s="651" t="str">
        <f>'Cash Flow'!Z8</f>
        <v>Producton Control Adjustments</v>
      </c>
      <c r="AB8" s="1741" t="s">
        <v>1125</v>
      </c>
      <c r="AC8" s="1745" t="s">
        <v>1713</v>
      </c>
      <c r="AD8" s="1745" t="s">
        <v>75</v>
      </c>
    </row>
    <row r="9" spans="1:30" s="362" customFormat="1" ht="13.5" customHeight="1">
      <c r="B9" s="803"/>
      <c r="C9" s="804"/>
      <c r="D9" s="808"/>
      <c r="E9" s="2175"/>
      <c r="F9" s="2180"/>
      <c r="G9" s="2181"/>
      <c r="H9" s="2181"/>
      <c r="I9" s="2181"/>
      <c r="J9" s="2182"/>
      <c r="K9" s="2180"/>
      <c r="L9" s="2182"/>
      <c r="M9" s="780" t="str">
        <f>'Deliverables Checklist'!J9</f>
        <v>dd-mm-yy</v>
      </c>
      <c r="N9" s="652" t="str">
        <f>'Cash Flow'!L9</f>
        <v>dd-mm-yy</v>
      </c>
      <c r="O9" s="652" t="str">
        <f>'Cash Flow'!M9</f>
        <v>dd-mm-yy</v>
      </c>
      <c r="P9" s="652" t="str">
        <f>'Cash Flow'!N9</f>
        <v>dd-mm-yy</v>
      </c>
      <c r="Q9" s="652" t="str">
        <f>'Cash Flow'!O9</f>
        <v>dd-mm-yy</v>
      </c>
      <c r="R9" s="652" t="str">
        <f>'Cash Flow'!P9</f>
        <v>dd-mm-yy</v>
      </c>
      <c r="S9" s="652" t="str">
        <f>'Cash Flow'!Q9</f>
        <v>dd-mm-yy</v>
      </c>
      <c r="T9" s="652" t="str">
        <f>'Cash Flow'!R9</f>
        <v>dd-mm-yy</v>
      </c>
      <c r="U9" s="780" t="str">
        <f>'Deliverables Checklist'!R9</f>
        <v>dd-mm-yy</v>
      </c>
      <c r="V9" s="652" t="str">
        <f>'Cash Flow'!T9</f>
        <v>dd-mm-yy</v>
      </c>
      <c r="W9" s="652" t="str">
        <f>'Cash Flow'!U9</f>
        <v>dd-mm-yy</v>
      </c>
      <c r="X9" s="652" t="str">
        <f>'Cash Flow'!V9</f>
        <v>dd-mm-yy</v>
      </c>
      <c r="Y9" s="652" t="str">
        <f>'Cash Flow'!W9</f>
        <v>dd-mm-yy</v>
      </c>
      <c r="Z9" s="652" t="str">
        <f>'Cash Flow'!X9</f>
        <v>dd-mm-yy</v>
      </c>
      <c r="AA9" s="652">
        <f>'Cash Flow'!Z9</f>
        <v>0</v>
      </c>
      <c r="AB9" s="1742"/>
      <c r="AC9" s="1746"/>
      <c r="AD9" s="1746"/>
    </row>
    <row r="10" spans="1:30" s="362" customFormat="1" ht="13.5" customHeight="1">
      <c r="B10" s="803"/>
      <c r="C10" s="804"/>
      <c r="D10" s="808"/>
      <c r="E10" s="2175"/>
      <c r="F10" s="2180"/>
      <c r="G10" s="2181"/>
      <c r="H10" s="2181"/>
      <c r="I10" s="2181"/>
      <c r="J10" s="2182"/>
      <c r="K10" s="2180"/>
      <c r="L10" s="2182"/>
      <c r="M10" s="1779" t="str">
        <f>'Deliverables Checklist'!J10</f>
        <v>Deliverables to be met before processing of:</v>
      </c>
      <c r="N10" s="652"/>
      <c r="O10" s="652"/>
      <c r="P10" s="652"/>
      <c r="Q10" s="652"/>
      <c r="R10" s="652"/>
      <c r="S10" s="652"/>
      <c r="T10" s="652"/>
      <c r="U10" s="1779" t="str">
        <f>'Deliverables Checklist'!R10</f>
        <v>Deliverables to be met before processing of:</v>
      </c>
      <c r="V10" s="652"/>
      <c r="W10" s="652"/>
      <c r="X10" s="652"/>
      <c r="Y10" s="652"/>
      <c r="Z10" s="652"/>
      <c r="AA10" s="652"/>
      <c r="AB10" s="1742"/>
      <c r="AC10" s="1746"/>
      <c r="AD10" s="1746"/>
    </row>
    <row r="11" spans="1:30" s="362" customFormat="1" ht="13.5" customHeight="1">
      <c r="B11" s="803"/>
      <c r="C11" s="804"/>
      <c r="D11" s="808"/>
      <c r="E11" s="2175"/>
      <c r="F11" s="2180"/>
      <c r="G11" s="2181"/>
      <c r="H11" s="2181"/>
      <c r="I11" s="2181"/>
      <c r="J11" s="2182"/>
      <c r="K11" s="2180"/>
      <c r="L11" s="2182"/>
      <c r="M11" s="1780"/>
      <c r="N11" s="643" t="s">
        <v>1123</v>
      </c>
      <c r="O11" s="643" t="s">
        <v>1123</v>
      </c>
      <c r="P11" s="643" t="s">
        <v>1123</v>
      </c>
      <c r="Q11" s="643" t="s">
        <v>1123</v>
      </c>
      <c r="R11" s="643" t="s">
        <v>1123</v>
      </c>
      <c r="S11" s="643" t="s">
        <v>1123</v>
      </c>
      <c r="T11" s="643" t="s">
        <v>1123</v>
      </c>
      <c r="U11" s="1780"/>
      <c r="V11" s="643" t="s">
        <v>1123</v>
      </c>
      <c r="W11" s="643" t="s">
        <v>1123</v>
      </c>
      <c r="X11" s="643" t="s">
        <v>1123</v>
      </c>
      <c r="Y11" s="643" t="s">
        <v>1123</v>
      </c>
      <c r="Z11" s="643" t="s">
        <v>1123</v>
      </c>
      <c r="AA11" s="643" t="s">
        <v>1123</v>
      </c>
      <c r="AB11" s="1742"/>
      <c r="AC11" s="1746"/>
      <c r="AD11" s="1746"/>
    </row>
    <row r="12" spans="1:30" s="362" customFormat="1" ht="13.5" customHeight="1">
      <c r="B12" s="803"/>
      <c r="C12" s="804"/>
      <c r="D12" s="808"/>
      <c r="E12" s="2175"/>
      <c r="F12" s="2180"/>
      <c r="G12" s="2181"/>
      <c r="H12" s="2181"/>
      <c r="I12" s="2181"/>
      <c r="J12" s="2182"/>
      <c r="K12" s="2180"/>
      <c r="L12" s="2182"/>
      <c r="M12" s="1780"/>
      <c r="N12" s="643"/>
      <c r="O12" s="643"/>
      <c r="P12" s="643"/>
      <c r="Q12" s="643"/>
      <c r="R12" s="643"/>
      <c r="S12" s="643"/>
      <c r="T12" s="643"/>
      <c r="U12" s="1780"/>
      <c r="V12" s="643"/>
      <c r="W12" s="643"/>
      <c r="X12" s="643"/>
      <c r="Y12" s="643"/>
      <c r="Z12" s="643"/>
      <c r="AA12" s="643"/>
      <c r="AB12" s="1742"/>
      <c r="AC12" s="1746"/>
      <c r="AD12" s="1746"/>
    </row>
    <row r="13" spans="1:30" s="362" customFormat="1" ht="13.5" customHeight="1" thickBot="1">
      <c r="B13" s="805"/>
      <c r="C13" s="806"/>
      <c r="D13" s="809"/>
      <c r="E13" s="2175"/>
      <c r="F13" s="2180"/>
      <c r="G13" s="2181"/>
      <c r="H13" s="2181"/>
      <c r="I13" s="2181"/>
      <c r="J13" s="2182"/>
      <c r="K13" s="2180"/>
      <c r="L13" s="2182"/>
      <c r="M13" s="781" t="str">
        <f>'Deliverables Checklist'!J13</f>
        <v>P1 invoice</v>
      </c>
      <c r="N13" s="653" t="str">
        <f>'Cash Flow'!L11</f>
        <v>Month</v>
      </c>
      <c r="O13" s="653" t="str">
        <f>'Cash Flow'!M11</f>
        <v>Month</v>
      </c>
      <c r="P13" s="653" t="str">
        <f>'Cash Flow'!N11</f>
        <v>Month</v>
      </c>
      <c r="Q13" s="653" t="str">
        <f>'Cash Flow'!O11</f>
        <v>Month</v>
      </c>
      <c r="R13" s="653" t="str">
        <f>'Cash Flow'!P11</f>
        <v>Month</v>
      </c>
      <c r="S13" s="653" t="str">
        <f>'Cash Flow'!Q11</f>
        <v>Month</v>
      </c>
      <c r="T13" s="653" t="str">
        <f>'Cash Flow'!R11</f>
        <v>Month</v>
      </c>
      <c r="U13" s="781" t="str">
        <f>'Deliverables Checklist'!R13</f>
        <v>P9 invoice</v>
      </c>
      <c r="V13" s="653" t="str">
        <f>'Cash Flow'!T11</f>
        <v>Month</v>
      </c>
      <c r="W13" s="653" t="str">
        <f>'Cash Flow'!U11</f>
        <v>Month</v>
      </c>
      <c r="X13" s="653" t="str">
        <f>'Cash Flow'!V11</f>
        <v>Month</v>
      </c>
      <c r="Y13" s="653" t="str">
        <f>'Cash Flow'!W11</f>
        <v>Month</v>
      </c>
      <c r="Z13" s="653" t="str">
        <f>'Cash Flow'!X11</f>
        <v>Month</v>
      </c>
      <c r="AA13" s="653">
        <f>'Cash Flow'!Z11</f>
        <v>0</v>
      </c>
      <c r="AB13" s="1743"/>
      <c r="AC13" s="1747"/>
      <c r="AD13" s="1747"/>
    </row>
    <row r="14" spans="1:30" ht="13.5" customHeight="1" thickBot="1">
      <c r="A14" s="362"/>
      <c r="B14" s="654"/>
      <c r="C14" s="655"/>
      <c r="D14" s="655"/>
      <c r="E14" s="2176"/>
      <c r="F14" s="2183"/>
      <c r="G14" s="2184"/>
      <c r="H14" s="2184"/>
      <c r="I14" s="2184"/>
      <c r="J14" s="2185"/>
      <c r="K14" s="2183"/>
      <c r="L14" s="2185"/>
      <c r="M14" s="647">
        <f>'Deliverables Checklist'!J14</f>
        <v>1</v>
      </c>
      <c r="N14" s="686">
        <f>'Cash Flow'!L12</f>
        <v>2</v>
      </c>
      <c r="O14" s="686">
        <f>'Cash Flow'!M12</f>
        <v>3</v>
      </c>
      <c r="P14" s="686">
        <f>'Cash Flow'!N12</f>
        <v>4</v>
      </c>
      <c r="Q14" s="686">
        <f>'Cash Flow'!O12</f>
        <v>5</v>
      </c>
      <c r="R14" s="686">
        <f>'Cash Flow'!P12</f>
        <v>6</v>
      </c>
      <c r="S14" s="686">
        <f>'Cash Flow'!Q12</f>
        <v>7</v>
      </c>
      <c r="T14" s="686">
        <f>'Cash Flow'!R12</f>
        <v>8</v>
      </c>
      <c r="U14" s="686">
        <f>'Cash Flow'!S12</f>
        <v>9</v>
      </c>
      <c r="V14" s="686">
        <f>'Cash Flow'!T12</f>
        <v>10</v>
      </c>
      <c r="W14" s="686">
        <f>'Cash Flow'!U12</f>
        <v>11</v>
      </c>
      <c r="X14" s="686">
        <f>'Cash Flow'!V12</f>
        <v>12</v>
      </c>
      <c r="Y14" s="686">
        <f>'Cash Flow'!W12</f>
        <v>13</v>
      </c>
      <c r="Z14" s="686">
        <f>'Cash Flow'!X12</f>
        <v>14</v>
      </c>
      <c r="AA14" s="686">
        <f>'Cash Flow'!Z12</f>
        <v>0</v>
      </c>
      <c r="AB14" s="687"/>
      <c r="AC14" s="27"/>
      <c r="AD14" s="27"/>
    </row>
    <row r="15" spans="1:30" ht="13.5" customHeight="1" thickTop="1">
      <c r="E15" s="1126" t="str">
        <f>'Deliverables Checklist'!B15</f>
        <v>SAP</v>
      </c>
      <c r="F15" s="1771" t="str">
        <f>'Deliverables Checklist'!C15</f>
        <v>Tax Clearance Certificate</v>
      </c>
      <c r="G15" s="1772"/>
      <c r="H15" s="1772"/>
      <c r="I15" s="1772"/>
      <c r="J15" s="1773"/>
      <c r="K15" s="1774" t="str">
        <f>'Deliverables Checklist'!H15</f>
        <v>Commissioning Manager</v>
      </c>
      <c r="L15" s="1775"/>
      <c r="M15" s="696">
        <f>'Deliverables Checklist'!J15</f>
        <v>1</v>
      </c>
      <c r="N15" s="649" t="e">
        <f>'Cash Flow'!#REF!</f>
        <v>#REF!</v>
      </c>
      <c r="O15" s="649" t="e">
        <f>'Cash Flow'!#REF!</f>
        <v>#REF!</v>
      </c>
      <c r="P15" s="649" t="e">
        <f>'Cash Flow'!#REF!</f>
        <v>#REF!</v>
      </c>
      <c r="Q15" s="649" t="e">
        <f>'Cash Flow'!#REF!</f>
        <v>#REF!</v>
      </c>
      <c r="R15" s="649" t="e">
        <f>'Cash Flow'!#REF!</f>
        <v>#REF!</v>
      </c>
      <c r="S15" s="649" t="e">
        <f>'Cash Flow'!#REF!</f>
        <v>#REF!</v>
      </c>
      <c r="T15" s="649" t="e">
        <f>'Cash Flow'!#REF!</f>
        <v>#REF!</v>
      </c>
      <c r="U15" s="697">
        <f>'Deliverables Checklist'!R15</f>
        <v>0</v>
      </c>
      <c r="V15" s="649" t="e">
        <f>'Cash Flow'!#REF!</f>
        <v>#REF!</v>
      </c>
      <c r="W15" s="649" t="e">
        <f>'Cash Flow'!#REF!</f>
        <v>#REF!</v>
      </c>
      <c r="X15" s="649" t="e">
        <f>'Cash Flow'!#REF!</f>
        <v>#REF!</v>
      </c>
      <c r="Y15" s="649" t="e">
        <f>'Cash Flow'!#REF!</f>
        <v>#REF!</v>
      </c>
      <c r="Z15" s="649" t="e">
        <f>'Cash Flow'!#REF!</f>
        <v>#REF!</v>
      </c>
      <c r="AA15" s="649" t="e">
        <f>'Cash Flow'!#REF!</f>
        <v>#REF!</v>
      </c>
      <c r="AB15" s="649" t="e">
        <f>'Cash Flow'!#REF!</f>
        <v>#REF!</v>
      </c>
      <c r="AC15" s="695"/>
      <c r="AD15" s="696"/>
    </row>
    <row r="16" spans="1:30" ht="13.5" customHeight="1">
      <c r="E16" s="1126" t="str">
        <f>'Deliverables Checklist'!B16</f>
        <v>SAP</v>
      </c>
      <c r="F16" s="1771" t="str">
        <f>'Deliverables Checklist'!C16</f>
        <v>BEE Certificate</v>
      </c>
      <c r="G16" s="1772"/>
      <c r="H16" s="1772"/>
      <c r="I16" s="1772"/>
      <c r="J16" s="1773"/>
      <c r="K16" s="1774" t="str">
        <f>'Deliverables Checklist'!H16</f>
        <v>Commissioning Manager</v>
      </c>
      <c r="L16" s="1775"/>
      <c r="M16" s="696">
        <f>'Deliverables Checklist'!J16</f>
        <v>1</v>
      </c>
      <c r="N16" s="649" t="e">
        <f>'Cash Flow'!#REF!</f>
        <v>#REF!</v>
      </c>
      <c r="O16" s="649" t="e">
        <f>'Cash Flow'!#REF!</f>
        <v>#REF!</v>
      </c>
      <c r="P16" s="649" t="e">
        <f>'Cash Flow'!#REF!</f>
        <v>#REF!</v>
      </c>
      <c r="Q16" s="649" t="e">
        <f>'Cash Flow'!#REF!</f>
        <v>#REF!</v>
      </c>
      <c r="R16" s="649" t="e">
        <f>'Cash Flow'!#REF!</f>
        <v>#REF!</v>
      </c>
      <c r="S16" s="649" t="e">
        <f>'Cash Flow'!#REF!</f>
        <v>#REF!</v>
      </c>
      <c r="T16" s="649" t="e">
        <f>'Cash Flow'!#REF!</f>
        <v>#REF!</v>
      </c>
      <c r="U16" s="697">
        <f>'Deliverables Checklist'!R16</f>
        <v>0</v>
      </c>
      <c r="V16" s="649" t="e">
        <f>'Cash Flow'!#REF!</f>
        <v>#REF!</v>
      </c>
      <c r="W16" s="649" t="e">
        <f>'Cash Flow'!#REF!</f>
        <v>#REF!</v>
      </c>
      <c r="X16" s="649" t="e">
        <f>'Cash Flow'!#REF!</f>
        <v>#REF!</v>
      </c>
      <c r="Y16" s="649" t="e">
        <f>'Cash Flow'!#REF!</f>
        <v>#REF!</v>
      </c>
      <c r="Z16" s="649" t="e">
        <f>'Cash Flow'!#REF!</f>
        <v>#REF!</v>
      </c>
      <c r="AA16" s="649" t="e">
        <f>'Cash Flow'!#REF!</f>
        <v>#REF!</v>
      </c>
      <c r="AB16" s="649" t="e">
        <f>'Cash Flow'!#REF!</f>
        <v>#REF!</v>
      </c>
      <c r="AC16" s="695"/>
      <c r="AD16" s="696"/>
    </row>
    <row r="17" spans="5:30" ht="13.5" customHeight="1">
      <c r="E17" s="1126" t="str">
        <f>'Deliverables Checklist'!B17</f>
        <v>SAP</v>
      </c>
      <c r="F17" s="1771" t="str">
        <f>'Deliverables Checklist'!C17</f>
        <v>TV License</v>
      </c>
      <c r="G17" s="1772"/>
      <c r="H17" s="1772"/>
      <c r="I17" s="1772"/>
      <c r="J17" s="1773"/>
      <c r="K17" s="1774" t="str">
        <f>'Deliverables Checklist'!H17</f>
        <v>Commissioning Manager</v>
      </c>
      <c r="L17" s="1775"/>
      <c r="M17" s="696">
        <f>'Deliverables Checklist'!J17</f>
        <v>1</v>
      </c>
      <c r="N17" s="656"/>
      <c r="O17" s="656"/>
      <c r="P17" s="656"/>
      <c r="Q17" s="656"/>
      <c r="R17" s="656"/>
      <c r="S17" s="656"/>
      <c r="T17" s="656"/>
      <c r="U17" s="697">
        <f>'Deliverables Checklist'!R17</f>
        <v>0</v>
      </c>
      <c r="V17" s="656"/>
      <c r="W17" s="656"/>
      <c r="X17" s="656"/>
      <c r="Y17" s="656"/>
      <c r="Z17" s="656"/>
      <c r="AA17" s="656"/>
      <c r="AB17" s="656"/>
      <c r="AC17" s="695"/>
      <c r="AD17" s="695"/>
    </row>
    <row r="18" spans="5:30" ht="13.5" customHeight="1">
      <c r="E18" s="1126" t="str">
        <f>'Deliverables Checklist'!B18</f>
        <v>SAP</v>
      </c>
      <c r="F18" s="1771" t="str">
        <f>'Deliverables Checklist'!C18</f>
        <v>Scriptwriters/Writers Agreement</v>
      </c>
      <c r="G18" s="1772"/>
      <c r="H18" s="1772"/>
      <c r="I18" s="1772"/>
      <c r="J18" s="1773"/>
      <c r="K18" s="1774" t="str">
        <f>'Deliverables Checklist'!H18</f>
        <v>Business Acquisitions</v>
      </c>
      <c r="L18" s="1775"/>
      <c r="M18" s="696">
        <f>'Deliverables Checklist'!J18</f>
        <v>0</v>
      </c>
      <c r="N18" s="656"/>
      <c r="O18" s="656"/>
      <c r="P18" s="656"/>
      <c r="Q18" s="656"/>
      <c r="R18" s="656"/>
      <c r="S18" s="656"/>
      <c r="T18" s="656"/>
      <c r="U18" s="697">
        <f>'Deliverables Checklist'!R18</f>
        <v>0</v>
      </c>
      <c r="V18" s="656"/>
      <c r="W18" s="656"/>
      <c r="X18" s="656"/>
      <c r="Y18" s="656"/>
      <c r="Z18" s="656"/>
      <c r="AA18" s="656"/>
      <c r="AB18" s="656"/>
      <c r="AC18" s="695"/>
      <c r="AD18" s="695"/>
    </row>
    <row r="19" spans="5:30" ht="13.5" customHeight="1">
      <c r="E19" s="1126" t="str">
        <f>'Deliverables Checklist'!B19</f>
        <v>SAP</v>
      </c>
      <c r="F19" s="1771" t="str">
        <f>'Deliverables Checklist'!C19</f>
        <v>Invoice</v>
      </c>
      <c r="G19" s="1772"/>
      <c r="H19" s="1772"/>
      <c r="I19" s="1772"/>
      <c r="J19" s="1773"/>
      <c r="K19" s="1774" t="str">
        <f>'Deliverables Checklist'!H19</f>
        <v>Business Acquisitions</v>
      </c>
      <c r="L19" s="1775"/>
      <c r="M19" s="696">
        <f>'Deliverables Checklist'!J19</f>
        <v>0</v>
      </c>
      <c r="N19" s="649" t="e">
        <f>'Cash Flow'!#REF!</f>
        <v>#REF!</v>
      </c>
      <c r="O19" s="649" t="e">
        <f>'Cash Flow'!#REF!</f>
        <v>#REF!</v>
      </c>
      <c r="P19" s="649" t="e">
        <f>'Cash Flow'!#REF!</f>
        <v>#REF!</v>
      </c>
      <c r="Q19" s="649" t="e">
        <f>'Cash Flow'!#REF!</f>
        <v>#REF!</v>
      </c>
      <c r="R19" s="649" t="e">
        <f>'Cash Flow'!#REF!</f>
        <v>#REF!</v>
      </c>
      <c r="S19" s="649" t="e">
        <f>'Cash Flow'!#REF!</f>
        <v>#REF!</v>
      </c>
      <c r="T19" s="649" t="e">
        <f>'Cash Flow'!#REF!</f>
        <v>#REF!</v>
      </c>
      <c r="U19" s="697">
        <f>'Deliverables Checklist'!R19</f>
        <v>0</v>
      </c>
      <c r="V19" s="649" t="e">
        <f>'Cash Flow'!#REF!</f>
        <v>#REF!</v>
      </c>
      <c r="W19" s="649" t="e">
        <f>'Cash Flow'!#REF!</f>
        <v>#REF!</v>
      </c>
      <c r="X19" s="649" t="e">
        <f>'Cash Flow'!#REF!</f>
        <v>#REF!</v>
      </c>
      <c r="Y19" s="649" t="e">
        <f>'Cash Flow'!#REF!</f>
        <v>#REF!</v>
      </c>
      <c r="Z19" s="649" t="e">
        <f>'Cash Flow'!#REF!</f>
        <v>#REF!</v>
      </c>
      <c r="AA19" s="649" t="e">
        <f>'Cash Flow'!#REF!</f>
        <v>#REF!</v>
      </c>
      <c r="AB19" s="649" t="e">
        <f>'Cash Flow'!#REF!</f>
        <v>#REF!</v>
      </c>
      <c r="AC19" s="695"/>
      <c r="AD19" s="696"/>
    </row>
    <row r="20" spans="5:30" ht="13.5" customHeight="1">
      <c r="E20" s="1126" t="str">
        <f>'Deliverables Checklist'!B20</f>
        <v>e-mail U drive</v>
      </c>
      <c r="F20" s="1771" t="str">
        <f>'Deliverables Checklist'!C20</f>
        <v>Proof of separate bank account</v>
      </c>
      <c r="G20" s="1772"/>
      <c r="H20" s="1772"/>
      <c r="I20" s="1772"/>
      <c r="J20" s="1773"/>
      <c r="K20" s="1774" t="str">
        <f>'Deliverables Checklist'!H20</f>
        <v>Production Controller</v>
      </c>
      <c r="L20" s="1775"/>
      <c r="M20" s="696">
        <f>'Deliverables Checklist'!J20</f>
        <v>1</v>
      </c>
      <c r="N20" s="640" t="e">
        <f>'Cash Flow'!#REF!</f>
        <v>#REF!</v>
      </c>
      <c r="O20" s="640" t="e">
        <f>'Cash Flow'!#REF!</f>
        <v>#REF!</v>
      </c>
      <c r="P20" s="640" t="e">
        <f>'Cash Flow'!#REF!</f>
        <v>#REF!</v>
      </c>
      <c r="Q20" s="640" t="e">
        <f>'Cash Flow'!#REF!</f>
        <v>#REF!</v>
      </c>
      <c r="R20" s="640" t="e">
        <f>'Cash Flow'!#REF!</f>
        <v>#REF!</v>
      </c>
      <c r="S20" s="640" t="e">
        <f>'Cash Flow'!#REF!</f>
        <v>#REF!</v>
      </c>
      <c r="T20" s="640" t="e">
        <f>'Cash Flow'!#REF!</f>
        <v>#REF!</v>
      </c>
      <c r="U20" s="697">
        <f>'Deliverables Checklist'!R20</f>
        <v>0</v>
      </c>
      <c r="V20" s="640" t="e">
        <f>'Cash Flow'!#REF!</f>
        <v>#REF!</v>
      </c>
      <c r="W20" s="640" t="e">
        <f>'Cash Flow'!#REF!</f>
        <v>#REF!</v>
      </c>
      <c r="X20" s="640" t="e">
        <f>'Cash Flow'!#REF!</f>
        <v>#REF!</v>
      </c>
      <c r="Y20" s="640" t="e">
        <f>'Cash Flow'!#REF!</f>
        <v>#REF!</v>
      </c>
      <c r="Z20" s="640" t="e">
        <f>'Cash Flow'!#REF!</f>
        <v>#REF!</v>
      </c>
      <c r="AA20" s="640" t="e">
        <f>'Cash Flow'!#REF!</f>
        <v>#REF!</v>
      </c>
      <c r="AB20" s="649" t="e">
        <f>'Cash Flow'!#REF!</f>
        <v>#REF!</v>
      </c>
      <c r="AC20" s="695"/>
      <c r="AD20" s="696"/>
    </row>
    <row r="21" spans="5:30" ht="13.5" customHeight="1">
      <c r="E21" s="1126" t="str">
        <f>'Deliverables Checklist'!B21</f>
        <v>e-mail U drive</v>
      </c>
      <c r="F21" s="1771" t="str">
        <f>'Deliverables Checklist'!C21</f>
        <v>Copy of Production Insurance Confirmation</v>
      </c>
      <c r="G21" s="1772"/>
      <c r="H21" s="1772"/>
      <c r="I21" s="1772"/>
      <c r="J21" s="1773"/>
      <c r="K21" s="1774" t="str">
        <f>'Deliverables Checklist'!H21</f>
        <v>Production Controller</v>
      </c>
      <c r="L21" s="1775"/>
      <c r="M21" s="696">
        <f>'Deliverables Checklist'!J21</f>
        <v>1</v>
      </c>
      <c r="N21" s="656"/>
      <c r="O21" s="656"/>
      <c r="P21" s="656"/>
      <c r="Q21" s="656"/>
      <c r="R21" s="656"/>
      <c r="S21" s="656"/>
      <c r="T21" s="656"/>
      <c r="U21" s="697">
        <f>'Deliverables Checklist'!R21</f>
        <v>0</v>
      </c>
      <c r="V21" s="656"/>
      <c r="W21" s="656"/>
      <c r="X21" s="656"/>
      <c r="Y21" s="656"/>
      <c r="Z21" s="656"/>
      <c r="AA21" s="656"/>
      <c r="AB21" s="656"/>
      <c r="AC21" s="695"/>
      <c r="AD21" s="695"/>
    </row>
    <row r="22" spans="5:30" ht="13.5" customHeight="1">
      <c r="E22" s="1126" t="str">
        <f>'Deliverables Checklist'!B22</f>
        <v>SAP</v>
      </c>
      <c r="F22" s="1771" t="str">
        <f>'Deliverables Checklist'!C22</f>
        <v>Monthly Production Expenditure Report</v>
      </c>
      <c r="G22" s="1772"/>
      <c r="H22" s="1772"/>
      <c r="I22" s="1772"/>
      <c r="J22" s="1773"/>
      <c r="K22" s="1774" t="str">
        <f>'Deliverables Checklist'!H22</f>
        <v>Production Controller</v>
      </c>
      <c r="L22" s="1775"/>
      <c r="M22" s="696">
        <f>'Deliverables Checklist'!J22</f>
        <v>0</v>
      </c>
      <c r="N22" s="649" t="e">
        <f>'Cash Flow'!#REF!</f>
        <v>#REF!</v>
      </c>
      <c r="O22" s="649" t="e">
        <f>'Cash Flow'!#REF!</f>
        <v>#REF!</v>
      </c>
      <c r="P22" s="649" t="e">
        <f>'Cash Flow'!#REF!</f>
        <v>#REF!</v>
      </c>
      <c r="Q22" s="649" t="e">
        <f>'Cash Flow'!#REF!</f>
        <v>#REF!</v>
      </c>
      <c r="R22" s="649" t="e">
        <f>'Cash Flow'!#REF!</f>
        <v>#REF!</v>
      </c>
      <c r="S22" s="649" t="e">
        <f>'Cash Flow'!#REF!</f>
        <v>#REF!</v>
      </c>
      <c r="T22" s="649" t="e">
        <f>'Cash Flow'!#REF!</f>
        <v>#REF!</v>
      </c>
      <c r="U22" s="697" t="str">
        <f>'Deliverables Checklist'!R22</f>
        <v>P8 mid-month</v>
      </c>
      <c r="V22" s="649" t="e">
        <f>'Cash Flow'!#REF!</f>
        <v>#REF!</v>
      </c>
      <c r="W22" s="649" t="e">
        <f>'Cash Flow'!#REF!</f>
        <v>#REF!</v>
      </c>
      <c r="X22" s="649" t="e">
        <f>'Cash Flow'!#REF!</f>
        <v>#REF!</v>
      </c>
      <c r="Y22" s="649" t="e">
        <f>'Cash Flow'!#REF!</f>
        <v>#REF!</v>
      </c>
      <c r="Z22" s="649" t="e">
        <f>'Cash Flow'!#REF!</f>
        <v>#REF!</v>
      </c>
      <c r="AA22" s="649" t="e">
        <f>'Cash Flow'!#REF!</f>
        <v>#REF!</v>
      </c>
      <c r="AB22" s="649" t="e">
        <f>'Cash Flow'!#REF!</f>
        <v>#REF!</v>
      </c>
      <c r="AC22" s="695"/>
      <c r="AD22" s="696"/>
    </row>
    <row r="23" spans="5:30" ht="13.5" customHeight="1">
      <c r="E23" s="1126" t="str">
        <f>'Deliverables Checklist'!B23</f>
        <v>email</v>
      </c>
      <c r="F23" s="1771" t="str">
        <f>'Deliverables Checklist'!C23</f>
        <v>Asset Closing Memo</v>
      </c>
      <c r="G23" s="1772"/>
      <c r="H23" s="1772"/>
      <c r="I23" s="1772"/>
      <c r="J23" s="1773"/>
      <c r="K23" s="1774" t="str">
        <f>'Deliverables Checklist'!H23</f>
        <v>Production Controller</v>
      </c>
      <c r="L23" s="1775"/>
      <c r="M23" s="696">
        <f>'Deliverables Checklist'!J23</f>
        <v>0</v>
      </c>
      <c r="N23" s="649" t="e">
        <f>'Cash Flow'!#REF!</f>
        <v>#REF!</v>
      </c>
      <c r="O23" s="649" t="e">
        <f>'Cash Flow'!#REF!</f>
        <v>#REF!</v>
      </c>
      <c r="P23" s="649" t="e">
        <f>'Cash Flow'!#REF!</f>
        <v>#REF!</v>
      </c>
      <c r="Q23" s="649" t="e">
        <f>'Cash Flow'!#REF!</f>
        <v>#REF!</v>
      </c>
      <c r="R23" s="649" t="e">
        <f>'Cash Flow'!#REF!</f>
        <v>#REF!</v>
      </c>
      <c r="S23" s="649" t="e">
        <f>'Cash Flow'!#REF!</f>
        <v>#REF!</v>
      </c>
      <c r="T23" s="649" t="e">
        <f>'Cash Flow'!#REF!</f>
        <v>#REF!</v>
      </c>
      <c r="U23" s="697">
        <f>'Deliverables Checklist'!R23</f>
        <v>0</v>
      </c>
      <c r="V23" s="649" t="e">
        <f>'Cash Flow'!#REF!</f>
        <v>#REF!</v>
      </c>
      <c r="W23" s="649" t="e">
        <f>'Cash Flow'!#REF!</f>
        <v>#REF!</v>
      </c>
      <c r="X23" s="649" t="e">
        <f>'Cash Flow'!#REF!</f>
        <v>#REF!</v>
      </c>
      <c r="Y23" s="649" t="e">
        <f>'Cash Flow'!#REF!</f>
        <v>#REF!</v>
      </c>
      <c r="Z23" s="649" t="e">
        <f>'Cash Flow'!#REF!</f>
        <v>#REF!</v>
      </c>
      <c r="AA23" s="649" t="e">
        <f>'Cash Flow'!#REF!</f>
        <v>#REF!</v>
      </c>
      <c r="AB23" s="649" t="e">
        <f>'Cash Flow'!#REF!</f>
        <v>#REF!</v>
      </c>
      <c r="AC23" s="695"/>
      <c r="AD23" s="696"/>
    </row>
    <row r="24" spans="5:30" ht="13.5" customHeight="1">
      <c r="E24" s="1126" t="str">
        <f>'Deliverables Checklist'!B24</f>
        <v>e-mail U drive</v>
      </c>
      <c r="F24" s="1771" t="str">
        <f>'Deliverables Checklist'!C24</f>
        <v>Final Status Report    (Production Controller)</v>
      </c>
      <c r="G24" s="1772"/>
      <c r="H24" s="1772"/>
      <c r="I24" s="1772"/>
      <c r="J24" s="1773"/>
      <c r="K24" s="1774" t="str">
        <f>'Deliverables Checklist'!H24</f>
        <v>Financial Administrator</v>
      </c>
      <c r="L24" s="1775"/>
      <c r="M24" s="696">
        <f>'Deliverables Checklist'!J24</f>
        <v>0</v>
      </c>
      <c r="N24" s="640" t="e">
        <f>'Cash Flow'!#REF!</f>
        <v>#REF!</v>
      </c>
      <c r="O24" s="640" t="e">
        <f>'Cash Flow'!#REF!</f>
        <v>#REF!</v>
      </c>
      <c r="P24" s="640" t="e">
        <f>'Cash Flow'!#REF!</f>
        <v>#REF!</v>
      </c>
      <c r="Q24" s="640" t="e">
        <f>'Cash Flow'!#REF!</f>
        <v>#REF!</v>
      </c>
      <c r="R24" s="640" t="e">
        <f>'Cash Flow'!#REF!</f>
        <v>#REF!</v>
      </c>
      <c r="S24" s="640" t="e">
        <f>'Cash Flow'!#REF!</f>
        <v>#REF!</v>
      </c>
      <c r="T24" s="640" t="e">
        <f>'Cash Flow'!#REF!</f>
        <v>#REF!</v>
      </c>
      <c r="U24" s="697">
        <f>'Deliverables Checklist'!R24</f>
        <v>0</v>
      </c>
      <c r="V24" s="640" t="e">
        <f>'Cash Flow'!#REF!</f>
        <v>#REF!</v>
      </c>
      <c r="W24" s="640" t="e">
        <f>'Cash Flow'!#REF!</f>
        <v>#REF!</v>
      </c>
      <c r="X24" s="640" t="e">
        <f>'Cash Flow'!#REF!</f>
        <v>#REF!</v>
      </c>
      <c r="Y24" s="640" t="e">
        <f>'Cash Flow'!#REF!</f>
        <v>#REF!</v>
      </c>
      <c r="Z24" s="640" t="e">
        <f>'Cash Flow'!#REF!</f>
        <v>#REF!</v>
      </c>
      <c r="AA24" s="640" t="e">
        <f>'Cash Flow'!#REF!</f>
        <v>#REF!</v>
      </c>
      <c r="AB24" s="649" t="e">
        <f>'Cash Flow'!#REF!</f>
        <v>#REF!</v>
      </c>
      <c r="AC24" s="695"/>
      <c r="AD24" s="696"/>
    </row>
    <row r="25" spans="5:30" ht="13.5" customHeight="1">
      <c r="E25" s="1126" t="str">
        <f>'Deliverables Checklist'!B25</f>
        <v>e-mail U drive</v>
      </c>
      <c r="F25" s="1771" t="str">
        <f>'Deliverables Checklist'!C25</f>
        <v>Content Workshop</v>
      </c>
      <c r="G25" s="1772"/>
      <c r="H25" s="1772"/>
      <c r="I25" s="1772"/>
      <c r="J25" s="1773"/>
      <c r="K25" s="1774" t="str">
        <f>'Deliverables Checklist'!H25</f>
        <v>Commissioning Editor</v>
      </c>
      <c r="L25" s="1775"/>
      <c r="M25" s="696">
        <f>'Deliverables Checklist'!J25</f>
        <v>1</v>
      </c>
      <c r="N25" s="656"/>
      <c r="O25" s="656"/>
      <c r="P25" s="656"/>
      <c r="Q25" s="656"/>
      <c r="R25" s="656"/>
      <c r="S25" s="656"/>
      <c r="T25" s="656"/>
      <c r="U25" s="697">
        <f>'Deliverables Checklist'!R25</f>
        <v>0</v>
      </c>
      <c r="V25" s="656"/>
      <c r="W25" s="656"/>
      <c r="X25" s="656"/>
      <c r="Y25" s="656"/>
      <c r="Z25" s="656"/>
      <c r="AA25" s="656"/>
      <c r="AB25" s="656"/>
      <c r="AC25" s="695"/>
      <c r="AD25" s="695"/>
    </row>
    <row r="26" spans="5:30" ht="13.5" customHeight="1">
      <c r="E26" s="1126" t="str">
        <f>'Deliverables Checklist'!B26</f>
        <v>e-mail U drive</v>
      </c>
      <c r="F26" s="1771" t="str">
        <f>'Deliverables Checklist'!C26</f>
        <v>Research Pack</v>
      </c>
      <c r="G26" s="1772"/>
      <c r="H26" s="1772"/>
      <c r="I26" s="1772"/>
      <c r="J26" s="1773"/>
      <c r="K26" s="1774" t="str">
        <f>'Deliverables Checklist'!H26</f>
        <v>Commissioning Editor</v>
      </c>
      <c r="L26" s="1775"/>
      <c r="M26" s="696">
        <f>'Deliverables Checklist'!J26</f>
        <v>1</v>
      </c>
      <c r="N26" s="649" t="e">
        <f>'Cash Flow'!#REF!</f>
        <v>#REF!</v>
      </c>
      <c r="O26" s="649" t="e">
        <f>'Cash Flow'!#REF!</f>
        <v>#REF!</v>
      </c>
      <c r="P26" s="649" t="e">
        <f>'Cash Flow'!#REF!</f>
        <v>#REF!</v>
      </c>
      <c r="Q26" s="649" t="e">
        <f>'Cash Flow'!#REF!</f>
        <v>#REF!</v>
      </c>
      <c r="R26" s="649" t="e">
        <f>'Cash Flow'!#REF!</f>
        <v>#REF!</v>
      </c>
      <c r="S26" s="649" t="e">
        <f>'Cash Flow'!#REF!</f>
        <v>#REF!</v>
      </c>
      <c r="T26" s="649" t="e">
        <f>'Cash Flow'!#REF!</f>
        <v>#REF!</v>
      </c>
      <c r="U26" s="697">
        <f>'Deliverables Checklist'!R26</f>
        <v>0</v>
      </c>
      <c r="V26" s="649" t="e">
        <f>'Cash Flow'!#REF!</f>
        <v>#REF!</v>
      </c>
      <c r="W26" s="649" t="e">
        <f>'Cash Flow'!#REF!</f>
        <v>#REF!</v>
      </c>
      <c r="X26" s="649" t="e">
        <f>'Cash Flow'!#REF!</f>
        <v>#REF!</v>
      </c>
      <c r="Y26" s="649" t="e">
        <f>'Cash Flow'!#REF!</f>
        <v>#REF!</v>
      </c>
      <c r="Z26" s="649" t="e">
        <f>'Cash Flow'!#REF!</f>
        <v>#REF!</v>
      </c>
      <c r="AA26" s="649" t="e">
        <f>'Cash Flow'!#REF!</f>
        <v>#REF!</v>
      </c>
      <c r="AB26" s="649" t="e">
        <f>'Cash Flow'!#REF!</f>
        <v>#REF!</v>
      </c>
      <c r="AC26" s="695"/>
      <c r="AD26" s="696"/>
    </row>
    <row r="27" spans="5:30" ht="13.5" customHeight="1">
      <c r="E27" s="1126" t="str">
        <f>'Deliverables Checklist'!B27</f>
        <v>Dalet</v>
      </c>
      <c r="F27" s="1771" t="str">
        <f>'Deliverables Checklist'!C27</f>
        <v>Episodic Outlines; EPG Synopsis</v>
      </c>
      <c r="G27" s="1772"/>
      <c r="H27" s="1772"/>
      <c r="I27" s="1772"/>
      <c r="J27" s="1773"/>
      <c r="K27" s="1774" t="str">
        <f>'Deliverables Checklist'!H27</f>
        <v>Commissioning Editor</v>
      </c>
      <c r="L27" s="1775"/>
      <c r="M27" s="696">
        <f>'Deliverables Checklist'!J27</f>
        <v>1</v>
      </c>
      <c r="N27" s="649" t="e">
        <f>'Cash Flow'!#REF!</f>
        <v>#REF!</v>
      </c>
      <c r="O27" s="649" t="e">
        <f>'Cash Flow'!#REF!</f>
        <v>#REF!</v>
      </c>
      <c r="P27" s="649" t="e">
        <f>'Cash Flow'!#REF!</f>
        <v>#REF!</v>
      </c>
      <c r="Q27" s="649" t="e">
        <f>'Cash Flow'!#REF!</f>
        <v>#REF!</v>
      </c>
      <c r="R27" s="649" t="e">
        <f>'Cash Flow'!#REF!</f>
        <v>#REF!</v>
      </c>
      <c r="S27" s="649" t="e">
        <f>'Cash Flow'!#REF!</f>
        <v>#REF!</v>
      </c>
      <c r="T27" s="649" t="e">
        <f>'Cash Flow'!#REF!</f>
        <v>#REF!</v>
      </c>
      <c r="U27" s="697">
        <f>'Deliverables Checklist'!R27</f>
        <v>0</v>
      </c>
      <c r="V27" s="649" t="e">
        <f>'Cash Flow'!#REF!</f>
        <v>#REF!</v>
      </c>
      <c r="W27" s="649" t="e">
        <f>'Cash Flow'!#REF!</f>
        <v>#REF!</v>
      </c>
      <c r="X27" s="649" t="e">
        <f>'Cash Flow'!#REF!</f>
        <v>#REF!</v>
      </c>
      <c r="Y27" s="649" t="e">
        <f>'Cash Flow'!#REF!</f>
        <v>#REF!</v>
      </c>
      <c r="Z27" s="649" t="e">
        <f>'Cash Flow'!#REF!</f>
        <v>#REF!</v>
      </c>
      <c r="AA27" s="649" t="e">
        <f>'Cash Flow'!#REF!</f>
        <v>#REF!</v>
      </c>
      <c r="AB27" s="649" t="e">
        <f>'Cash Flow'!#REF!</f>
        <v>#REF!</v>
      </c>
      <c r="AC27" s="695"/>
      <c r="AD27" s="696"/>
    </row>
    <row r="28" spans="5:30" ht="13.5" customHeight="1">
      <c r="E28" s="1126" t="str">
        <f>'Deliverables Checklist'!B28</f>
        <v>Dalet</v>
      </c>
      <c r="F28" s="1771" t="str">
        <f>'Deliverables Checklist'!C28</f>
        <v>Series Outlines</v>
      </c>
      <c r="G28" s="1772"/>
      <c r="H28" s="1772"/>
      <c r="I28" s="1772"/>
      <c r="J28" s="1773"/>
      <c r="K28" s="1774" t="str">
        <f>'Deliverables Checklist'!H28</f>
        <v>Commissioning Editor</v>
      </c>
      <c r="L28" s="1775"/>
      <c r="M28" s="696">
        <f>'Deliverables Checklist'!J28</f>
        <v>0</v>
      </c>
      <c r="N28" s="649" t="e">
        <f>'Cash Flow'!#REF!</f>
        <v>#REF!</v>
      </c>
      <c r="O28" s="649" t="e">
        <f>'Cash Flow'!#REF!</f>
        <v>#REF!</v>
      </c>
      <c r="P28" s="649" t="e">
        <f>'Cash Flow'!#REF!</f>
        <v>#REF!</v>
      </c>
      <c r="Q28" s="649" t="e">
        <f>'Cash Flow'!#REF!</f>
        <v>#REF!</v>
      </c>
      <c r="R28" s="649" t="e">
        <f>'Cash Flow'!#REF!</f>
        <v>#REF!</v>
      </c>
      <c r="S28" s="649" t="e">
        <f>'Cash Flow'!#REF!</f>
        <v>#REF!</v>
      </c>
      <c r="T28" s="649" t="e">
        <f>'Cash Flow'!#REF!</f>
        <v>#REF!</v>
      </c>
      <c r="U28" s="697">
        <f>'Deliverables Checklist'!R28</f>
        <v>0</v>
      </c>
      <c r="V28" s="649" t="e">
        <f>'Cash Flow'!#REF!</f>
        <v>#REF!</v>
      </c>
      <c r="W28" s="649" t="e">
        <f>'Cash Flow'!#REF!</f>
        <v>#REF!</v>
      </c>
      <c r="X28" s="649" t="e">
        <f>'Cash Flow'!#REF!</f>
        <v>#REF!</v>
      </c>
      <c r="Y28" s="649" t="e">
        <f>'Cash Flow'!#REF!</f>
        <v>#REF!</v>
      </c>
      <c r="Z28" s="649" t="e">
        <f>'Cash Flow'!#REF!</f>
        <v>#REF!</v>
      </c>
      <c r="AA28" s="649" t="e">
        <f>'Cash Flow'!#REF!</f>
        <v>#REF!</v>
      </c>
      <c r="AB28" s="649" t="e">
        <f>'Cash Flow'!#REF!</f>
        <v>#REF!</v>
      </c>
      <c r="AC28" s="695"/>
      <c r="AD28" s="696"/>
    </row>
    <row r="29" spans="5:30" ht="13.5" customHeight="1">
      <c r="E29" s="1126" t="str">
        <f>'Deliverables Checklist'!B29</f>
        <v>U Drive</v>
      </c>
      <c r="F29" s="1771" t="str">
        <f>'Deliverables Checklist'!C29</f>
        <v>Final Approved TX Scripts</v>
      </c>
      <c r="G29" s="1772"/>
      <c r="H29" s="1772"/>
      <c r="I29" s="1772"/>
      <c r="J29" s="1773"/>
      <c r="K29" s="1774" t="str">
        <f>'Deliverables Checklist'!H29</f>
        <v>Commissioning Editor</v>
      </c>
      <c r="L29" s="1775"/>
      <c r="M29" s="696">
        <f>'Deliverables Checklist'!J29</f>
        <v>0</v>
      </c>
      <c r="N29" s="649" t="e">
        <f>'Cash Flow'!#REF!</f>
        <v>#REF!</v>
      </c>
      <c r="O29" s="649" t="e">
        <f>'Cash Flow'!#REF!</f>
        <v>#REF!</v>
      </c>
      <c r="P29" s="649" t="e">
        <f>'Cash Flow'!#REF!</f>
        <v>#REF!</v>
      </c>
      <c r="Q29" s="649" t="e">
        <f>'Cash Flow'!#REF!</f>
        <v>#REF!</v>
      </c>
      <c r="R29" s="649" t="e">
        <f>'Cash Flow'!#REF!</f>
        <v>#REF!</v>
      </c>
      <c r="S29" s="649" t="e">
        <f>'Cash Flow'!#REF!</f>
        <v>#REF!</v>
      </c>
      <c r="T29" s="649" t="e">
        <f>'Cash Flow'!#REF!</f>
        <v>#REF!</v>
      </c>
      <c r="U29" s="697">
        <f>'Deliverables Checklist'!R29</f>
        <v>0</v>
      </c>
      <c r="V29" s="649" t="e">
        <f>'Cash Flow'!#REF!</f>
        <v>#REF!</v>
      </c>
      <c r="W29" s="649" t="e">
        <f>'Cash Flow'!#REF!</f>
        <v>#REF!</v>
      </c>
      <c r="X29" s="649" t="e">
        <f>'Cash Flow'!#REF!</f>
        <v>#REF!</v>
      </c>
      <c r="Y29" s="649" t="e">
        <f>'Cash Flow'!#REF!</f>
        <v>#REF!</v>
      </c>
      <c r="Z29" s="649" t="e">
        <f>'Cash Flow'!#REF!</f>
        <v>#REF!</v>
      </c>
      <c r="AA29" s="649" t="e">
        <f>'Cash Flow'!#REF!</f>
        <v>#REF!</v>
      </c>
      <c r="AB29" s="649" t="e">
        <f>'Cash Flow'!#REF!</f>
        <v>#REF!</v>
      </c>
      <c r="AC29" s="695"/>
      <c r="AD29" s="696"/>
    </row>
    <row r="30" spans="5:30" ht="13.5" customHeight="1">
      <c r="E30" s="1126" t="str">
        <f>'Deliverables Checklist'!B30</f>
        <v>YBC</v>
      </c>
      <c r="F30" s="1771" t="str">
        <f>'Deliverables Checklist'!C30</f>
        <v>Viewing copy delivered via we transfer or similar product</v>
      </c>
      <c r="G30" s="1772"/>
      <c r="H30" s="1772"/>
      <c r="I30" s="1772"/>
      <c r="J30" s="1773"/>
      <c r="K30" s="1774" t="str">
        <f>'Deliverables Checklist'!H30</f>
        <v>Commissioning Editor</v>
      </c>
      <c r="L30" s="1775"/>
      <c r="M30" s="696">
        <f>'Deliverables Checklist'!J30</f>
        <v>0</v>
      </c>
      <c r="N30" s="649" t="e">
        <f>'Cash Flow'!#REF!</f>
        <v>#REF!</v>
      </c>
      <c r="O30" s="649" t="e">
        <f>'Cash Flow'!#REF!</f>
        <v>#REF!</v>
      </c>
      <c r="P30" s="649" t="e">
        <f>'Cash Flow'!#REF!</f>
        <v>#REF!</v>
      </c>
      <c r="Q30" s="649" t="e">
        <f>'Cash Flow'!#REF!</f>
        <v>#REF!</v>
      </c>
      <c r="R30" s="649" t="e">
        <f>'Cash Flow'!#REF!</f>
        <v>#REF!</v>
      </c>
      <c r="S30" s="649" t="e">
        <f>'Cash Flow'!#REF!</f>
        <v>#REF!</v>
      </c>
      <c r="T30" s="649" t="e">
        <f>'Cash Flow'!#REF!</f>
        <v>#REF!</v>
      </c>
      <c r="U30" s="697">
        <f>'Deliverables Checklist'!R30</f>
        <v>0</v>
      </c>
      <c r="V30" s="649" t="e">
        <f>'Cash Flow'!#REF!</f>
        <v>#REF!</v>
      </c>
      <c r="W30" s="649" t="e">
        <f>'Cash Flow'!#REF!</f>
        <v>#REF!</v>
      </c>
      <c r="X30" s="649" t="e">
        <f>'Cash Flow'!#REF!</f>
        <v>#REF!</v>
      </c>
      <c r="Y30" s="649" t="e">
        <f>'Cash Flow'!#REF!</f>
        <v>#REF!</v>
      </c>
      <c r="Z30" s="649" t="e">
        <f>'Cash Flow'!#REF!</f>
        <v>#REF!</v>
      </c>
      <c r="AA30" s="649" t="e">
        <f>'Cash Flow'!#REF!</f>
        <v>#REF!</v>
      </c>
      <c r="AB30" s="649" t="e">
        <f>'Cash Flow'!#REF!</f>
        <v>#REF!</v>
      </c>
      <c r="AC30" s="695"/>
      <c r="AD30" s="696"/>
    </row>
    <row r="31" spans="5:30" ht="13.5" customHeight="1">
      <c r="E31" s="1126" t="str">
        <f>'Deliverables Checklist'!B31</f>
        <v>Dalet</v>
      </c>
      <c r="F31" s="1771" t="str">
        <f>'Deliverables Checklist'!C31</f>
        <v>EPKs and Promos</v>
      </c>
      <c r="G31" s="1772"/>
      <c r="H31" s="1772"/>
      <c r="I31" s="1772"/>
      <c r="J31" s="1773"/>
      <c r="K31" s="1774" t="str">
        <f>'Deliverables Checklist'!H31</f>
        <v>Commissioning Editor</v>
      </c>
      <c r="L31" s="1775"/>
      <c r="M31" s="696">
        <f>'Deliverables Checklist'!J31</f>
        <v>0</v>
      </c>
      <c r="N31" s="649" t="e">
        <f>'Cash Flow'!#REF!</f>
        <v>#REF!</v>
      </c>
      <c r="O31" s="649" t="e">
        <f>'Cash Flow'!#REF!</f>
        <v>#REF!</v>
      </c>
      <c r="P31" s="649" t="e">
        <f>'Cash Flow'!#REF!</f>
        <v>#REF!</v>
      </c>
      <c r="Q31" s="649" t="e">
        <f>'Cash Flow'!#REF!</f>
        <v>#REF!</v>
      </c>
      <c r="R31" s="649" t="e">
        <f>'Cash Flow'!#REF!</f>
        <v>#REF!</v>
      </c>
      <c r="S31" s="649" t="e">
        <f>'Cash Flow'!#REF!</f>
        <v>#REF!</v>
      </c>
      <c r="T31" s="649" t="e">
        <f>'Cash Flow'!#REF!</f>
        <v>#REF!</v>
      </c>
      <c r="U31" s="697">
        <f>'Deliverables Checklist'!R31</f>
        <v>0</v>
      </c>
      <c r="V31" s="649" t="e">
        <f>'Cash Flow'!#REF!</f>
        <v>#REF!</v>
      </c>
      <c r="W31" s="649" t="e">
        <f>'Cash Flow'!#REF!</f>
        <v>#REF!</v>
      </c>
      <c r="X31" s="649" t="e">
        <f>'Cash Flow'!#REF!</f>
        <v>#REF!</v>
      </c>
      <c r="Y31" s="649" t="e">
        <f>'Cash Flow'!#REF!</f>
        <v>#REF!</v>
      </c>
      <c r="Z31" s="649" t="e">
        <f>'Cash Flow'!#REF!</f>
        <v>#REF!</v>
      </c>
      <c r="AA31" s="649" t="e">
        <f>'Cash Flow'!#REF!</f>
        <v>#REF!</v>
      </c>
      <c r="AB31" s="649" t="e">
        <f>'Cash Flow'!#REF!</f>
        <v>#REF!</v>
      </c>
      <c r="AC31" s="695"/>
      <c r="AD31" s="696"/>
    </row>
    <row r="32" spans="5:30" ht="13.5" customHeight="1">
      <c r="E32" s="1126" t="str">
        <f>'Deliverables Checklist'!B32</f>
        <v>Dalet</v>
      </c>
      <c r="F32" s="1771" t="str">
        <f>'Deliverables Checklist'!C32</f>
        <v>Episodic File Delivery (portal) with M&amp;E tracks</v>
      </c>
      <c r="G32" s="1772"/>
      <c r="H32" s="1772"/>
      <c r="I32" s="1772"/>
      <c r="J32" s="1773"/>
      <c r="K32" s="1774" t="str">
        <f>'Deliverables Checklist'!H32</f>
        <v>Commissioning Editor</v>
      </c>
      <c r="L32" s="1775"/>
      <c r="M32" s="696">
        <f>'Deliverables Checklist'!J32</f>
        <v>0</v>
      </c>
      <c r="N32" s="649" t="e">
        <f>'Cash Flow'!#REF!</f>
        <v>#REF!</v>
      </c>
      <c r="O32" s="649" t="e">
        <f>'Cash Flow'!#REF!</f>
        <v>#REF!</v>
      </c>
      <c r="P32" s="649" t="e">
        <f>'Cash Flow'!#REF!</f>
        <v>#REF!</v>
      </c>
      <c r="Q32" s="649" t="e">
        <f>'Cash Flow'!#REF!</f>
        <v>#REF!</v>
      </c>
      <c r="R32" s="649" t="e">
        <f>'Cash Flow'!#REF!</f>
        <v>#REF!</v>
      </c>
      <c r="S32" s="649" t="e">
        <f>'Cash Flow'!#REF!</f>
        <v>#REF!</v>
      </c>
      <c r="T32" s="649" t="e">
        <f>'Cash Flow'!#REF!</f>
        <v>#REF!</v>
      </c>
      <c r="U32" s="697">
        <f>'Deliverables Checklist'!R32</f>
        <v>0</v>
      </c>
      <c r="V32" s="649" t="e">
        <f>'Cash Flow'!#REF!</f>
        <v>#REF!</v>
      </c>
      <c r="W32" s="649" t="e">
        <f>'Cash Flow'!#REF!</f>
        <v>#REF!</v>
      </c>
      <c r="X32" s="649" t="e">
        <f>'Cash Flow'!#REF!</f>
        <v>#REF!</v>
      </c>
      <c r="Y32" s="649" t="e">
        <f>'Cash Flow'!#REF!</f>
        <v>#REF!</v>
      </c>
      <c r="Z32" s="649" t="e">
        <f>'Cash Flow'!#REF!</f>
        <v>#REF!</v>
      </c>
      <c r="AA32" s="649" t="e">
        <f>'Cash Flow'!#REF!</f>
        <v>#REF!</v>
      </c>
      <c r="AB32" s="649" t="e">
        <f>'Cash Flow'!#REF!</f>
        <v>#REF!</v>
      </c>
      <c r="AC32" s="695"/>
      <c r="AD32" s="696"/>
    </row>
    <row r="33" spans="5:30" ht="13.5" customHeight="1">
      <c r="E33" s="1126" t="str">
        <f>'Deliverables Checklist'!B33</f>
        <v>Dalet</v>
      </c>
      <c r="F33" s="1771" t="str">
        <f>'Deliverables Checklist'!C33</f>
        <v>Rushes/Unedited material; metadata (separate folder and house codes)</v>
      </c>
      <c r="G33" s="1772"/>
      <c r="H33" s="1772"/>
      <c r="I33" s="1772"/>
      <c r="J33" s="1773"/>
      <c r="K33" s="1774" t="str">
        <f>'Deliverables Checklist'!H33</f>
        <v>Commissioning Editor</v>
      </c>
      <c r="L33" s="1775"/>
      <c r="M33" s="696">
        <f>'Deliverables Checklist'!J33</f>
        <v>0</v>
      </c>
      <c r="N33" s="649" t="e">
        <f>'Cash Flow'!#REF!</f>
        <v>#REF!</v>
      </c>
      <c r="O33" s="649" t="e">
        <f>'Cash Flow'!#REF!</f>
        <v>#REF!</v>
      </c>
      <c r="P33" s="649" t="e">
        <f>'Cash Flow'!#REF!</f>
        <v>#REF!</v>
      </c>
      <c r="Q33" s="649" t="e">
        <f>'Cash Flow'!#REF!</f>
        <v>#REF!</v>
      </c>
      <c r="R33" s="649" t="e">
        <f>'Cash Flow'!#REF!</f>
        <v>#REF!</v>
      </c>
      <c r="S33" s="649" t="e">
        <f>'Cash Flow'!#REF!</f>
        <v>#REF!</v>
      </c>
      <c r="T33" s="649" t="e">
        <f>'Cash Flow'!#REF!</f>
        <v>#REF!</v>
      </c>
      <c r="U33" s="697">
        <f>'Deliverables Checklist'!R33</f>
        <v>0</v>
      </c>
      <c r="V33" s="649" t="e">
        <f>'Cash Flow'!#REF!</f>
        <v>#REF!</v>
      </c>
      <c r="W33" s="649" t="e">
        <f>'Cash Flow'!#REF!</f>
        <v>#REF!</v>
      </c>
      <c r="X33" s="649" t="e">
        <f>'Cash Flow'!#REF!</f>
        <v>#REF!</v>
      </c>
      <c r="Y33" s="649" t="e">
        <f>'Cash Flow'!#REF!</f>
        <v>#REF!</v>
      </c>
      <c r="Z33" s="649" t="e">
        <f>'Cash Flow'!#REF!</f>
        <v>#REF!</v>
      </c>
      <c r="AA33" s="649" t="e">
        <f>'Cash Flow'!#REF!</f>
        <v>#REF!</v>
      </c>
      <c r="AB33" s="649" t="e">
        <f>'Cash Flow'!#REF!</f>
        <v>#REF!</v>
      </c>
      <c r="AC33" s="695"/>
      <c r="AD33" s="696"/>
    </row>
    <row r="34" spans="5:30" ht="13.5" customHeight="1">
      <c r="E34" s="1126" t="str">
        <f>'Deliverables Checklist'!B34</f>
        <v>iMonitor</v>
      </c>
      <c r="F34" s="1771" t="str">
        <f>'Deliverables Checklist'!C34</f>
        <v>Music Cue Sheet</v>
      </c>
      <c r="G34" s="1772"/>
      <c r="H34" s="1772"/>
      <c r="I34" s="1772"/>
      <c r="J34" s="1773"/>
      <c r="K34" s="1774" t="str">
        <f>'Deliverables Checklist'!H34</f>
        <v>Commissioning Editor</v>
      </c>
      <c r="L34" s="1775"/>
      <c r="M34" s="696">
        <f>'Deliverables Checklist'!J34</f>
        <v>0</v>
      </c>
      <c r="N34" s="649" t="e">
        <f>'Cash Flow'!#REF!</f>
        <v>#REF!</v>
      </c>
      <c r="O34" s="649" t="e">
        <f>'Cash Flow'!#REF!</f>
        <v>#REF!</v>
      </c>
      <c r="P34" s="649" t="e">
        <f>'Cash Flow'!#REF!</f>
        <v>#REF!</v>
      </c>
      <c r="Q34" s="649" t="e">
        <f>'Cash Flow'!#REF!</f>
        <v>#REF!</v>
      </c>
      <c r="R34" s="649" t="e">
        <f>'Cash Flow'!#REF!</f>
        <v>#REF!</v>
      </c>
      <c r="S34" s="649" t="e">
        <f>'Cash Flow'!#REF!</f>
        <v>#REF!</v>
      </c>
      <c r="T34" s="649" t="e">
        <f>'Cash Flow'!#REF!</f>
        <v>#REF!</v>
      </c>
      <c r="U34" s="697">
        <f>'Deliverables Checklist'!R34</f>
        <v>0</v>
      </c>
      <c r="V34" s="649" t="e">
        <f>'Cash Flow'!#REF!</f>
        <v>#REF!</v>
      </c>
      <c r="W34" s="649" t="e">
        <f>'Cash Flow'!#REF!</f>
        <v>#REF!</v>
      </c>
      <c r="X34" s="649" t="e">
        <f>'Cash Flow'!#REF!</f>
        <v>#REF!</v>
      </c>
      <c r="Y34" s="649" t="e">
        <f>'Cash Flow'!#REF!</f>
        <v>#REF!</v>
      </c>
      <c r="Z34" s="649" t="e">
        <f>'Cash Flow'!#REF!</f>
        <v>#REF!</v>
      </c>
      <c r="AA34" s="649" t="e">
        <f>'Cash Flow'!#REF!</f>
        <v>#REF!</v>
      </c>
      <c r="AB34" s="649" t="e">
        <f>'Cash Flow'!#REF!</f>
        <v>#REF!</v>
      </c>
      <c r="AC34" s="695"/>
      <c r="AD34" s="696"/>
    </row>
    <row r="35" spans="5:30" ht="13.5" customHeight="1">
      <c r="E35" s="1126" t="str">
        <f>'Deliverables Checklist'!B35</f>
        <v>IBMS</v>
      </c>
      <c r="F35" s="1771" t="str">
        <f>'Deliverables Checklist'!C35</f>
        <v>FCC / DPP Shim info sheet (sign off on dalet)</v>
      </c>
      <c r="G35" s="1772"/>
      <c r="H35" s="1772"/>
      <c r="I35" s="1772"/>
      <c r="J35" s="1773"/>
      <c r="K35" s="1774" t="str">
        <f>'Deliverables Checklist'!H35</f>
        <v>Commissioning Editor</v>
      </c>
      <c r="L35" s="1775"/>
      <c r="M35" s="696">
        <f>'Deliverables Checklist'!J35</f>
        <v>0</v>
      </c>
      <c r="N35" s="649" t="e">
        <f>'Cash Flow'!#REF!</f>
        <v>#REF!</v>
      </c>
      <c r="O35" s="649" t="e">
        <f>'Cash Flow'!#REF!</f>
        <v>#REF!</v>
      </c>
      <c r="P35" s="649" t="e">
        <f>'Cash Flow'!#REF!</f>
        <v>#REF!</v>
      </c>
      <c r="Q35" s="649" t="e">
        <f>'Cash Flow'!#REF!</f>
        <v>#REF!</v>
      </c>
      <c r="R35" s="649" t="e">
        <f>'Cash Flow'!#REF!</f>
        <v>#REF!</v>
      </c>
      <c r="S35" s="649" t="e">
        <f>'Cash Flow'!#REF!</f>
        <v>#REF!</v>
      </c>
      <c r="T35" s="649" t="e">
        <f>'Cash Flow'!#REF!</f>
        <v>#REF!</v>
      </c>
      <c r="U35" s="697">
        <f>'Deliverables Checklist'!R35</f>
        <v>0</v>
      </c>
      <c r="V35" s="649" t="e">
        <f>'Cash Flow'!#REF!</f>
        <v>#REF!</v>
      </c>
      <c r="W35" s="649" t="e">
        <f>'Cash Flow'!#REF!</f>
        <v>#REF!</v>
      </c>
      <c r="X35" s="649" t="e">
        <f>'Cash Flow'!#REF!</f>
        <v>#REF!</v>
      </c>
      <c r="Y35" s="649" t="e">
        <f>'Cash Flow'!#REF!</f>
        <v>#REF!</v>
      </c>
      <c r="Z35" s="649" t="e">
        <f>'Cash Flow'!#REF!</f>
        <v>#REF!</v>
      </c>
      <c r="AA35" s="649" t="e">
        <f>'Cash Flow'!#REF!</f>
        <v>#REF!</v>
      </c>
      <c r="AB35" s="649" t="e">
        <f>'Cash Flow'!#REF!</f>
        <v>#REF!</v>
      </c>
      <c r="AC35" s="695"/>
      <c r="AD35" s="696"/>
    </row>
    <row r="36" spans="5:30" ht="13.5" customHeight="1">
      <c r="E36" s="1126" t="str">
        <f>'Deliverables Checklist'!B36</f>
        <v>Hard drive</v>
      </c>
      <c r="F36" s="1771" t="str">
        <f>'Deliverables Checklist'!C36</f>
        <v>Full Series episodes (back-up on SABC Hard drive)</v>
      </c>
      <c r="G36" s="1772"/>
      <c r="H36" s="1772"/>
      <c r="I36" s="1772"/>
      <c r="J36" s="1773"/>
      <c r="K36" s="1774" t="str">
        <f>'Deliverables Checklist'!H36</f>
        <v>Commissioning Editor</v>
      </c>
      <c r="L36" s="1775"/>
      <c r="M36" s="696">
        <f>'Deliverables Checklist'!J36</f>
        <v>0</v>
      </c>
      <c r="N36" s="649" t="e">
        <f>'Cash Flow'!#REF!</f>
        <v>#REF!</v>
      </c>
      <c r="O36" s="649" t="e">
        <f>'Cash Flow'!#REF!</f>
        <v>#REF!</v>
      </c>
      <c r="P36" s="649" t="e">
        <f>'Cash Flow'!#REF!</f>
        <v>#REF!</v>
      </c>
      <c r="Q36" s="649" t="e">
        <f>'Cash Flow'!#REF!</f>
        <v>#REF!</v>
      </c>
      <c r="R36" s="649" t="e">
        <f>'Cash Flow'!#REF!</f>
        <v>#REF!</v>
      </c>
      <c r="S36" s="649" t="e">
        <f>'Cash Flow'!#REF!</f>
        <v>#REF!</v>
      </c>
      <c r="T36" s="649" t="e">
        <f>'Cash Flow'!#REF!</f>
        <v>#REF!</v>
      </c>
      <c r="U36" s="697">
        <f>'Deliverables Checklist'!R36</f>
        <v>0</v>
      </c>
      <c r="V36" s="649" t="e">
        <f>'Cash Flow'!#REF!</f>
        <v>#REF!</v>
      </c>
      <c r="W36" s="649" t="e">
        <f>'Cash Flow'!#REF!</f>
        <v>#REF!</v>
      </c>
      <c r="X36" s="649" t="e">
        <f>'Cash Flow'!#REF!</f>
        <v>#REF!</v>
      </c>
      <c r="Y36" s="649" t="e">
        <f>'Cash Flow'!#REF!</f>
        <v>#REF!</v>
      </c>
      <c r="Z36" s="649" t="e">
        <f>'Cash Flow'!#REF!</f>
        <v>#REF!</v>
      </c>
      <c r="AA36" s="649" t="e">
        <f>'Cash Flow'!#REF!</f>
        <v>#REF!</v>
      </c>
      <c r="AB36" s="649" t="e">
        <f>'Cash Flow'!#REF!</f>
        <v>#REF!</v>
      </c>
      <c r="AC36" s="695"/>
      <c r="AD36" s="696"/>
    </row>
    <row r="37" spans="5:30" ht="13.5" customHeight="1">
      <c r="E37" s="1126" t="str">
        <f>'Deliverables Checklist'!B37</f>
        <v>SAP</v>
      </c>
      <c r="F37" s="1771" t="str">
        <f>'Deliverables Checklist'!C37</f>
        <v>Presenter, Cast and Crew Contracts</v>
      </c>
      <c r="G37" s="1772"/>
      <c r="H37" s="1772"/>
      <c r="I37" s="1772"/>
      <c r="J37" s="1773"/>
      <c r="K37" s="1774" t="str">
        <f>'Deliverables Checklist'!H37</f>
        <v>Commissioning Editor</v>
      </c>
      <c r="L37" s="1775"/>
      <c r="M37" s="696">
        <f>'Deliverables Checklist'!J37</f>
        <v>1</v>
      </c>
      <c r="N37" s="649" t="e">
        <f>'Cash Flow'!#REF!</f>
        <v>#REF!</v>
      </c>
      <c r="O37" s="649" t="e">
        <f>'Cash Flow'!#REF!</f>
        <v>#REF!</v>
      </c>
      <c r="P37" s="649" t="e">
        <f>'Cash Flow'!#REF!</f>
        <v>#REF!</v>
      </c>
      <c r="Q37" s="649" t="e">
        <f>'Cash Flow'!#REF!</f>
        <v>#REF!</v>
      </c>
      <c r="R37" s="649" t="e">
        <f>'Cash Flow'!#REF!</f>
        <v>#REF!</v>
      </c>
      <c r="S37" s="649" t="e">
        <f>'Cash Flow'!#REF!</f>
        <v>#REF!</v>
      </c>
      <c r="T37" s="649" t="e">
        <f>'Cash Flow'!#REF!</f>
        <v>#REF!</v>
      </c>
      <c r="U37" s="697">
        <f>'Deliverables Checklist'!R37</f>
        <v>0</v>
      </c>
      <c r="V37" s="649" t="e">
        <f>'Cash Flow'!#REF!</f>
        <v>#REF!</v>
      </c>
      <c r="W37" s="649" t="e">
        <f>'Cash Flow'!#REF!</f>
        <v>#REF!</v>
      </c>
      <c r="X37" s="649" t="e">
        <f>'Cash Flow'!#REF!</f>
        <v>#REF!</v>
      </c>
      <c r="Y37" s="649" t="e">
        <f>'Cash Flow'!#REF!</f>
        <v>#REF!</v>
      </c>
      <c r="Z37" s="649" t="e">
        <f>'Cash Flow'!#REF!</f>
        <v>#REF!</v>
      </c>
      <c r="AA37" s="649" t="e">
        <f>'Cash Flow'!#REF!</f>
        <v>#REF!</v>
      </c>
      <c r="AB37" s="649" t="e">
        <f>'Cash Flow'!#REF!</f>
        <v>#REF!</v>
      </c>
      <c r="AC37" s="695"/>
      <c r="AD37" s="696"/>
    </row>
    <row r="38" spans="5:30" ht="13.5" customHeight="1">
      <c r="E38" s="1126" t="str">
        <f>'Deliverables Checklist'!B38</f>
        <v>IBMS</v>
      </c>
      <c r="F38" s="1771" t="str">
        <f>'Deliverables Checklist'!C38</f>
        <v>End Credit List per episode</v>
      </c>
      <c r="G38" s="1772"/>
      <c r="H38" s="1772"/>
      <c r="I38" s="1772"/>
      <c r="J38" s="1773"/>
      <c r="K38" s="1774" t="str">
        <f>'Deliverables Checklist'!H38</f>
        <v>Commissioning Editor</v>
      </c>
      <c r="L38" s="1775"/>
      <c r="M38" s="696">
        <f>'Deliverables Checklist'!J38</f>
        <v>0</v>
      </c>
      <c r="N38" s="649" t="e">
        <f>'Cash Flow'!#REF!</f>
        <v>#REF!</v>
      </c>
      <c r="O38" s="649" t="e">
        <f>'Cash Flow'!#REF!</f>
        <v>#REF!</v>
      </c>
      <c r="P38" s="649" t="e">
        <f>'Cash Flow'!#REF!</f>
        <v>#REF!</v>
      </c>
      <c r="Q38" s="649" t="e">
        <f>'Cash Flow'!#REF!</f>
        <v>#REF!</v>
      </c>
      <c r="R38" s="649" t="e">
        <f>'Cash Flow'!#REF!</f>
        <v>#REF!</v>
      </c>
      <c r="S38" s="649" t="e">
        <f>'Cash Flow'!#REF!</f>
        <v>#REF!</v>
      </c>
      <c r="T38" s="649" t="e">
        <f>'Cash Flow'!#REF!</f>
        <v>#REF!</v>
      </c>
      <c r="U38" s="697">
        <f>'Deliverables Checklist'!R38</f>
        <v>0</v>
      </c>
      <c r="V38" s="649" t="e">
        <f>'Cash Flow'!#REF!</f>
        <v>#REF!</v>
      </c>
      <c r="W38" s="649" t="e">
        <f>'Cash Flow'!#REF!</f>
        <v>#REF!</v>
      </c>
      <c r="X38" s="649" t="e">
        <f>'Cash Flow'!#REF!</f>
        <v>#REF!</v>
      </c>
      <c r="Y38" s="649" t="e">
        <f>'Cash Flow'!#REF!</f>
        <v>#REF!</v>
      </c>
      <c r="Z38" s="649" t="e">
        <f>'Cash Flow'!#REF!</f>
        <v>#REF!</v>
      </c>
      <c r="AA38" s="649" t="e">
        <f>'Cash Flow'!#REF!</f>
        <v>#REF!</v>
      </c>
      <c r="AB38" s="649" t="e">
        <f>'Cash Flow'!#REF!</f>
        <v>#REF!</v>
      </c>
      <c r="AC38" s="695"/>
      <c r="AD38" s="696"/>
    </row>
    <row r="39" spans="5:30" ht="13.5" customHeight="1">
      <c r="E39" s="1126" t="str">
        <f>'Deliverables Checklist'!B39</f>
        <v>Dalet</v>
      </c>
      <c r="F39" s="1771" t="str">
        <f>'Deliverables Checklist'!C39</f>
        <v>Stock and Archive Material Contracts or clearances</v>
      </c>
      <c r="G39" s="1772"/>
      <c r="H39" s="1772"/>
      <c r="I39" s="1772"/>
      <c r="J39" s="1773"/>
      <c r="K39" s="1774" t="str">
        <f>'Deliverables Checklist'!H39</f>
        <v>Commissioning Editor</v>
      </c>
      <c r="L39" s="1775"/>
      <c r="M39" s="696">
        <f>'Deliverables Checklist'!J39</f>
        <v>1</v>
      </c>
      <c r="N39" s="649" t="e">
        <f>'Cash Flow'!#REF!</f>
        <v>#REF!</v>
      </c>
      <c r="O39" s="649" t="e">
        <f>'Cash Flow'!#REF!</f>
        <v>#REF!</v>
      </c>
      <c r="P39" s="649" t="e">
        <f>'Cash Flow'!#REF!</f>
        <v>#REF!</v>
      </c>
      <c r="Q39" s="649" t="e">
        <f>'Cash Flow'!#REF!</f>
        <v>#REF!</v>
      </c>
      <c r="R39" s="649" t="e">
        <f>'Cash Flow'!#REF!</f>
        <v>#REF!</v>
      </c>
      <c r="S39" s="649" t="e">
        <f>'Cash Flow'!#REF!</f>
        <v>#REF!</v>
      </c>
      <c r="T39" s="649" t="e">
        <f>'Cash Flow'!#REF!</f>
        <v>#REF!</v>
      </c>
      <c r="U39" s="697">
        <f>'Deliverables Checklist'!R39</f>
        <v>0</v>
      </c>
      <c r="V39" s="649" t="e">
        <f>'Cash Flow'!#REF!</f>
        <v>#REF!</v>
      </c>
      <c r="W39" s="649" t="e">
        <f>'Cash Flow'!#REF!</f>
        <v>#REF!</v>
      </c>
      <c r="X39" s="649" t="e">
        <f>'Cash Flow'!#REF!</f>
        <v>#REF!</v>
      </c>
      <c r="Y39" s="649" t="e">
        <f>'Cash Flow'!#REF!</f>
        <v>#REF!</v>
      </c>
      <c r="Z39" s="649" t="e">
        <f>'Cash Flow'!#REF!</f>
        <v>#REF!</v>
      </c>
      <c r="AA39" s="649" t="e">
        <f>'Cash Flow'!#REF!</f>
        <v>#REF!</v>
      </c>
      <c r="AB39" s="649" t="e">
        <f>'Cash Flow'!#REF!</f>
        <v>#REF!</v>
      </c>
      <c r="AC39" s="695"/>
      <c r="AD39" s="696"/>
    </row>
    <row r="40" spans="5:30" ht="13.5" customHeight="1">
      <c r="E40" s="1126">
        <f>'Deliverables Checklist'!B40</f>
        <v>0</v>
      </c>
      <c r="F40" s="1771" t="str">
        <f>'Deliverables Checklist'!C40</f>
        <v>Series Bible or Format Bible</v>
      </c>
      <c r="G40" s="1772"/>
      <c r="H40" s="1772"/>
      <c r="I40" s="1772"/>
      <c r="J40" s="1773"/>
      <c r="K40" s="1774" t="str">
        <f>'Deliverables Checklist'!H40</f>
        <v>Commissioning Editor</v>
      </c>
      <c r="L40" s="1775"/>
      <c r="M40" s="696">
        <f>'Deliverables Checklist'!J40</f>
        <v>0</v>
      </c>
      <c r="N40" s="649" t="e">
        <f>'Cash Flow'!#REF!</f>
        <v>#REF!</v>
      </c>
      <c r="O40" s="649" t="e">
        <f>'Cash Flow'!#REF!</f>
        <v>#REF!</v>
      </c>
      <c r="P40" s="649" t="e">
        <f>'Cash Flow'!#REF!</f>
        <v>#REF!</v>
      </c>
      <c r="Q40" s="649" t="e">
        <f>'Cash Flow'!#REF!</f>
        <v>#REF!</v>
      </c>
      <c r="R40" s="649" t="e">
        <f>'Cash Flow'!#REF!</f>
        <v>#REF!</v>
      </c>
      <c r="S40" s="649" t="e">
        <f>'Cash Flow'!#REF!</f>
        <v>#REF!</v>
      </c>
      <c r="T40" s="649" t="e">
        <f>'Cash Flow'!#REF!</f>
        <v>#REF!</v>
      </c>
      <c r="U40" s="697">
        <f>'Deliverables Checklist'!R40</f>
        <v>0</v>
      </c>
      <c r="V40" s="649" t="e">
        <f>'Cash Flow'!#REF!</f>
        <v>#REF!</v>
      </c>
      <c r="W40" s="649" t="e">
        <f>'Cash Flow'!#REF!</f>
        <v>#REF!</v>
      </c>
      <c r="X40" s="649" t="e">
        <f>'Cash Flow'!#REF!</f>
        <v>#REF!</v>
      </c>
      <c r="Y40" s="649" t="e">
        <f>'Cash Flow'!#REF!</f>
        <v>#REF!</v>
      </c>
      <c r="Z40" s="649" t="e">
        <f>'Cash Flow'!#REF!</f>
        <v>#REF!</v>
      </c>
      <c r="AA40" s="649" t="e">
        <f>'Cash Flow'!#REF!</f>
        <v>#REF!</v>
      </c>
      <c r="AB40" s="649" t="e">
        <f>'Cash Flow'!#REF!</f>
        <v>#REF!</v>
      </c>
      <c r="AC40" s="695"/>
      <c r="AD40" s="696"/>
    </row>
    <row r="41" spans="5:30" ht="13.5" customHeight="1">
      <c r="E41" s="1126" t="str">
        <f>'Deliverables Checklist'!B41</f>
        <v>iMonitor</v>
      </c>
      <c r="F41" s="1771" t="str">
        <f>'Deliverables Checklist'!C41</f>
        <v>MP3, Metadata &amp; M&amp;E tracks of all music commissioned with composers agreements all mood music fingerprinted, all logos and stings music uploaded and fingerprinted in i-monitor.</v>
      </c>
      <c r="G41" s="1772"/>
      <c r="H41" s="1772"/>
      <c r="I41" s="1772"/>
      <c r="J41" s="1773"/>
      <c r="K41" s="1774" t="str">
        <f>'Deliverables Checklist'!H41</f>
        <v>Commissioning Editor</v>
      </c>
      <c r="L41" s="1775"/>
      <c r="M41" s="696">
        <f>'Deliverables Checklist'!J41</f>
        <v>0</v>
      </c>
      <c r="N41" s="649" t="e">
        <f>'Cash Flow'!#REF!</f>
        <v>#REF!</v>
      </c>
      <c r="O41" s="649" t="e">
        <f>'Cash Flow'!#REF!</f>
        <v>#REF!</v>
      </c>
      <c r="P41" s="649" t="e">
        <f>'Cash Flow'!#REF!</f>
        <v>#REF!</v>
      </c>
      <c r="Q41" s="649" t="e">
        <f>'Cash Flow'!#REF!</f>
        <v>#REF!</v>
      </c>
      <c r="R41" s="649" t="e">
        <f>'Cash Flow'!#REF!</f>
        <v>#REF!</v>
      </c>
      <c r="S41" s="649" t="e">
        <f>'Cash Flow'!#REF!</f>
        <v>#REF!</v>
      </c>
      <c r="T41" s="649" t="e">
        <f>'Cash Flow'!#REF!</f>
        <v>#REF!</v>
      </c>
      <c r="U41" s="697">
        <f>'Deliverables Checklist'!R41</f>
        <v>0</v>
      </c>
      <c r="V41" s="649" t="e">
        <f>'Cash Flow'!#REF!</f>
        <v>#REF!</v>
      </c>
      <c r="W41" s="649" t="e">
        <f>'Cash Flow'!#REF!</f>
        <v>#REF!</v>
      </c>
      <c r="X41" s="649" t="e">
        <f>'Cash Flow'!#REF!</f>
        <v>#REF!</v>
      </c>
      <c r="Y41" s="649" t="e">
        <f>'Cash Flow'!#REF!</f>
        <v>#REF!</v>
      </c>
      <c r="Z41" s="649" t="e">
        <f>'Cash Flow'!#REF!</f>
        <v>#REF!</v>
      </c>
      <c r="AA41" s="649" t="e">
        <f>'Cash Flow'!#REF!</f>
        <v>#REF!</v>
      </c>
      <c r="AB41" s="649" t="e">
        <f>'Cash Flow'!#REF!</f>
        <v>#REF!</v>
      </c>
      <c r="AC41" s="695"/>
      <c r="AD41" s="696"/>
    </row>
    <row r="42" spans="5:30" ht="13.5" customHeight="1">
      <c r="E42" s="1126" t="str">
        <f>'Deliverables Checklist'!B42</f>
        <v>Dalet</v>
      </c>
      <c r="F42" s="1771" t="str">
        <f>'Deliverables Checklist'!C42</f>
        <v>SRT files - plain-text file containing information regarding subtitles.</v>
      </c>
      <c r="G42" s="1772"/>
      <c r="H42" s="1772"/>
      <c r="I42" s="1772"/>
      <c r="J42" s="1773"/>
      <c r="K42" s="1774" t="str">
        <f>'Deliverables Checklist'!H42</f>
        <v>Commissioning Editor</v>
      </c>
      <c r="L42" s="1775"/>
      <c r="M42" s="696">
        <f>'Deliverables Checklist'!J42</f>
        <v>0</v>
      </c>
      <c r="N42" s="26"/>
      <c r="O42" s="26"/>
      <c r="P42" s="26"/>
      <c r="Q42" s="26"/>
      <c r="R42" s="26"/>
      <c r="S42" s="26"/>
      <c r="T42" s="26"/>
      <c r="U42" s="697">
        <f>'Deliverables Checklist'!R42</f>
        <v>0</v>
      </c>
      <c r="AC42" s="695"/>
      <c r="AD42" s="696"/>
    </row>
    <row r="43" spans="5:30" ht="13.5" customHeight="1">
      <c r="E43" s="1126" t="str">
        <f>'Deliverables Checklist'!B43</f>
        <v>Digital Archive/MAM</v>
      </c>
      <c r="F43" s="1771" t="str">
        <f>'Deliverables Checklist'!C43</f>
        <v>High Res photo and gif video of artists, presenters and characters per series</v>
      </c>
      <c r="G43" s="1772"/>
      <c r="H43" s="1772"/>
      <c r="I43" s="1772"/>
      <c r="J43" s="1773"/>
      <c r="K43" s="1774" t="str">
        <f>'Deliverables Checklist'!H43</f>
        <v>Publicist Channel</v>
      </c>
      <c r="L43" s="1775"/>
      <c r="M43" s="696">
        <f>'Deliverables Checklist'!J43</f>
        <v>0</v>
      </c>
      <c r="N43" s="26"/>
      <c r="O43" s="26"/>
      <c r="P43" s="26"/>
      <c r="Q43" s="26"/>
      <c r="R43" s="26"/>
      <c r="S43" s="26"/>
      <c r="T43" s="26"/>
      <c r="U43" s="697">
        <f>'Deliverables Checklist'!R43</f>
        <v>0</v>
      </c>
      <c r="AC43" s="695"/>
      <c r="AD43" s="696"/>
    </row>
    <row r="44" spans="5:30" ht="13.5" customHeight="1">
      <c r="E44" s="1126" t="str">
        <f>'Deliverables Checklist'!B44</f>
        <v>Digital Archive/MAM</v>
      </c>
      <c r="F44" s="1771" t="str">
        <f>'Deliverables Checklist'!C44</f>
        <v xml:space="preserve">Artist / Graphics / logos - high res for both print and video (CEs don't have access) </v>
      </c>
      <c r="G44" s="1772"/>
      <c r="H44" s="1772"/>
      <c r="I44" s="1772"/>
      <c r="J44" s="1773"/>
      <c r="K44" s="1774" t="str">
        <f>'Deliverables Checklist'!H44</f>
        <v>Commissioning Editor</v>
      </c>
      <c r="L44" s="1775"/>
      <c r="M44" s="696">
        <f>'Deliverables Checklist'!J44</f>
        <v>0</v>
      </c>
      <c r="N44" s="26"/>
      <c r="O44" s="26"/>
      <c r="P44" s="26"/>
      <c r="Q44" s="26"/>
      <c r="R44" s="26"/>
      <c r="S44" s="26"/>
      <c r="T44" s="26"/>
      <c r="U44" s="697">
        <f>'Deliverables Checklist'!R44</f>
        <v>0</v>
      </c>
      <c r="AC44" s="695"/>
      <c r="AD44" s="695"/>
    </row>
    <row r="45" spans="5:30" ht="13.5" customHeight="1">
      <c r="E45" s="1126" t="str">
        <f>'Deliverables Checklist'!B45</f>
        <v>Digital Archive/MAM</v>
      </c>
      <c r="F45" s="1771" t="str">
        <f>'Deliverables Checklist'!C45</f>
        <v>Media - The Making of &amp;/ behind the scenes/interviews with cast / social media</v>
      </c>
      <c r="G45" s="1772"/>
      <c r="H45" s="1772"/>
      <c r="I45" s="1772"/>
      <c r="J45" s="1773"/>
      <c r="K45" s="1774" t="str">
        <f>'Deliverables Checklist'!H45</f>
        <v>Commissioning Editor /Publicist.B development</v>
      </c>
      <c r="L45" s="1775"/>
      <c r="M45" s="696">
        <f>'Deliverables Checklist'!J45</f>
        <v>0</v>
      </c>
      <c r="N45" s="26"/>
      <c r="O45" s="26"/>
      <c r="P45" s="26"/>
      <c r="Q45" s="26"/>
      <c r="R45" s="26"/>
      <c r="S45" s="26"/>
      <c r="T45" s="26"/>
      <c r="U45" s="697">
        <f>'Deliverables Checklist'!R45</f>
        <v>0</v>
      </c>
      <c r="AC45" s="695"/>
      <c r="AD45" s="696"/>
    </row>
    <row r="46" spans="5:30" ht="13.5" customHeight="1">
      <c r="E46" s="1126" t="str">
        <f>'Deliverables Checklist'!B46</f>
        <v>SAP</v>
      </c>
      <c r="F46" s="1771" t="str">
        <f>'Deliverables Checklist'!C46</f>
        <v>Composer contract</v>
      </c>
      <c r="G46" s="1772"/>
      <c r="H46" s="1772"/>
      <c r="I46" s="1772"/>
      <c r="J46" s="1773"/>
      <c r="K46" s="1774" t="str">
        <f>'Deliverables Checklist'!H46</f>
        <v>Business Acquisitions</v>
      </c>
      <c r="L46" s="1775"/>
      <c r="M46" s="696">
        <f>'Deliverables Checklist'!J46</f>
        <v>0</v>
      </c>
      <c r="N46" s="26"/>
      <c r="O46" s="26"/>
      <c r="P46" s="26"/>
      <c r="Q46" s="26"/>
      <c r="R46" s="26"/>
      <c r="S46" s="26"/>
      <c r="T46" s="26"/>
      <c r="U46" s="697">
        <f>'Deliverables Checklist'!R46</f>
        <v>0</v>
      </c>
      <c r="AC46" s="695"/>
      <c r="AD46" s="695"/>
    </row>
    <row r="47" spans="5:30" ht="13.5" customHeight="1">
      <c r="E47" s="1126" t="str">
        <f>'Deliverables Checklist'!B47</f>
        <v>Rights Management/ Dalet/ Scheduling</v>
      </c>
      <c r="F47" s="1771" t="str">
        <f>'Deliverables Checklist'!C47</f>
        <v>Third Party Rights Clearances</v>
      </c>
      <c r="G47" s="1772"/>
      <c r="H47" s="1772"/>
      <c r="I47" s="1772"/>
      <c r="J47" s="1773"/>
      <c r="K47" s="1774" t="str">
        <f>'Deliverables Checklist'!H47</f>
        <v>Commissioning Editor</v>
      </c>
      <c r="L47" s="1775"/>
      <c r="M47" s="696">
        <f>'Deliverables Checklist'!J47</f>
        <v>0</v>
      </c>
      <c r="N47" s="26"/>
      <c r="O47" s="26"/>
      <c r="P47" s="26"/>
      <c r="Q47" s="26"/>
      <c r="R47" s="26"/>
      <c r="S47" s="26"/>
      <c r="T47" s="26"/>
      <c r="U47" s="697">
        <f>'Deliverables Checklist'!R47</f>
        <v>0</v>
      </c>
      <c r="AC47" s="695"/>
      <c r="AD47" s="696"/>
    </row>
    <row r="48" spans="5:30" ht="13.5" customHeight="1">
      <c r="E48" s="1126" t="str">
        <f>'Deliverables Checklist'!B48</f>
        <v>Rights Management/ Dalet/ Scheduling</v>
      </c>
      <c r="F48" s="1771" t="str">
        <f>'Deliverables Checklist'!C48</f>
        <v>Waiver or contract : Locations</v>
      </c>
      <c r="G48" s="1772"/>
      <c r="H48" s="1772"/>
      <c r="I48" s="1772"/>
      <c r="J48" s="1773"/>
      <c r="K48" s="1774" t="str">
        <f>'Deliverables Checklist'!H48</f>
        <v>Commissioning Editor</v>
      </c>
      <c r="L48" s="1775"/>
      <c r="M48" s="696">
        <f>'Deliverables Checklist'!J48</f>
        <v>0</v>
      </c>
      <c r="N48" s="26"/>
      <c r="O48" s="26"/>
      <c r="P48" s="26"/>
      <c r="Q48" s="26"/>
      <c r="R48" s="26"/>
      <c r="S48" s="26"/>
      <c r="T48" s="26"/>
      <c r="U48" s="697">
        <f>'Deliverables Checklist'!R48</f>
        <v>0</v>
      </c>
      <c r="AC48" s="695"/>
      <c r="AD48" s="696"/>
    </row>
    <row r="49" spans="1:30" ht="13.5" customHeight="1">
      <c r="E49" s="1126" t="str">
        <f>'Deliverables Checklist'!B49</f>
        <v>Rights Management/ Dalet/ Scheduling</v>
      </c>
      <c r="F49" s="1771" t="str">
        <f>'Deliverables Checklist'!C49</f>
        <v>Waivers : People</v>
      </c>
      <c r="G49" s="1772"/>
      <c r="H49" s="1772"/>
      <c r="I49" s="1772"/>
      <c r="J49" s="1773"/>
      <c r="K49" s="1774" t="str">
        <f>'Deliverables Checklist'!H49</f>
        <v>Commissioning Editor</v>
      </c>
      <c r="L49" s="1775"/>
      <c r="M49" s="696">
        <f>'Deliverables Checklist'!J49</f>
        <v>0</v>
      </c>
      <c r="N49" s="26"/>
      <c r="O49" s="26"/>
      <c r="P49" s="26"/>
      <c r="Q49" s="26"/>
      <c r="R49" s="26"/>
      <c r="S49" s="26"/>
      <c r="T49" s="26"/>
      <c r="U49" s="697">
        <f>'Deliverables Checklist'!R49</f>
        <v>0</v>
      </c>
      <c r="AC49" s="695"/>
      <c r="AD49" s="695"/>
    </row>
    <row r="50" spans="1:30" ht="13.5" customHeight="1">
      <c r="E50" s="1126" t="str">
        <f>'Deliverables Checklist'!B50</f>
        <v>Rights Management/ Dalet/ Scheduling</v>
      </c>
      <c r="F50" s="1771" t="str">
        <f>'Deliverables Checklist'!C50</f>
        <v>Commercial Music Use Clearance</v>
      </c>
      <c r="G50" s="1772"/>
      <c r="H50" s="1772"/>
      <c r="I50" s="1772"/>
      <c r="J50" s="1773"/>
      <c r="K50" s="1774" t="str">
        <f>'Deliverables Checklist'!H50</f>
        <v>Commissioning Editor</v>
      </c>
      <c r="L50" s="1775"/>
      <c r="M50" s="696">
        <f>'Deliverables Checklist'!J50</f>
        <v>0</v>
      </c>
      <c r="N50" s="26"/>
      <c r="O50" s="26"/>
      <c r="P50" s="26"/>
      <c r="Q50" s="26"/>
      <c r="R50" s="26"/>
      <c r="S50" s="26"/>
      <c r="T50" s="26"/>
      <c r="U50" s="697">
        <f>'Deliverables Checklist'!R50</f>
        <v>0</v>
      </c>
      <c r="AC50" s="695"/>
      <c r="AD50" s="696"/>
    </row>
    <row r="51" spans="1:30" ht="13.5" customHeight="1">
      <c r="E51" s="1126" t="str">
        <f>'Deliverables Checklist'!B51</f>
        <v>Dalet</v>
      </c>
      <c r="F51" s="1771" t="str">
        <f>'Deliverables Checklist'!C51</f>
        <v>Cast/ Crew profiles</v>
      </c>
      <c r="G51" s="1772"/>
      <c r="H51" s="1772"/>
      <c r="I51" s="1772"/>
      <c r="J51" s="1773"/>
      <c r="K51" s="1774" t="str">
        <f>'Deliverables Checklist'!H51</f>
        <v>Commissioning Editor</v>
      </c>
      <c r="L51" s="1775"/>
      <c r="M51" s="696">
        <f>'Deliverables Checklist'!J51</f>
        <v>1</v>
      </c>
      <c r="N51" s="26"/>
      <c r="O51" s="26"/>
      <c r="P51" s="26"/>
      <c r="Q51" s="26"/>
      <c r="R51" s="26"/>
      <c r="S51" s="26"/>
      <c r="T51" s="26"/>
      <c r="U51" s="697">
        <f>'Deliverables Checklist'!R51</f>
        <v>0</v>
      </c>
      <c r="AC51" s="695"/>
      <c r="AD51" s="696"/>
    </row>
    <row r="52" spans="1:30" ht="13.5" customHeight="1">
      <c r="E52" s="1126" t="str">
        <f>'Deliverables Checklist'!B52</f>
        <v>e-mail U drive</v>
      </c>
      <c r="F52" s="1771" t="str">
        <f>'Deliverables Checklist'!C52</f>
        <v>Press Releases</v>
      </c>
      <c r="G52" s="1772"/>
      <c r="H52" s="1772"/>
      <c r="I52" s="1772"/>
      <c r="J52" s="1773"/>
      <c r="K52" s="1774" t="str">
        <f>'Deliverables Checklist'!H52</f>
        <v>Publicist Channel</v>
      </c>
      <c r="L52" s="1775"/>
      <c r="M52" s="696">
        <f>'Deliverables Checklist'!J52</f>
        <v>0</v>
      </c>
      <c r="N52" s="26"/>
      <c r="O52" s="26"/>
      <c r="P52" s="26"/>
      <c r="Q52" s="26"/>
      <c r="R52" s="26"/>
      <c r="S52" s="26"/>
      <c r="T52" s="26"/>
      <c r="U52" s="697">
        <f>'Deliverables Checklist'!R52</f>
        <v>0</v>
      </c>
      <c r="AC52" s="695"/>
      <c r="AD52" s="696"/>
    </row>
    <row r="53" spans="1:30" ht="13.5" customHeight="1">
      <c r="E53" s="1126" t="str">
        <f>'Deliverables Checklist'!B53</f>
        <v>e-mail U drive</v>
      </c>
      <c r="F53" s="1771" t="str">
        <f>'Deliverables Checklist'!C53</f>
        <v>Workshopped Concept document</v>
      </c>
      <c r="G53" s="1772"/>
      <c r="H53" s="1772"/>
      <c r="I53" s="1772"/>
      <c r="J53" s="1773"/>
      <c r="K53" s="1774" t="str">
        <f>'Deliverables Checklist'!H53</f>
        <v>Commissioning Editor</v>
      </c>
      <c r="L53" s="1775"/>
      <c r="M53" s="696">
        <f>'Deliverables Checklist'!J53</f>
        <v>1</v>
      </c>
      <c r="N53" s="26"/>
      <c r="O53" s="26"/>
      <c r="P53" s="26"/>
      <c r="Q53" s="26"/>
      <c r="R53" s="26"/>
      <c r="S53" s="26"/>
      <c r="T53" s="26"/>
      <c r="U53" s="697">
        <f>'Deliverables Checklist'!R53</f>
        <v>0</v>
      </c>
      <c r="AC53" s="695"/>
      <c r="AD53" s="695"/>
    </row>
    <row r="54" spans="1:30" ht="13.5" customHeight="1">
      <c r="E54" s="1126" t="str">
        <f>'Deliverables Checklist'!B54</f>
        <v>e-mail U drive</v>
      </c>
      <c r="F54" s="1771" t="str">
        <f>'Deliverables Checklist'!C54</f>
        <v>Final scripts</v>
      </c>
      <c r="G54" s="1772"/>
      <c r="H54" s="1772"/>
      <c r="I54" s="1772"/>
      <c r="J54" s="1773"/>
      <c r="K54" s="1774" t="str">
        <f>'Deliverables Checklist'!H54</f>
        <v>Commissioning Editor</v>
      </c>
      <c r="L54" s="1775"/>
      <c r="M54" s="696">
        <f>'Deliverables Checklist'!J54</f>
        <v>0</v>
      </c>
      <c r="N54" s="26"/>
      <c r="O54" s="26"/>
      <c r="P54" s="26"/>
      <c r="Q54" s="26"/>
      <c r="R54" s="26"/>
      <c r="S54" s="26"/>
      <c r="T54" s="26"/>
      <c r="U54" s="697">
        <f>'Deliverables Checklist'!R54</f>
        <v>0</v>
      </c>
      <c r="AC54" s="695"/>
      <c r="AD54" s="696"/>
    </row>
    <row r="55" spans="1:30" ht="13.5" customHeight="1">
      <c r="E55" s="1126" t="str">
        <f>'Deliverables Checklist'!B55</f>
        <v>email U drive/RightsManagement/ Dalet/ Scheduling</v>
      </c>
      <c r="F55" s="1771" t="str">
        <f>'Deliverables Checklist'!C55</f>
        <v>Trade Exchange agreement and recon (if TE exists then the production house must deliver an ep without TE as well as with TE). (N/A)</v>
      </c>
      <c r="G55" s="1772"/>
      <c r="H55" s="1772"/>
      <c r="I55" s="1772"/>
      <c r="J55" s="1773"/>
      <c r="K55" s="1774" t="str">
        <f>'Deliverables Checklist'!H55</f>
        <v>Commissioning Editor Production Controller</v>
      </c>
      <c r="L55" s="1775"/>
      <c r="M55" s="696">
        <f>'Deliverables Checklist'!J55</f>
        <v>0</v>
      </c>
      <c r="N55" s="26"/>
      <c r="O55" s="26"/>
      <c r="P55" s="26"/>
      <c r="Q55" s="26"/>
      <c r="R55" s="26"/>
      <c r="S55" s="26"/>
      <c r="T55" s="26"/>
      <c r="U55" s="697">
        <f>'Deliverables Checklist'!R55</f>
        <v>0</v>
      </c>
      <c r="AC55" s="695"/>
      <c r="AD55" s="696"/>
    </row>
    <row r="56" spans="1:30" ht="13.5" customHeight="1">
      <c r="E56" s="1126" t="str">
        <f>'Deliverables Checklist'!B56</f>
        <v xml:space="preserve">U Drive &amp; Hard drive </v>
      </c>
      <c r="F56" s="2186" t="str">
        <f>'Deliverables Checklist'!C56</f>
        <v>Social Media Plan and Execution (PoE)</v>
      </c>
      <c r="G56" s="2187"/>
      <c r="H56" s="2187"/>
      <c r="I56" s="2187"/>
      <c r="J56" s="2188"/>
      <c r="K56" s="2189" t="str">
        <f>'Deliverables Checklist'!H56</f>
        <v>Commissioning Editor</v>
      </c>
      <c r="L56" s="2190"/>
      <c r="M56" s="800">
        <f>'Deliverables Checklist'!J56</f>
        <v>0</v>
      </c>
      <c r="N56" s="26"/>
      <c r="O56" s="26"/>
      <c r="P56" s="26"/>
      <c r="Q56" s="26"/>
      <c r="R56" s="26"/>
      <c r="S56" s="26"/>
      <c r="T56" s="26"/>
      <c r="U56" s="697">
        <f>'Deliverables Checklist'!R56</f>
        <v>0</v>
      </c>
      <c r="AC56" s="1129"/>
      <c r="AD56" s="800"/>
    </row>
    <row r="57" spans="1:30" ht="13.5" customHeight="1">
      <c r="A57" s="1130"/>
      <c r="B57" s="1131"/>
      <c r="C57" s="1132"/>
      <c r="D57" s="1132"/>
      <c r="E57" s="1133"/>
      <c r="F57" s="1134"/>
      <c r="G57" s="1134"/>
      <c r="H57" s="1134"/>
      <c r="I57" s="1134"/>
      <c r="J57" s="1134"/>
      <c r="K57" s="1135"/>
      <c r="L57" s="1135"/>
      <c r="M57" s="1136"/>
      <c r="N57" s="1130"/>
      <c r="O57" s="1130"/>
      <c r="P57" s="1130"/>
      <c r="Q57" s="1130"/>
      <c r="R57" s="1130"/>
      <c r="S57" s="1130"/>
      <c r="T57" s="1130"/>
      <c r="U57" s="1130"/>
      <c r="V57" s="1130"/>
      <c r="W57" s="1130"/>
      <c r="X57" s="1130"/>
      <c r="Y57" s="1130"/>
      <c r="Z57" s="1130"/>
      <c r="AA57" s="1130"/>
      <c r="AB57" s="1130"/>
      <c r="AC57" s="1137"/>
      <c r="AD57" s="1121"/>
    </row>
    <row r="58" spans="1:30" ht="13.5" customHeight="1">
      <c r="E58" s="1138"/>
      <c r="F58" s="1139"/>
      <c r="G58" s="1139"/>
      <c r="H58" s="1139"/>
      <c r="I58" s="1139"/>
      <c r="J58" s="1139"/>
      <c r="K58" s="1140"/>
      <c r="L58" s="1140"/>
      <c r="M58" s="1141"/>
      <c r="N58" s="26"/>
      <c r="O58" s="26"/>
      <c r="P58" s="26"/>
      <c r="Q58" s="26"/>
      <c r="R58" s="26"/>
      <c r="S58" s="26"/>
      <c r="T58" s="26"/>
      <c r="U58" s="26"/>
      <c r="AC58" s="796"/>
      <c r="AD58" s="811"/>
    </row>
    <row r="59" spans="1:30" ht="13.5" customHeight="1">
      <c r="E59" s="1138"/>
      <c r="F59" s="1139"/>
      <c r="G59" s="1139"/>
      <c r="H59" s="1139"/>
      <c r="I59" s="1139"/>
      <c r="J59" s="1139"/>
      <c r="K59" s="1140"/>
      <c r="L59" s="1140"/>
      <c r="M59" s="1141"/>
      <c r="N59" s="26"/>
      <c r="O59" s="26"/>
      <c r="P59" s="26"/>
      <c r="Q59" s="26"/>
      <c r="R59" s="26"/>
      <c r="S59" s="26"/>
      <c r="T59" s="26"/>
      <c r="U59" s="26"/>
      <c r="AC59" s="796"/>
      <c r="AD59" s="811"/>
    </row>
    <row r="60" spans="1:30" ht="13.5" customHeight="1">
      <c r="E60" s="1138"/>
      <c r="F60" s="1139"/>
      <c r="G60" s="1139"/>
      <c r="H60" s="1139"/>
      <c r="I60" s="1139"/>
      <c r="J60" s="1139"/>
      <c r="K60" s="1140"/>
      <c r="L60" s="1140"/>
      <c r="M60" s="1141"/>
      <c r="N60" s="26"/>
      <c r="O60" s="26"/>
      <c r="P60" s="26"/>
      <c r="Q60" s="26"/>
      <c r="R60" s="26"/>
      <c r="S60" s="26"/>
      <c r="T60" s="26"/>
      <c r="U60" s="26"/>
      <c r="AC60" s="796"/>
      <c r="AD60" s="811"/>
    </row>
    <row r="61" spans="1:30" ht="13.5" customHeight="1">
      <c r="E61" s="1138"/>
      <c r="F61" s="1139"/>
      <c r="G61" s="1139"/>
      <c r="H61" s="1139"/>
      <c r="I61" s="1139"/>
      <c r="J61" s="1139"/>
      <c r="K61" s="1140"/>
      <c r="L61" s="1140"/>
      <c r="M61" s="1141"/>
      <c r="N61" s="26"/>
      <c r="O61" s="26"/>
      <c r="P61" s="26"/>
      <c r="Q61" s="26"/>
      <c r="R61" s="26"/>
      <c r="S61" s="26"/>
      <c r="T61" s="26"/>
      <c r="U61" s="26"/>
      <c r="AC61" s="796"/>
      <c r="AD61" s="811"/>
    </row>
    <row r="62" spans="1:30" ht="13.5" customHeight="1">
      <c r="E62" s="1138"/>
      <c r="F62" s="1139"/>
      <c r="G62" s="1139"/>
      <c r="H62" s="1139"/>
      <c r="I62" s="1139"/>
      <c r="J62" s="1139"/>
      <c r="K62" s="1140"/>
      <c r="L62" s="1140"/>
      <c r="M62" s="1141"/>
      <c r="N62" s="26"/>
      <c r="O62" s="26"/>
      <c r="P62" s="26"/>
      <c r="Q62" s="26"/>
      <c r="R62" s="26"/>
      <c r="S62" s="26"/>
      <c r="T62" s="26"/>
      <c r="U62" s="26"/>
      <c r="AC62" s="796"/>
      <c r="AD62" s="811"/>
    </row>
    <row r="63" spans="1:30" ht="13.5" customHeight="1">
      <c r="E63" s="1138"/>
      <c r="F63" s="1139"/>
      <c r="G63" s="1139"/>
      <c r="H63" s="1139"/>
      <c r="I63" s="1139"/>
      <c r="J63" s="1139"/>
      <c r="K63" s="1140"/>
      <c r="L63" s="1140"/>
      <c r="M63" s="1141"/>
      <c r="N63" s="26"/>
      <c r="O63" s="26"/>
      <c r="P63" s="26"/>
      <c r="Q63" s="26"/>
      <c r="R63" s="26"/>
      <c r="S63" s="26"/>
      <c r="T63" s="26"/>
      <c r="U63" s="26"/>
      <c r="AC63" s="796"/>
      <c r="AD63" s="811"/>
    </row>
    <row r="64" spans="1:30" ht="13.5" customHeight="1">
      <c r="E64" s="1138"/>
      <c r="F64" s="1139"/>
      <c r="G64" s="1139"/>
      <c r="H64" s="1139"/>
      <c r="I64" s="1139"/>
      <c r="J64" s="1139"/>
      <c r="K64" s="1140"/>
      <c r="L64" s="1140"/>
      <c r="M64" s="1141"/>
      <c r="N64" s="26"/>
      <c r="O64" s="26"/>
      <c r="P64" s="26"/>
      <c r="Q64" s="26"/>
      <c r="R64" s="26"/>
      <c r="S64" s="26"/>
      <c r="T64" s="26"/>
      <c r="U64" s="26"/>
      <c r="AC64" s="796"/>
      <c r="AD64" s="811"/>
    </row>
    <row r="65" spans="2:21" ht="13.5" customHeight="1">
      <c r="E65" s="1138"/>
      <c r="F65" s="1139"/>
      <c r="G65" s="1139"/>
      <c r="H65" s="1139"/>
      <c r="I65" s="1139"/>
      <c r="J65" s="1139"/>
      <c r="K65" s="1140"/>
      <c r="L65" s="1140"/>
      <c r="M65" s="1141"/>
      <c r="N65" s="26"/>
      <c r="O65" s="26"/>
      <c r="P65" s="26"/>
      <c r="Q65" s="26"/>
      <c r="R65" s="26"/>
      <c r="S65" s="26"/>
      <c r="T65" s="26"/>
      <c r="U65" s="26"/>
    </row>
    <row r="66" spans="2:21" ht="13.5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</row>
    <row r="67" spans="2:21" ht="13.5" customHeight="1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</row>
    <row r="68" spans="2:21" ht="13.5" customHeight="1">
      <c r="N68" s="26"/>
      <c r="O68" s="26"/>
      <c r="P68" s="26"/>
      <c r="Q68" s="26"/>
      <c r="R68" s="26"/>
      <c r="S68" s="26"/>
      <c r="T68" s="26"/>
      <c r="U68" s="26"/>
    </row>
    <row r="69" spans="2:21" ht="13.5" customHeight="1">
      <c r="N69" s="26"/>
      <c r="O69" s="26"/>
      <c r="P69" s="26"/>
      <c r="Q69" s="26"/>
      <c r="R69" s="26"/>
      <c r="S69" s="26"/>
      <c r="T69" s="26"/>
      <c r="U69" s="26"/>
    </row>
    <row r="70" spans="2:21" ht="13.5" customHeight="1">
      <c r="N70" s="26"/>
      <c r="O70" s="26"/>
      <c r="P70" s="26"/>
      <c r="Q70" s="26"/>
      <c r="R70" s="26"/>
      <c r="S70" s="26"/>
      <c r="T70" s="26"/>
      <c r="U70" s="26"/>
    </row>
  </sheetData>
  <sheetProtection algorithmName="SHA-512" hashValue="/3ew+a7sl6vd8/f3At0vL/aHtRI286Um9lsmpJhokB0/0DeyNro0T9seOoQN5gFZrXkk2mTkKQiQov9DyBFtqA==" saltValue="0tH2l4L8vMoGwydy12B0+g==" spinCount="100000" sheet="1"/>
  <mergeCells count="102">
    <mergeCell ref="AB8:AB13"/>
    <mergeCell ref="AC8:AC13"/>
    <mergeCell ref="AD8:AD13"/>
    <mergeCell ref="M10:M12"/>
    <mergeCell ref="U10:U12"/>
    <mergeCell ref="F53:J53"/>
    <mergeCell ref="K53:L53"/>
    <mergeCell ref="F54:J54"/>
    <mergeCell ref="K54:L54"/>
    <mergeCell ref="F43:J43"/>
    <mergeCell ref="K43:L43"/>
    <mergeCell ref="F44:J44"/>
    <mergeCell ref="K44:L44"/>
    <mergeCell ref="F45:J45"/>
    <mergeCell ref="K45:L45"/>
    <mergeCell ref="F46:J46"/>
    <mergeCell ref="K46:L46"/>
    <mergeCell ref="F47:J47"/>
    <mergeCell ref="K47:L47"/>
    <mergeCell ref="K37:L37"/>
    <mergeCell ref="F32:J32"/>
    <mergeCell ref="K32:L32"/>
    <mergeCell ref="F33:J33"/>
    <mergeCell ref="K33:L33"/>
    <mergeCell ref="F55:J55"/>
    <mergeCell ref="K55:L55"/>
    <mergeCell ref="F56:J56"/>
    <mergeCell ref="K56:L56"/>
    <mergeCell ref="F48:J48"/>
    <mergeCell ref="K48:L48"/>
    <mergeCell ref="F49:J49"/>
    <mergeCell ref="K49:L49"/>
    <mergeCell ref="F50:J50"/>
    <mergeCell ref="K50:L50"/>
    <mergeCell ref="F51:J51"/>
    <mergeCell ref="K51:L51"/>
    <mergeCell ref="F52:J52"/>
    <mergeCell ref="K52:L52"/>
    <mergeCell ref="K1:L1"/>
    <mergeCell ref="E2:F3"/>
    <mergeCell ref="G2:H2"/>
    <mergeCell ref="I2:J2"/>
    <mergeCell ref="G3:H3"/>
    <mergeCell ref="I3:J3"/>
    <mergeCell ref="F41:J41"/>
    <mergeCell ref="K41:L41"/>
    <mergeCell ref="F42:J42"/>
    <mergeCell ref="K42:L42"/>
    <mergeCell ref="F4:J4"/>
    <mergeCell ref="F5:J5"/>
    <mergeCell ref="F6:J6"/>
    <mergeCell ref="F40:J40"/>
    <mergeCell ref="K40:L40"/>
    <mergeCell ref="E8:E14"/>
    <mergeCell ref="F8:J14"/>
    <mergeCell ref="K8:L14"/>
    <mergeCell ref="F38:J38"/>
    <mergeCell ref="K38:L38"/>
    <mergeCell ref="F39:J39"/>
    <mergeCell ref="K39:L39"/>
    <mergeCell ref="K31:L31"/>
    <mergeCell ref="F37:J37"/>
    <mergeCell ref="C7:D7"/>
    <mergeCell ref="F24:J24"/>
    <mergeCell ref="K24:L24"/>
    <mergeCell ref="F21:J21"/>
    <mergeCell ref="K21:L21"/>
    <mergeCell ref="K18:L18"/>
    <mergeCell ref="K19:L19"/>
    <mergeCell ref="F16:J16"/>
    <mergeCell ref="F15:J15"/>
    <mergeCell ref="K15:L15"/>
    <mergeCell ref="F17:J17"/>
    <mergeCell ref="K17:L17"/>
    <mergeCell ref="F20:J20"/>
    <mergeCell ref="K20:L20"/>
    <mergeCell ref="F18:J18"/>
    <mergeCell ref="F19:J19"/>
    <mergeCell ref="K16:L16"/>
    <mergeCell ref="F35:J35"/>
    <mergeCell ref="K35:L35"/>
    <mergeCell ref="F22:J22"/>
    <mergeCell ref="K22:L22"/>
    <mergeCell ref="F23:J23"/>
    <mergeCell ref="K23:L23"/>
    <mergeCell ref="F25:J25"/>
    <mergeCell ref="K25:L25"/>
    <mergeCell ref="F36:J36"/>
    <mergeCell ref="K36:L36"/>
    <mergeCell ref="F29:J29"/>
    <mergeCell ref="K29:L29"/>
    <mergeCell ref="F30:J30"/>
    <mergeCell ref="K30:L30"/>
    <mergeCell ref="F31:J31"/>
    <mergeCell ref="F26:J26"/>
    <mergeCell ref="K26:L26"/>
    <mergeCell ref="F27:J27"/>
    <mergeCell ref="K27:L27"/>
    <mergeCell ref="F28:J28"/>
    <mergeCell ref="K28:L28"/>
    <mergeCell ref="F34:J34"/>
    <mergeCell ref="K34:L34"/>
  </mergeCells>
  <pageMargins left="0" right="0" top="0.31496062992125984" bottom="0.15748031496062992" header="0" footer="0"/>
  <pageSetup paperSize="9" scale="95" fitToHeight="2" pageOrder="overThenDown" orientation="landscape" r:id="rId1"/>
  <headerFooter alignWithMargins="0">
    <oddHeader>&amp;R&amp;6&amp;Z&amp;F</oddHeader>
    <oddFooter>&amp;L&amp;8Compiled by: S.A.B.C. Ltd - Updated March 2023   &amp;"Arial,Bold Italic"Copyright reserved&amp;R&amp;"Arial,Bold"&amp;8&amp;F&amp;"Arial,Regular"  - Printed: &amp;D - &amp;A -  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  <pageSetUpPr fitToPage="1"/>
  </sheetPr>
  <dimension ref="A1:AD70"/>
  <sheetViews>
    <sheetView showGridLines="0" zoomScale="85" zoomScaleNormal="85" workbookViewId="0">
      <pane ySplit="13" topLeftCell="A14" activePane="bottomLeft" state="frozen"/>
      <selection pane="bottomLeft" activeCell="AC15" sqref="AC15"/>
    </sheetView>
  </sheetViews>
  <sheetFormatPr defaultColWidth="9.42578125" defaultRowHeight="13.5" customHeight="1"/>
  <cols>
    <col min="1" max="1" width="1" style="26" customWidth="1"/>
    <col min="2" max="2" width="7.42578125" style="635" hidden="1" customWidth="1"/>
    <col min="3" max="4" width="7.42578125" style="636" hidden="1" customWidth="1"/>
    <col min="5" max="5" width="27.5703125" style="796" customWidth="1"/>
    <col min="6" max="9" width="8" style="796" customWidth="1"/>
    <col min="10" max="10" width="11.28515625" style="796" customWidth="1"/>
    <col min="11" max="11" width="14.85546875" style="796" customWidth="1"/>
    <col min="12" max="12" width="5.28515625" style="796" customWidth="1"/>
    <col min="13" max="21" width="12.42578125" style="796" hidden="1" customWidth="1"/>
    <col min="22" max="22" width="12.42578125" style="796" customWidth="1"/>
    <col min="23" max="28" width="12.42578125" style="26" hidden="1" customWidth="1"/>
    <col min="29" max="29" width="30.7109375" style="26" customWidth="1"/>
    <col min="30" max="30" width="20.5703125" style="26" customWidth="1"/>
    <col min="31" max="16384" width="9.42578125" style="26"/>
  </cols>
  <sheetData>
    <row r="1" spans="1:30" ht="27" customHeight="1">
      <c r="E1" s="798" t="s">
        <v>1711</v>
      </c>
      <c r="G1" s="798"/>
      <c r="H1" s="798"/>
      <c r="I1" s="798"/>
      <c r="J1" s="798"/>
      <c r="K1" s="2174"/>
      <c r="L1" s="2174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650"/>
      <c r="X1" s="650"/>
      <c r="Y1" s="650"/>
      <c r="Z1" s="650"/>
      <c r="AA1" s="650"/>
    </row>
    <row r="2" spans="1:30" s="362" customFormat="1" ht="13.5" customHeight="1">
      <c r="B2" s="637"/>
      <c r="C2" s="423"/>
      <c r="D2" s="423"/>
      <c r="E2" s="1730" t="str">
        <f>'Prod. Info'!A37</f>
        <v>SAP Project No./s:</v>
      </c>
      <c r="F2" s="1730"/>
      <c r="G2" s="1731" t="str">
        <f>'Prod. Info'!B37</f>
        <v>LP-000</v>
      </c>
      <c r="H2" s="1731"/>
      <c r="I2" s="1731">
        <f>'Prod. Info'!E37</f>
        <v>0</v>
      </c>
      <c r="J2" s="1731"/>
      <c r="K2" s="785"/>
      <c r="L2" s="793"/>
      <c r="M2" s="811"/>
      <c r="N2" s="811"/>
      <c r="O2" s="811"/>
      <c r="P2" s="811"/>
      <c r="Q2" s="811"/>
      <c r="R2" s="811"/>
      <c r="S2" s="811"/>
      <c r="T2" s="811"/>
      <c r="U2" s="811"/>
      <c r="V2" s="811"/>
      <c r="W2" s="784"/>
      <c r="X2" s="784"/>
      <c r="Y2" s="784"/>
      <c r="Z2" s="784"/>
      <c r="AA2" s="784"/>
      <c r="AB2" s="25"/>
    </row>
    <row r="3" spans="1:30" s="362" customFormat="1" ht="13.5" customHeight="1">
      <c r="B3" s="637"/>
      <c r="C3" s="423"/>
      <c r="D3" s="423"/>
      <c r="E3" s="1730"/>
      <c r="F3" s="1730"/>
      <c r="G3" s="1731">
        <f>'Prod. Info'!C37</f>
        <v>0</v>
      </c>
      <c r="H3" s="1731"/>
      <c r="I3" s="1731">
        <f>'Prod. Info'!D37</f>
        <v>0</v>
      </c>
      <c r="J3" s="1731"/>
      <c r="K3" s="632"/>
      <c r="L3" s="794"/>
      <c r="M3" s="794"/>
      <c r="N3" s="794"/>
      <c r="O3" s="794"/>
      <c r="P3" s="794"/>
      <c r="Q3" s="794"/>
      <c r="R3" s="794"/>
      <c r="S3" s="794"/>
      <c r="T3" s="794"/>
      <c r="U3" s="794"/>
      <c r="V3" s="794"/>
      <c r="AB3" s="25"/>
    </row>
    <row r="4" spans="1:30" s="362" customFormat="1" ht="13.5" customHeight="1">
      <c r="B4" s="637"/>
      <c r="C4" s="423"/>
      <c r="D4" s="423"/>
      <c r="E4" s="799" t="s">
        <v>1115</v>
      </c>
      <c r="F4" s="1744">
        <f>('Prod. Info'!C2)</f>
        <v>0</v>
      </c>
      <c r="G4" s="1744"/>
      <c r="H4" s="1744"/>
      <c r="I4" s="1744"/>
      <c r="J4" s="1744"/>
      <c r="K4" s="785"/>
      <c r="L4" s="793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784"/>
      <c r="X4" s="784"/>
      <c r="Y4" s="784"/>
      <c r="Z4" s="784"/>
      <c r="AA4" s="784"/>
      <c r="AB4" s="25"/>
    </row>
    <row r="5" spans="1:30" s="362" customFormat="1" ht="13.5" customHeight="1">
      <c r="B5" s="637"/>
      <c r="C5" s="423"/>
      <c r="D5" s="423"/>
      <c r="E5" s="799" t="s">
        <v>1117</v>
      </c>
      <c r="F5" s="1744">
        <f>('Prod. Info'!C20)</f>
        <v>0</v>
      </c>
      <c r="G5" s="1744"/>
      <c r="H5" s="1744"/>
      <c r="I5" s="1744"/>
      <c r="J5" s="1744"/>
      <c r="K5" s="794"/>
      <c r="L5" s="794"/>
      <c r="M5" s="794"/>
      <c r="N5" s="794"/>
      <c r="O5" s="794"/>
      <c r="P5" s="794"/>
      <c r="Q5" s="794"/>
      <c r="R5" s="794"/>
      <c r="S5" s="794"/>
      <c r="T5" s="794"/>
      <c r="U5" s="794"/>
      <c r="V5" s="794"/>
    </row>
    <row r="6" spans="1:30" s="362" customFormat="1" ht="13.5" customHeight="1">
      <c r="B6" s="637"/>
      <c r="C6" s="423"/>
      <c r="D6" s="423"/>
      <c r="E6" s="799" t="s">
        <v>1119</v>
      </c>
      <c r="F6" s="1744">
        <f>('Prod. Info'!C40)</f>
        <v>0</v>
      </c>
      <c r="G6" s="1744"/>
      <c r="H6" s="1744"/>
      <c r="I6" s="1744"/>
      <c r="J6" s="1744"/>
      <c r="K6" s="785"/>
      <c r="L6" s="793"/>
      <c r="M6" s="811"/>
      <c r="N6" s="811"/>
      <c r="O6" s="811"/>
      <c r="P6" s="811"/>
      <c r="Q6" s="811"/>
      <c r="R6" s="811"/>
      <c r="S6" s="811"/>
      <c r="T6" s="811"/>
      <c r="U6" s="811"/>
      <c r="V6" s="811"/>
      <c r="W6" s="784"/>
      <c r="X6" s="784"/>
      <c r="Y6" s="784"/>
      <c r="Z6" s="784"/>
      <c r="AA6" s="784"/>
      <c r="AB6" s="25"/>
    </row>
    <row r="7" spans="1:30" s="362" customFormat="1" ht="7.5" customHeight="1" thickBot="1">
      <c r="B7" s="637"/>
      <c r="C7" s="2173" t="s">
        <v>1712</v>
      </c>
      <c r="D7" s="2173"/>
      <c r="E7" s="794"/>
      <c r="F7" s="794"/>
      <c r="G7" s="794"/>
      <c r="H7" s="794"/>
      <c r="I7" s="794"/>
      <c r="J7" s="794"/>
      <c r="K7" s="794"/>
      <c r="L7" s="795"/>
      <c r="M7" s="794"/>
      <c r="N7" s="794"/>
      <c r="O7" s="794"/>
      <c r="P7" s="794"/>
      <c r="Q7" s="794"/>
      <c r="R7" s="794"/>
      <c r="S7" s="794"/>
      <c r="T7" s="794"/>
      <c r="U7" s="794"/>
      <c r="V7" s="794"/>
      <c r="AA7" s="638"/>
      <c r="AB7" s="638"/>
    </row>
    <row r="8" spans="1:30" s="362" customFormat="1" ht="13.5" customHeight="1" thickTop="1">
      <c r="B8" s="801" t="e">
        <f>Budget!#REF!</f>
        <v>#REF!</v>
      </c>
      <c r="C8" s="802" t="e">
        <f>Budget!#REF!</f>
        <v>#REF!</v>
      </c>
      <c r="D8" s="807" t="e">
        <f>Budget!#REF!</f>
        <v>#REF!</v>
      </c>
      <c r="E8" s="1745" t="str">
        <f>'Deliverables Checklist'!B8</f>
        <v>SYSTEM</v>
      </c>
      <c r="F8" s="2177" t="str">
        <f>'Deliverables Checklist'!C8</f>
        <v>DESCRIPTION</v>
      </c>
      <c r="G8" s="2178"/>
      <c r="H8" s="2178"/>
      <c r="I8" s="2178"/>
      <c r="J8" s="2179"/>
      <c r="K8" s="1748" t="str">
        <f>'Deliverables Checklist'!H8</f>
        <v>PERSON ACCOUNTABLE</v>
      </c>
      <c r="L8" s="2179"/>
      <c r="M8" s="651" t="str">
        <f>'Deliverables Checklist'!J8</f>
        <v>Pay date:</v>
      </c>
      <c r="N8" s="651" t="str">
        <f>'Cash Flow'!L8</f>
        <v>Pay date:</v>
      </c>
      <c r="O8" s="651" t="str">
        <f>'Cash Flow'!M8</f>
        <v>Pay date:</v>
      </c>
      <c r="P8" s="651" t="str">
        <f>'Cash Flow'!N8</f>
        <v>Pay date:</v>
      </c>
      <c r="Q8" s="651" t="str">
        <f>'Cash Flow'!O8</f>
        <v>Pay date:</v>
      </c>
      <c r="R8" s="651" t="str">
        <f>'Cash Flow'!P8</f>
        <v>Pay date:</v>
      </c>
      <c r="S8" s="651" t="str">
        <f>'Cash Flow'!Q8</f>
        <v>Pay date:</v>
      </c>
      <c r="T8" s="651" t="str">
        <f>'Cash Flow'!R8</f>
        <v>Pay date:</v>
      </c>
      <c r="U8" s="651" t="str">
        <f>'Cash Flow'!S8</f>
        <v>Pay date:</v>
      </c>
      <c r="V8" s="651" t="str">
        <f>'Deliverables Checklist'!S8</f>
        <v>Pay date:</v>
      </c>
      <c r="W8" s="651" t="str">
        <f>'Cash Flow'!U8</f>
        <v>Pay date:</v>
      </c>
      <c r="X8" s="651" t="str">
        <f>'Cash Flow'!V8</f>
        <v>Pay date:</v>
      </c>
      <c r="Y8" s="651" t="str">
        <f>'Cash Flow'!W8</f>
        <v>Pay date:</v>
      </c>
      <c r="Z8" s="651" t="str">
        <f>'Cash Flow'!X8</f>
        <v>Pay date:</v>
      </c>
      <c r="AA8" s="651" t="str">
        <f>'Cash Flow'!Z8</f>
        <v>Producton Control Adjustments</v>
      </c>
      <c r="AB8" s="1741" t="s">
        <v>1125</v>
      </c>
      <c r="AC8" s="1745" t="s">
        <v>1713</v>
      </c>
      <c r="AD8" s="1745" t="s">
        <v>75</v>
      </c>
    </row>
    <row r="9" spans="1:30" s="362" customFormat="1" ht="13.5" customHeight="1">
      <c r="B9" s="803"/>
      <c r="C9" s="804"/>
      <c r="D9" s="808"/>
      <c r="E9" s="2175"/>
      <c r="F9" s="2180"/>
      <c r="G9" s="2181"/>
      <c r="H9" s="2181"/>
      <c r="I9" s="2181"/>
      <c r="J9" s="2182"/>
      <c r="K9" s="2180"/>
      <c r="L9" s="2182"/>
      <c r="M9" s="780" t="str">
        <f>'Deliverables Checklist'!J9</f>
        <v>dd-mm-yy</v>
      </c>
      <c r="N9" s="652" t="str">
        <f>'Cash Flow'!L9</f>
        <v>dd-mm-yy</v>
      </c>
      <c r="O9" s="652" t="str">
        <f>'Cash Flow'!M9</f>
        <v>dd-mm-yy</v>
      </c>
      <c r="P9" s="652" t="str">
        <f>'Cash Flow'!N9</f>
        <v>dd-mm-yy</v>
      </c>
      <c r="Q9" s="652" t="str">
        <f>'Cash Flow'!O9</f>
        <v>dd-mm-yy</v>
      </c>
      <c r="R9" s="652" t="str">
        <f>'Cash Flow'!P9</f>
        <v>dd-mm-yy</v>
      </c>
      <c r="S9" s="652" t="str">
        <f>'Cash Flow'!Q9</f>
        <v>dd-mm-yy</v>
      </c>
      <c r="T9" s="652" t="str">
        <f>'Cash Flow'!R9</f>
        <v>dd-mm-yy</v>
      </c>
      <c r="U9" s="652" t="str">
        <f>'Cash Flow'!S9</f>
        <v>dd-mm-yy</v>
      </c>
      <c r="V9" s="780" t="str">
        <f>'Deliverables Checklist'!S9</f>
        <v>dd-mm-yy</v>
      </c>
      <c r="W9" s="652" t="str">
        <f>'Cash Flow'!U9</f>
        <v>dd-mm-yy</v>
      </c>
      <c r="X9" s="652" t="str">
        <f>'Cash Flow'!V9</f>
        <v>dd-mm-yy</v>
      </c>
      <c r="Y9" s="652" t="str">
        <f>'Cash Flow'!W9</f>
        <v>dd-mm-yy</v>
      </c>
      <c r="Z9" s="652" t="str">
        <f>'Cash Flow'!X9</f>
        <v>dd-mm-yy</v>
      </c>
      <c r="AA9" s="652">
        <f>'Cash Flow'!Z9</f>
        <v>0</v>
      </c>
      <c r="AB9" s="1742"/>
      <c r="AC9" s="1746"/>
      <c r="AD9" s="1746"/>
    </row>
    <row r="10" spans="1:30" s="362" customFormat="1" ht="13.5" customHeight="1">
      <c r="B10" s="803"/>
      <c r="C10" s="804"/>
      <c r="D10" s="808"/>
      <c r="E10" s="2175"/>
      <c r="F10" s="2180"/>
      <c r="G10" s="2181"/>
      <c r="H10" s="2181"/>
      <c r="I10" s="2181"/>
      <c r="J10" s="2182"/>
      <c r="K10" s="2180"/>
      <c r="L10" s="2182"/>
      <c r="M10" s="1779" t="str">
        <f>'Deliverables Checklist'!J10</f>
        <v>Deliverables to be met before processing of:</v>
      </c>
      <c r="N10" s="652"/>
      <c r="O10" s="652"/>
      <c r="P10" s="652"/>
      <c r="Q10" s="652"/>
      <c r="R10" s="652"/>
      <c r="S10" s="652"/>
      <c r="T10" s="652"/>
      <c r="U10" s="652"/>
      <c r="V10" s="1779" t="str">
        <f>'Deliverables Checklist'!S10</f>
        <v>Deliverables to be met before processing of:</v>
      </c>
      <c r="W10" s="652"/>
      <c r="X10" s="652"/>
      <c r="Y10" s="652"/>
      <c r="Z10" s="652"/>
      <c r="AA10" s="652"/>
      <c r="AB10" s="1742"/>
      <c r="AC10" s="1746"/>
      <c r="AD10" s="1746"/>
    </row>
    <row r="11" spans="1:30" s="362" customFormat="1" ht="13.5" customHeight="1">
      <c r="B11" s="803"/>
      <c r="C11" s="804"/>
      <c r="D11" s="808"/>
      <c r="E11" s="2175"/>
      <c r="F11" s="2180"/>
      <c r="G11" s="2181"/>
      <c r="H11" s="2181"/>
      <c r="I11" s="2181"/>
      <c r="J11" s="2182"/>
      <c r="K11" s="2180"/>
      <c r="L11" s="2182"/>
      <c r="M11" s="1780"/>
      <c r="N11" s="643" t="s">
        <v>1123</v>
      </c>
      <c r="O11" s="643" t="s">
        <v>1123</v>
      </c>
      <c r="P11" s="643" t="s">
        <v>1123</v>
      </c>
      <c r="Q11" s="643" t="s">
        <v>1123</v>
      </c>
      <c r="R11" s="643" t="s">
        <v>1123</v>
      </c>
      <c r="S11" s="643" t="s">
        <v>1123</v>
      </c>
      <c r="T11" s="643" t="s">
        <v>1123</v>
      </c>
      <c r="U11" s="643" t="s">
        <v>1123</v>
      </c>
      <c r="V11" s="1780"/>
      <c r="W11" s="643" t="s">
        <v>1123</v>
      </c>
      <c r="X11" s="643" t="s">
        <v>1123</v>
      </c>
      <c r="Y11" s="643" t="s">
        <v>1123</v>
      </c>
      <c r="Z11" s="643" t="s">
        <v>1123</v>
      </c>
      <c r="AA11" s="643" t="s">
        <v>1123</v>
      </c>
      <c r="AB11" s="1742"/>
      <c r="AC11" s="1746"/>
      <c r="AD11" s="1746"/>
    </row>
    <row r="12" spans="1:30" s="362" customFormat="1" ht="13.5" customHeight="1">
      <c r="B12" s="803"/>
      <c r="C12" s="804"/>
      <c r="D12" s="808"/>
      <c r="E12" s="2175"/>
      <c r="F12" s="2180"/>
      <c r="G12" s="2181"/>
      <c r="H12" s="2181"/>
      <c r="I12" s="2181"/>
      <c r="J12" s="2182"/>
      <c r="K12" s="2180"/>
      <c r="L12" s="2182"/>
      <c r="M12" s="1780"/>
      <c r="N12" s="643"/>
      <c r="O12" s="643"/>
      <c r="P12" s="643"/>
      <c r="Q12" s="643"/>
      <c r="R12" s="643"/>
      <c r="S12" s="643"/>
      <c r="T12" s="643"/>
      <c r="U12" s="643"/>
      <c r="V12" s="1780"/>
      <c r="W12" s="643"/>
      <c r="X12" s="643"/>
      <c r="Y12" s="643"/>
      <c r="Z12" s="643"/>
      <c r="AA12" s="643"/>
      <c r="AB12" s="1742"/>
      <c r="AC12" s="1746"/>
      <c r="AD12" s="1746"/>
    </row>
    <row r="13" spans="1:30" s="362" customFormat="1" ht="13.5" customHeight="1" thickBot="1">
      <c r="B13" s="805"/>
      <c r="C13" s="806"/>
      <c r="D13" s="809"/>
      <c r="E13" s="2175"/>
      <c r="F13" s="2180"/>
      <c r="G13" s="2181"/>
      <c r="H13" s="2181"/>
      <c r="I13" s="2181"/>
      <c r="J13" s="2182"/>
      <c r="K13" s="2180"/>
      <c r="L13" s="2182"/>
      <c r="M13" s="781" t="str">
        <f>'Deliverables Checklist'!J13</f>
        <v>P1 invoice</v>
      </c>
      <c r="N13" s="653" t="str">
        <f>'Cash Flow'!L11</f>
        <v>Month</v>
      </c>
      <c r="O13" s="653" t="str">
        <f>'Cash Flow'!M11</f>
        <v>Month</v>
      </c>
      <c r="P13" s="653" t="str">
        <f>'Cash Flow'!N11</f>
        <v>Month</v>
      </c>
      <c r="Q13" s="653" t="str">
        <f>'Cash Flow'!O11</f>
        <v>Month</v>
      </c>
      <c r="R13" s="653" t="str">
        <f>'Cash Flow'!P11</f>
        <v>Month</v>
      </c>
      <c r="S13" s="653" t="str">
        <f>'Cash Flow'!Q11</f>
        <v>Month</v>
      </c>
      <c r="T13" s="653" t="str">
        <f>'Cash Flow'!R11</f>
        <v>Month</v>
      </c>
      <c r="U13" s="653" t="str">
        <f>'Cash Flow'!S11</f>
        <v>Month</v>
      </c>
      <c r="V13" s="781" t="str">
        <f>'Deliverables Checklist'!S13</f>
        <v>P10 invoice</v>
      </c>
      <c r="W13" s="653" t="str">
        <f>'Cash Flow'!U11</f>
        <v>Month</v>
      </c>
      <c r="X13" s="653" t="str">
        <f>'Cash Flow'!V11</f>
        <v>Month</v>
      </c>
      <c r="Y13" s="653" t="str">
        <f>'Cash Flow'!W11</f>
        <v>Month</v>
      </c>
      <c r="Z13" s="653" t="str">
        <f>'Cash Flow'!X11</f>
        <v>Month</v>
      </c>
      <c r="AA13" s="653">
        <f>'Cash Flow'!Z11</f>
        <v>0</v>
      </c>
      <c r="AB13" s="1743"/>
      <c r="AC13" s="1747"/>
      <c r="AD13" s="1747"/>
    </row>
    <row r="14" spans="1:30" ht="13.5" customHeight="1" thickBot="1">
      <c r="A14" s="362"/>
      <c r="B14" s="654"/>
      <c r="C14" s="655"/>
      <c r="D14" s="655"/>
      <c r="E14" s="2176"/>
      <c r="F14" s="2183"/>
      <c r="G14" s="2184"/>
      <c r="H14" s="2184"/>
      <c r="I14" s="2184"/>
      <c r="J14" s="2185"/>
      <c r="K14" s="2183"/>
      <c r="L14" s="2185"/>
      <c r="M14" s="647">
        <f>'Deliverables Checklist'!J14</f>
        <v>1</v>
      </c>
      <c r="N14" s="686">
        <f>'Cash Flow'!L12</f>
        <v>2</v>
      </c>
      <c r="O14" s="686">
        <f>'Cash Flow'!M12</f>
        <v>3</v>
      </c>
      <c r="P14" s="686">
        <f>'Cash Flow'!N12</f>
        <v>4</v>
      </c>
      <c r="Q14" s="686">
        <f>'Cash Flow'!O12</f>
        <v>5</v>
      </c>
      <c r="R14" s="686">
        <f>'Cash Flow'!P12</f>
        <v>6</v>
      </c>
      <c r="S14" s="686">
        <f>'Cash Flow'!Q12</f>
        <v>7</v>
      </c>
      <c r="T14" s="686">
        <f>'Cash Flow'!R12</f>
        <v>8</v>
      </c>
      <c r="U14" s="686">
        <f>'Cash Flow'!S12</f>
        <v>9</v>
      </c>
      <c r="V14" s="686">
        <f>'Cash Flow'!T12</f>
        <v>10</v>
      </c>
      <c r="W14" s="686">
        <f>'Cash Flow'!U12</f>
        <v>11</v>
      </c>
      <c r="X14" s="686">
        <f>'Cash Flow'!V12</f>
        <v>12</v>
      </c>
      <c r="Y14" s="686">
        <f>'Cash Flow'!W12</f>
        <v>13</v>
      </c>
      <c r="Z14" s="686">
        <f>'Cash Flow'!X12</f>
        <v>14</v>
      </c>
      <c r="AA14" s="686">
        <f>'Cash Flow'!Z12</f>
        <v>0</v>
      </c>
      <c r="AB14" s="687"/>
      <c r="AC14" s="27"/>
      <c r="AD14" s="27"/>
    </row>
    <row r="15" spans="1:30" ht="13.5" customHeight="1" thickTop="1">
      <c r="E15" s="1126" t="str">
        <f>'Deliverables Checklist'!B15</f>
        <v>SAP</v>
      </c>
      <c r="F15" s="1771" t="str">
        <f>'Deliverables Checklist'!C15</f>
        <v>Tax Clearance Certificate</v>
      </c>
      <c r="G15" s="1772"/>
      <c r="H15" s="1772"/>
      <c r="I15" s="1772"/>
      <c r="J15" s="1773"/>
      <c r="K15" s="1774" t="str">
        <f>'Deliverables Checklist'!H15</f>
        <v>Commissioning Manager</v>
      </c>
      <c r="L15" s="1775"/>
      <c r="M15" s="696">
        <f>'Deliverables Checklist'!J15</f>
        <v>1</v>
      </c>
      <c r="N15" s="649" t="e">
        <f>'Cash Flow'!#REF!</f>
        <v>#REF!</v>
      </c>
      <c r="O15" s="649" t="e">
        <f>'Cash Flow'!#REF!</f>
        <v>#REF!</v>
      </c>
      <c r="P15" s="649" t="e">
        <f>'Cash Flow'!#REF!</f>
        <v>#REF!</v>
      </c>
      <c r="Q15" s="649" t="e">
        <f>'Cash Flow'!#REF!</f>
        <v>#REF!</v>
      </c>
      <c r="R15" s="649" t="e">
        <f>'Cash Flow'!#REF!</f>
        <v>#REF!</v>
      </c>
      <c r="S15" s="649" t="e">
        <f>'Cash Flow'!#REF!</f>
        <v>#REF!</v>
      </c>
      <c r="T15" s="649" t="e">
        <f>'Cash Flow'!#REF!</f>
        <v>#REF!</v>
      </c>
      <c r="U15" s="649" t="e">
        <f>'Cash Flow'!#REF!</f>
        <v>#REF!</v>
      </c>
      <c r="V15" s="697">
        <f>'Deliverables Checklist'!S15</f>
        <v>0</v>
      </c>
      <c r="W15" s="649" t="e">
        <f>'Cash Flow'!#REF!</f>
        <v>#REF!</v>
      </c>
      <c r="X15" s="649" t="e">
        <f>'Cash Flow'!#REF!</f>
        <v>#REF!</v>
      </c>
      <c r="Y15" s="649" t="e">
        <f>'Cash Flow'!#REF!</f>
        <v>#REF!</v>
      </c>
      <c r="Z15" s="649" t="e">
        <f>'Cash Flow'!#REF!</f>
        <v>#REF!</v>
      </c>
      <c r="AA15" s="649" t="e">
        <f>'Cash Flow'!#REF!</f>
        <v>#REF!</v>
      </c>
      <c r="AB15" s="649" t="e">
        <f>'Cash Flow'!#REF!</f>
        <v>#REF!</v>
      </c>
      <c r="AC15" s="695"/>
      <c r="AD15" s="696"/>
    </row>
    <row r="16" spans="1:30" ht="13.5" customHeight="1">
      <c r="E16" s="1126" t="str">
        <f>'Deliverables Checklist'!B16</f>
        <v>SAP</v>
      </c>
      <c r="F16" s="1771" t="str">
        <f>'Deliverables Checklist'!C16</f>
        <v>BEE Certificate</v>
      </c>
      <c r="G16" s="1772"/>
      <c r="H16" s="1772"/>
      <c r="I16" s="1772"/>
      <c r="J16" s="1773"/>
      <c r="K16" s="1774" t="str">
        <f>'Deliverables Checklist'!H16</f>
        <v>Commissioning Manager</v>
      </c>
      <c r="L16" s="1775"/>
      <c r="M16" s="696">
        <f>'Deliverables Checklist'!J16</f>
        <v>1</v>
      </c>
      <c r="N16" s="649" t="e">
        <f>'Cash Flow'!#REF!</f>
        <v>#REF!</v>
      </c>
      <c r="O16" s="649" t="e">
        <f>'Cash Flow'!#REF!</f>
        <v>#REF!</v>
      </c>
      <c r="P16" s="649" t="e">
        <f>'Cash Flow'!#REF!</f>
        <v>#REF!</v>
      </c>
      <c r="Q16" s="649" t="e">
        <f>'Cash Flow'!#REF!</f>
        <v>#REF!</v>
      </c>
      <c r="R16" s="649" t="e">
        <f>'Cash Flow'!#REF!</f>
        <v>#REF!</v>
      </c>
      <c r="S16" s="649" t="e">
        <f>'Cash Flow'!#REF!</f>
        <v>#REF!</v>
      </c>
      <c r="T16" s="649" t="e">
        <f>'Cash Flow'!#REF!</f>
        <v>#REF!</v>
      </c>
      <c r="U16" s="649" t="e">
        <f>'Cash Flow'!#REF!</f>
        <v>#REF!</v>
      </c>
      <c r="V16" s="697">
        <f>'Deliverables Checklist'!S16</f>
        <v>0</v>
      </c>
      <c r="W16" s="649" t="e">
        <f>'Cash Flow'!#REF!</f>
        <v>#REF!</v>
      </c>
      <c r="X16" s="649" t="e">
        <f>'Cash Flow'!#REF!</f>
        <v>#REF!</v>
      </c>
      <c r="Y16" s="649" t="e">
        <f>'Cash Flow'!#REF!</f>
        <v>#REF!</v>
      </c>
      <c r="Z16" s="649" t="e">
        <f>'Cash Flow'!#REF!</f>
        <v>#REF!</v>
      </c>
      <c r="AA16" s="649" t="e">
        <f>'Cash Flow'!#REF!</f>
        <v>#REF!</v>
      </c>
      <c r="AB16" s="649" t="e">
        <f>'Cash Flow'!#REF!</f>
        <v>#REF!</v>
      </c>
      <c r="AC16" s="695"/>
      <c r="AD16" s="696"/>
    </row>
    <row r="17" spans="5:30" ht="13.5" customHeight="1">
      <c r="E17" s="1126" t="str">
        <f>'Deliverables Checklist'!B17</f>
        <v>SAP</v>
      </c>
      <c r="F17" s="1771" t="str">
        <f>'Deliverables Checklist'!C17</f>
        <v>TV License</v>
      </c>
      <c r="G17" s="1772"/>
      <c r="H17" s="1772"/>
      <c r="I17" s="1772"/>
      <c r="J17" s="1773"/>
      <c r="K17" s="1774" t="str">
        <f>'Deliverables Checklist'!H17</f>
        <v>Commissioning Manager</v>
      </c>
      <c r="L17" s="1775"/>
      <c r="M17" s="696">
        <f>'Deliverables Checklist'!J17</f>
        <v>1</v>
      </c>
      <c r="N17" s="656"/>
      <c r="O17" s="656"/>
      <c r="P17" s="656"/>
      <c r="Q17" s="656"/>
      <c r="R17" s="656"/>
      <c r="S17" s="656"/>
      <c r="T17" s="656"/>
      <c r="U17" s="656"/>
      <c r="V17" s="697">
        <f>'Deliverables Checklist'!S17</f>
        <v>0</v>
      </c>
      <c r="W17" s="656"/>
      <c r="X17" s="656"/>
      <c r="Y17" s="656"/>
      <c r="Z17" s="656"/>
      <c r="AA17" s="656"/>
      <c r="AB17" s="656"/>
      <c r="AC17" s="695"/>
      <c r="AD17" s="695"/>
    </row>
    <row r="18" spans="5:30" ht="13.5" customHeight="1">
      <c r="E18" s="1126" t="str">
        <f>'Deliverables Checklist'!B18</f>
        <v>SAP</v>
      </c>
      <c r="F18" s="1771" t="str">
        <f>'Deliverables Checklist'!C18</f>
        <v>Scriptwriters/Writers Agreement</v>
      </c>
      <c r="G18" s="1772"/>
      <c r="H18" s="1772"/>
      <c r="I18" s="1772"/>
      <c r="J18" s="1773"/>
      <c r="K18" s="1774" t="str">
        <f>'Deliverables Checklist'!H18</f>
        <v>Business Acquisitions</v>
      </c>
      <c r="L18" s="1775"/>
      <c r="M18" s="696">
        <f>'Deliverables Checklist'!J18</f>
        <v>0</v>
      </c>
      <c r="N18" s="656"/>
      <c r="O18" s="656"/>
      <c r="P18" s="656"/>
      <c r="Q18" s="656"/>
      <c r="R18" s="656"/>
      <c r="S18" s="656"/>
      <c r="T18" s="656"/>
      <c r="U18" s="656"/>
      <c r="V18" s="697">
        <f>'Deliverables Checklist'!S18</f>
        <v>0</v>
      </c>
      <c r="W18" s="656"/>
      <c r="X18" s="656"/>
      <c r="Y18" s="656"/>
      <c r="Z18" s="656"/>
      <c r="AA18" s="656"/>
      <c r="AB18" s="656"/>
      <c r="AC18" s="695"/>
      <c r="AD18" s="695"/>
    </row>
    <row r="19" spans="5:30" ht="13.5" customHeight="1">
      <c r="E19" s="1126" t="str">
        <f>'Deliverables Checklist'!B19</f>
        <v>SAP</v>
      </c>
      <c r="F19" s="1771" t="str">
        <f>'Deliverables Checklist'!C19</f>
        <v>Invoice</v>
      </c>
      <c r="G19" s="1772"/>
      <c r="H19" s="1772"/>
      <c r="I19" s="1772"/>
      <c r="J19" s="1773"/>
      <c r="K19" s="1774" t="str">
        <f>'Deliverables Checklist'!H19</f>
        <v>Business Acquisitions</v>
      </c>
      <c r="L19" s="1775"/>
      <c r="M19" s="696">
        <f>'Deliverables Checklist'!J19</f>
        <v>0</v>
      </c>
      <c r="N19" s="649" t="e">
        <f>'Cash Flow'!#REF!</f>
        <v>#REF!</v>
      </c>
      <c r="O19" s="649" t="e">
        <f>'Cash Flow'!#REF!</f>
        <v>#REF!</v>
      </c>
      <c r="P19" s="649" t="e">
        <f>'Cash Flow'!#REF!</f>
        <v>#REF!</v>
      </c>
      <c r="Q19" s="649" t="e">
        <f>'Cash Flow'!#REF!</f>
        <v>#REF!</v>
      </c>
      <c r="R19" s="649" t="e">
        <f>'Cash Flow'!#REF!</f>
        <v>#REF!</v>
      </c>
      <c r="S19" s="649" t="e">
        <f>'Cash Flow'!#REF!</f>
        <v>#REF!</v>
      </c>
      <c r="T19" s="649" t="e">
        <f>'Cash Flow'!#REF!</f>
        <v>#REF!</v>
      </c>
      <c r="U19" s="649" t="e">
        <f>'Cash Flow'!#REF!</f>
        <v>#REF!</v>
      </c>
      <c r="V19" s="697">
        <f>'Deliverables Checklist'!S19</f>
        <v>0</v>
      </c>
      <c r="W19" s="649" t="e">
        <f>'Cash Flow'!#REF!</f>
        <v>#REF!</v>
      </c>
      <c r="X19" s="649" t="e">
        <f>'Cash Flow'!#REF!</f>
        <v>#REF!</v>
      </c>
      <c r="Y19" s="649" t="e">
        <f>'Cash Flow'!#REF!</f>
        <v>#REF!</v>
      </c>
      <c r="Z19" s="649" t="e">
        <f>'Cash Flow'!#REF!</f>
        <v>#REF!</v>
      </c>
      <c r="AA19" s="649" t="e">
        <f>'Cash Flow'!#REF!</f>
        <v>#REF!</v>
      </c>
      <c r="AB19" s="649" t="e">
        <f>'Cash Flow'!#REF!</f>
        <v>#REF!</v>
      </c>
      <c r="AC19" s="695"/>
      <c r="AD19" s="696"/>
    </row>
    <row r="20" spans="5:30" ht="13.5" customHeight="1">
      <c r="E20" s="1126" t="str">
        <f>'Deliverables Checklist'!B20</f>
        <v>e-mail U drive</v>
      </c>
      <c r="F20" s="1771" t="str">
        <f>'Deliverables Checklist'!C20</f>
        <v>Proof of separate bank account</v>
      </c>
      <c r="G20" s="1772"/>
      <c r="H20" s="1772"/>
      <c r="I20" s="1772"/>
      <c r="J20" s="1773"/>
      <c r="K20" s="1774" t="str">
        <f>'Deliverables Checklist'!H20</f>
        <v>Production Controller</v>
      </c>
      <c r="L20" s="1775"/>
      <c r="M20" s="696">
        <f>'Deliverables Checklist'!J20</f>
        <v>1</v>
      </c>
      <c r="N20" s="640" t="e">
        <f>'Cash Flow'!#REF!</f>
        <v>#REF!</v>
      </c>
      <c r="O20" s="640" t="e">
        <f>'Cash Flow'!#REF!</f>
        <v>#REF!</v>
      </c>
      <c r="P20" s="640" t="e">
        <f>'Cash Flow'!#REF!</f>
        <v>#REF!</v>
      </c>
      <c r="Q20" s="640" t="e">
        <f>'Cash Flow'!#REF!</f>
        <v>#REF!</v>
      </c>
      <c r="R20" s="640" t="e">
        <f>'Cash Flow'!#REF!</f>
        <v>#REF!</v>
      </c>
      <c r="S20" s="640" t="e">
        <f>'Cash Flow'!#REF!</f>
        <v>#REF!</v>
      </c>
      <c r="T20" s="640" t="e">
        <f>'Cash Flow'!#REF!</f>
        <v>#REF!</v>
      </c>
      <c r="U20" s="640" t="e">
        <f>'Cash Flow'!#REF!</f>
        <v>#REF!</v>
      </c>
      <c r="V20" s="697">
        <f>'Deliverables Checklist'!S20</f>
        <v>0</v>
      </c>
      <c r="W20" s="640" t="e">
        <f>'Cash Flow'!#REF!</f>
        <v>#REF!</v>
      </c>
      <c r="X20" s="640" t="e">
        <f>'Cash Flow'!#REF!</f>
        <v>#REF!</v>
      </c>
      <c r="Y20" s="640" t="e">
        <f>'Cash Flow'!#REF!</f>
        <v>#REF!</v>
      </c>
      <c r="Z20" s="640" t="e">
        <f>'Cash Flow'!#REF!</f>
        <v>#REF!</v>
      </c>
      <c r="AA20" s="640" t="e">
        <f>'Cash Flow'!#REF!</f>
        <v>#REF!</v>
      </c>
      <c r="AB20" s="649" t="e">
        <f>'Cash Flow'!#REF!</f>
        <v>#REF!</v>
      </c>
      <c r="AC20" s="695"/>
      <c r="AD20" s="696"/>
    </row>
    <row r="21" spans="5:30" ht="13.5" customHeight="1">
      <c r="E21" s="1126" t="str">
        <f>'Deliverables Checklist'!B21</f>
        <v>e-mail U drive</v>
      </c>
      <c r="F21" s="1771" t="str">
        <f>'Deliverables Checklist'!C21</f>
        <v>Copy of Production Insurance Confirmation</v>
      </c>
      <c r="G21" s="1772"/>
      <c r="H21" s="1772"/>
      <c r="I21" s="1772"/>
      <c r="J21" s="1773"/>
      <c r="K21" s="1774" t="str">
        <f>'Deliverables Checklist'!H21</f>
        <v>Production Controller</v>
      </c>
      <c r="L21" s="1775"/>
      <c r="M21" s="696">
        <f>'Deliverables Checklist'!J21</f>
        <v>1</v>
      </c>
      <c r="N21" s="656"/>
      <c r="O21" s="656"/>
      <c r="P21" s="656"/>
      <c r="Q21" s="656"/>
      <c r="R21" s="656"/>
      <c r="S21" s="656"/>
      <c r="T21" s="656"/>
      <c r="U21" s="656"/>
      <c r="V21" s="697">
        <f>'Deliverables Checklist'!S21</f>
        <v>0</v>
      </c>
      <c r="W21" s="656"/>
      <c r="X21" s="656"/>
      <c r="Y21" s="656"/>
      <c r="Z21" s="656"/>
      <c r="AA21" s="656"/>
      <c r="AB21" s="656"/>
      <c r="AC21" s="695"/>
      <c r="AD21" s="695"/>
    </row>
    <row r="22" spans="5:30" ht="13.5" customHeight="1">
      <c r="E22" s="1126" t="str">
        <f>'Deliverables Checklist'!B22</f>
        <v>SAP</v>
      </c>
      <c r="F22" s="1771" t="str">
        <f>'Deliverables Checklist'!C22</f>
        <v>Monthly Production Expenditure Report</v>
      </c>
      <c r="G22" s="1772"/>
      <c r="H22" s="1772"/>
      <c r="I22" s="1772"/>
      <c r="J22" s="1773"/>
      <c r="K22" s="1774" t="str">
        <f>'Deliverables Checklist'!H22</f>
        <v>Production Controller</v>
      </c>
      <c r="L22" s="1775"/>
      <c r="M22" s="696">
        <f>'Deliverables Checklist'!J22</f>
        <v>0</v>
      </c>
      <c r="N22" s="649" t="e">
        <f>'Cash Flow'!#REF!</f>
        <v>#REF!</v>
      </c>
      <c r="O22" s="649" t="e">
        <f>'Cash Flow'!#REF!</f>
        <v>#REF!</v>
      </c>
      <c r="P22" s="649" t="e">
        <f>'Cash Flow'!#REF!</f>
        <v>#REF!</v>
      </c>
      <c r="Q22" s="649" t="e">
        <f>'Cash Flow'!#REF!</f>
        <v>#REF!</v>
      </c>
      <c r="R22" s="649" t="e">
        <f>'Cash Flow'!#REF!</f>
        <v>#REF!</v>
      </c>
      <c r="S22" s="649" t="e">
        <f>'Cash Flow'!#REF!</f>
        <v>#REF!</v>
      </c>
      <c r="T22" s="649" t="e">
        <f>'Cash Flow'!#REF!</f>
        <v>#REF!</v>
      </c>
      <c r="U22" s="649" t="e">
        <f>'Cash Flow'!#REF!</f>
        <v>#REF!</v>
      </c>
      <c r="V22" s="697" t="str">
        <f>'Deliverables Checklist'!S22</f>
        <v>P9 mid-month</v>
      </c>
      <c r="W22" s="649" t="e">
        <f>'Cash Flow'!#REF!</f>
        <v>#REF!</v>
      </c>
      <c r="X22" s="649" t="e">
        <f>'Cash Flow'!#REF!</f>
        <v>#REF!</v>
      </c>
      <c r="Y22" s="649" t="e">
        <f>'Cash Flow'!#REF!</f>
        <v>#REF!</v>
      </c>
      <c r="Z22" s="649" t="e">
        <f>'Cash Flow'!#REF!</f>
        <v>#REF!</v>
      </c>
      <c r="AA22" s="649" t="e">
        <f>'Cash Flow'!#REF!</f>
        <v>#REF!</v>
      </c>
      <c r="AB22" s="649" t="e">
        <f>'Cash Flow'!#REF!</f>
        <v>#REF!</v>
      </c>
      <c r="AC22" s="695"/>
      <c r="AD22" s="696"/>
    </row>
    <row r="23" spans="5:30" ht="13.5" customHeight="1">
      <c r="E23" s="1126" t="str">
        <f>'Deliverables Checklist'!B23</f>
        <v>email</v>
      </c>
      <c r="F23" s="1771" t="str">
        <f>'Deliverables Checklist'!C23</f>
        <v>Asset Closing Memo</v>
      </c>
      <c r="G23" s="1772"/>
      <c r="H23" s="1772"/>
      <c r="I23" s="1772"/>
      <c r="J23" s="1773"/>
      <c r="K23" s="1774" t="str">
        <f>'Deliverables Checklist'!H23</f>
        <v>Production Controller</v>
      </c>
      <c r="L23" s="1775"/>
      <c r="M23" s="696">
        <f>'Deliverables Checklist'!J23</f>
        <v>0</v>
      </c>
      <c r="N23" s="649" t="e">
        <f>'Cash Flow'!#REF!</f>
        <v>#REF!</v>
      </c>
      <c r="O23" s="649" t="e">
        <f>'Cash Flow'!#REF!</f>
        <v>#REF!</v>
      </c>
      <c r="P23" s="649" t="e">
        <f>'Cash Flow'!#REF!</f>
        <v>#REF!</v>
      </c>
      <c r="Q23" s="649" t="e">
        <f>'Cash Flow'!#REF!</f>
        <v>#REF!</v>
      </c>
      <c r="R23" s="649" t="e">
        <f>'Cash Flow'!#REF!</f>
        <v>#REF!</v>
      </c>
      <c r="S23" s="649" t="e">
        <f>'Cash Flow'!#REF!</f>
        <v>#REF!</v>
      </c>
      <c r="T23" s="649" t="e">
        <f>'Cash Flow'!#REF!</f>
        <v>#REF!</v>
      </c>
      <c r="U23" s="649" t="e">
        <f>'Cash Flow'!#REF!</f>
        <v>#REF!</v>
      </c>
      <c r="V23" s="697">
        <f>'Deliverables Checklist'!S23</f>
        <v>0</v>
      </c>
      <c r="W23" s="649" t="e">
        <f>'Cash Flow'!#REF!</f>
        <v>#REF!</v>
      </c>
      <c r="X23" s="649" t="e">
        <f>'Cash Flow'!#REF!</f>
        <v>#REF!</v>
      </c>
      <c r="Y23" s="649" t="e">
        <f>'Cash Flow'!#REF!</f>
        <v>#REF!</v>
      </c>
      <c r="Z23" s="649" t="e">
        <f>'Cash Flow'!#REF!</f>
        <v>#REF!</v>
      </c>
      <c r="AA23" s="649" t="e">
        <f>'Cash Flow'!#REF!</f>
        <v>#REF!</v>
      </c>
      <c r="AB23" s="649" t="e">
        <f>'Cash Flow'!#REF!</f>
        <v>#REF!</v>
      </c>
      <c r="AC23" s="695"/>
      <c r="AD23" s="696"/>
    </row>
    <row r="24" spans="5:30" ht="13.5" customHeight="1">
      <c r="E24" s="1126" t="str">
        <f>'Deliverables Checklist'!B24</f>
        <v>e-mail U drive</v>
      </c>
      <c r="F24" s="1771" t="str">
        <f>'Deliverables Checklist'!C24</f>
        <v>Final Status Report    (Production Controller)</v>
      </c>
      <c r="G24" s="1772"/>
      <c r="H24" s="1772"/>
      <c r="I24" s="1772"/>
      <c r="J24" s="1773"/>
      <c r="K24" s="1774" t="str">
        <f>'Deliverables Checklist'!H24</f>
        <v>Financial Administrator</v>
      </c>
      <c r="L24" s="1775"/>
      <c r="M24" s="696">
        <f>'Deliverables Checklist'!J24</f>
        <v>0</v>
      </c>
      <c r="N24" s="640" t="e">
        <f>'Cash Flow'!#REF!</f>
        <v>#REF!</v>
      </c>
      <c r="O24" s="640" t="e">
        <f>'Cash Flow'!#REF!</f>
        <v>#REF!</v>
      </c>
      <c r="P24" s="640" t="e">
        <f>'Cash Flow'!#REF!</f>
        <v>#REF!</v>
      </c>
      <c r="Q24" s="640" t="e">
        <f>'Cash Flow'!#REF!</f>
        <v>#REF!</v>
      </c>
      <c r="R24" s="640" t="e">
        <f>'Cash Flow'!#REF!</f>
        <v>#REF!</v>
      </c>
      <c r="S24" s="640" t="e">
        <f>'Cash Flow'!#REF!</f>
        <v>#REF!</v>
      </c>
      <c r="T24" s="640" t="e">
        <f>'Cash Flow'!#REF!</f>
        <v>#REF!</v>
      </c>
      <c r="U24" s="640" t="e">
        <f>'Cash Flow'!#REF!</f>
        <v>#REF!</v>
      </c>
      <c r="V24" s="697">
        <f>'Deliverables Checklist'!S24</f>
        <v>0</v>
      </c>
      <c r="W24" s="640" t="e">
        <f>'Cash Flow'!#REF!</f>
        <v>#REF!</v>
      </c>
      <c r="X24" s="640" t="e">
        <f>'Cash Flow'!#REF!</f>
        <v>#REF!</v>
      </c>
      <c r="Y24" s="640" t="e">
        <f>'Cash Flow'!#REF!</f>
        <v>#REF!</v>
      </c>
      <c r="Z24" s="640" t="e">
        <f>'Cash Flow'!#REF!</f>
        <v>#REF!</v>
      </c>
      <c r="AA24" s="640" t="e">
        <f>'Cash Flow'!#REF!</f>
        <v>#REF!</v>
      </c>
      <c r="AB24" s="649" t="e">
        <f>'Cash Flow'!#REF!</f>
        <v>#REF!</v>
      </c>
      <c r="AC24" s="695"/>
      <c r="AD24" s="696"/>
    </row>
    <row r="25" spans="5:30" ht="13.5" customHeight="1">
      <c r="E25" s="1126" t="str">
        <f>'Deliverables Checklist'!B25</f>
        <v>e-mail U drive</v>
      </c>
      <c r="F25" s="1771" t="str">
        <f>'Deliverables Checklist'!C25</f>
        <v>Content Workshop</v>
      </c>
      <c r="G25" s="1772"/>
      <c r="H25" s="1772"/>
      <c r="I25" s="1772"/>
      <c r="J25" s="1773"/>
      <c r="K25" s="1774" t="str">
        <f>'Deliverables Checklist'!H25</f>
        <v>Commissioning Editor</v>
      </c>
      <c r="L25" s="1775"/>
      <c r="M25" s="696">
        <f>'Deliverables Checklist'!J25</f>
        <v>1</v>
      </c>
      <c r="N25" s="656"/>
      <c r="O25" s="656"/>
      <c r="P25" s="656"/>
      <c r="Q25" s="656"/>
      <c r="R25" s="656"/>
      <c r="S25" s="656"/>
      <c r="T25" s="656"/>
      <c r="U25" s="656"/>
      <c r="V25" s="697">
        <f>'Deliverables Checklist'!S25</f>
        <v>0</v>
      </c>
      <c r="W25" s="656"/>
      <c r="X25" s="656"/>
      <c r="Y25" s="656"/>
      <c r="Z25" s="656"/>
      <c r="AA25" s="656"/>
      <c r="AB25" s="656"/>
      <c r="AC25" s="695"/>
      <c r="AD25" s="695"/>
    </row>
    <row r="26" spans="5:30" ht="13.5" customHeight="1">
      <c r="E26" s="1126" t="str">
        <f>'Deliverables Checklist'!B26</f>
        <v>e-mail U drive</v>
      </c>
      <c r="F26" s="1771" t="str">
        <f>'Deliverables Checklist'!C26</f>
        <v>Research Pack</v>
      </c>
      <c r="G26" s="1772"/>
      <c r="H26" s="1772"/>
      <c r="I26" s="1772"/>
      <c r="J26" s="1773"/>
      <c r="K26" s="1774" t="str">
        <f>'Deliverables Checklist'!H26</f>
        <v>Commissioning Editor</v>
      </c>
      <c r="L26" s="1775"/>
      <c r="M26" s="696">
        <f>'Deliverables Checklist'!J26</f>
        <v>1</v>
      </c>
      <c r="N26" s="649" t="e">
        <f>'Cash Flow'!#REF!</f>
        <v>#REF!</v>
      </c>
      <c r="O26" s="649" t="e">
        <f>'Cash Flow'!#REF!</f>
        <v>#REF!</v>
      </c>
      <c r="P26" s="649" t="e">
        <f>'Cash Flow'!#REF!</f>
        <v>#REF!</v>
      </c>
      <c r="Q26" s="649" t="e">
        <f>'Cash Flow'!#REF!</f>
        <v>#REF!</v>
      </c>
      <c r="R26" s="649" t="e">
        <f>'Cash Flow'!#REF!</f>
        <v>#REF!</v>
      </c>
      <c r="S26" s="649" t="e">
        <f>'Cash Flow'!#REF!</f>
        <v>#REF!</v>
      </c>
      <c r="T26" s="649" t="e">
        <f>'Cash Flow'!#REF!</f>
        <v>#REF!</v>
      </c>
      <c r="U26" s="649" t="e">
        <f>'Cash Flow'!#REF!</f>
        <v>#REF!</v>
      </c>
      <c r="V26" s="697">
        <f>'Deliverables Checklist'!S26</f>
        <v>0</v>
      </c>
      <c r="W26" s="649" t="e">
        <f>'Cash Flow'!#REF!</f>
        <v>#REF!</v>
      </c>
      <c r="X26" s="649" t="e">
        <f>'Cash Flow'!#REF!</f>
        <v>#REF!</v>
      </c>
      <c r="Y26" s="649" t="e">
        <f>'Cash Flow'!#REF!</f>
        <v>#REF!</v>
      </c>
      <c r="Z26" s="649" t="e">
        <f>'Cash Flow'!#REF!</f>
        <v>#REF!</v>
      </c>
      <c r="AA26" s="649" t="e">
        <f>'Cash Flow'!#REF!</f>
        <v>#REF!</v>
      </c>
      <c r="AB26" s="649" t="e">
        <f>'Cash Flow'!#REF!</f>
        <v>#REF!</v>
      </c>
      <c r="AC26" s="695"/>
      <c r="AD26" s="696"/>
    </row>
    <row r="27" spans="5:30" ht="13.5" customHeight="1">
      <c r="E27" s="1126" t="str">
        <f>'Deliverables Checklist'!B27</f>
        <v>Dalet</v>
      </c>
      <c r="F27" s="1771" t="str">
        <f>'Deliverables Checklist'!C27</f>
        <v>Episodic Outlines; EPG Synopsis</v>
      </c>
      <c r="G27" s="1772"/>
      <c r="H27" s="1772"/>
      <c r="I27" s="1772"/>
      <c r="J27" s="1773"/>
      <c r="K27" s="1774" t="str">
        <f>'Deliverables Checklist'!H27</f>
        <v>Commissioning Editor</v>
      </c>
      <c r="L27" s="1775"/>
      <c r="M27" s="696">
        <f>'Deliverables Checklist'!J27</f>
        <v>1</v>
      </c>
      <c r="N27" s="649" t="e">
        <f>'Cash Flow'!#REF!</f>
        <v>#REF!</v>
      </c>
      <c r="O27" s="649" t="e">
        <f>'Cash Flow'!#REF!</f>
        <v>#REF!</v>
      </c>
      <c r="P27" s="649" t="e">
        <f>'Cash Flow'!#REF!</f>
        <v>#REF!</v>
      </c>
      <c r="Q27" s="649" t="e">
        <f>'Cash Flow'!#REF!</f>
        <v>#REF!</v>
      </c>
      <c r="R27" s="649" t="e">
        <f>'Cash Flow'!#REF!</f>
        <v>#REF!</v>
      </c>
      <c r="S27" s="649" t="e">
        <f>'Cash Flow'!#REF!</f>
        <v>#REF!</v>
      </c>
      <c r="T27" s="649" t="e">
        <f>'Cash Flow'!#REF!</f>
        <v>#REF!</v>
      </c>
      <c r="U27" s="649" t="e">
        <f>'Cash Flow'!#REF!</f>
        <v>#REF!</v>
      </c>
      <c r="V27" s="697">
        <f>'Deliverables Checklist'!S27</f>
        <v>0</v>
      </c>
      <c r="W27" s="649" t="e">
        <f>'Cash Flow'!#REF!</f>
        <v>#REF!</v>
      </c>
      <c r="X27" s="649" t="e">
        <f>'Cash Flow'!#REF!</f>
        <v>#REF!</v>
      </c>
      <c r="Y27" s="649" t="e">
        <f>'Cash Flow'!#REF!</f>
        <v>#REF!</v>
      </c>
      <c r="Z27" s="649" t="e">
        <f>'Cash Flow'!#REF!</f>
        <v>#REF!</v>
      </c>
      <c r="AA27" s="649" t="e">
        <f>'Cash Flow'!#REF!</f>
        <v>#REF!</v>
      </c>
      <c r="AB27" s="649" t="e">
        <f>'Cash Flow'!#REF!</f>
        <v>#REF!</v>
      </c>
      <c r="AC27" s="695"/>
      <c r="AD27" s="696"/>
    </row>
    <row r="28" spans="5:30" ht="13.5" customHeight="1">
      <c r="E28" s="1126" t="str">
        <f>'Deliverables Checklist'!B28</f>
        <v>Dalet</v>
      </c>
      <c r="F28" s="1771" t="str">
        <f>'Deliverables Checklist'!C28</f>
        <v>Series Outlines</v>
      </c>
      <c r="G28" s="1772"/>
      <c r="H28" s="1772"/>
      <c r="I28" s="1772"/>
      <c r="J28" s="1773"/>
      <c r="K28" s="1774" t="str">
        <f>'Deliverables Checklist'!H28</f>
        <v>Commissioning Editor</v>
      </c>
      <c r="L28" s="1775"/>
      <c r="M28" s="696">
        <f>'Deliverables Checklist'!J28</f>
        <v>0</v>
      </c>
      <c r="N28" s="649" t="e">
        <f>'Cash Flow'!#REF!</f>
        <v>#REF!</v>
      </c>
      <c r="O28" s="649" t="e">
        <f>'Cash Flow'!#REF!</f>
        <v>#REF!</v>
      </c>
      <c r="P28" s="649" t="e">
        <f>'Cash Flow'!#REF!</f>
        <v>#REF!</v>
      </c>
      <c r="Q28" s="649" t="e">
        <f>'Cash Flow'!#REF!</f>
        <v>#REF!</v>
      </c>
      <c r="R28" s="649" t="e">
        <f>'Cash Flow'!#REF!</f>
        <v>#REF!</v>
      </c>
      <c r="S28" s="649" t="e">
        <f>'Cash Flow'!#REF!</f>
        <v>#REF!</v>
      </c>
      <c r="T28" s="649" t="e">
        <f>'Cash Flow'!#REF!</f>
        <v>#REF!</v>
      </c>
      <c r="U28" s="649" t="e">
        <f>'Cash Flow'!#REF!</f>
        <v>#REF!</v>
      </c>
      <c r="V28" s="697">
        <f>'Deliverables Checklist'!S28</f>
        <v>0</v>
      </c>
      <c r="W28" s="649" t="e">
        <f>'Cash Flow'!#REF!</f>
        <v>#REF!</v>
      </c>
      <c r="X28" s="649" t="e">
        <f>'Cash Flow'!#REF!</f>
        <v>#REF!</v>
      </c>
      <c r="Y28" s="649" t="e">
        <f>'Cash Flow'!#REF!</f>
        <v>#REF!</v>
      </c>
      <c r="Z28" s="649" t="e">
        <f>'Cash Flow'!#REF!</f>
        <v>#REF!</v>
      </c>
      <c r="AA28" s="649" t="e">
        <f>'Cash Flow'!#REF!</f>
        <v>#REF!</v>
      </c>
      <c r="AB28" s="649" t="e">
        <f>'Cash Flow'!#REF!</f>
        <v>#REF!</v>
      </c>
      <c r="AC28" s="695"/>
      <c r="AD28" s="696"/>
    </row>
    <row r="29" spans="5:30" ht="13.5" customHeight="1">
      <c r="E29" s="1126" t="str">
        <f>'Deliverables Checklist'!B29</f>
        <v>U Drive</v>
      </c>
      <c r="F29" s="1771" t="str">
        <f>'Deliverables Checklist'!C29</f>
        <v>Final Approved TX Scripts</v>
      </c>
      <c r="G29" s="1772"/>
      <c r="H29" s="1772"/>
      <c r="I29" s="1772"/>
      <c r="J29" s="1773"/>
      <c r="K29" s="1774" t="str">
        <f>'Deliverables Checklist'!H29</f>
        <v>Commissioning Editor</v>
      </c>
      <c r="L29" s="1775"/>
      <c r="M29" s="696">
        <f>'Deliverables Checklist'!J29</f>
        <v>0</v>
      </c>
      <c r="N29" s="649" t="e">
        <f>'Cash Flow'!#REF!</f>
        <v>#REF!</v>
      </c>
      <c r="O29" s="649" t="e">
        <f>'Cash Flow'!#REF!</f>
        <v>#REF!</v>
      </c>
      <c r="P29" s="649" t="e">
        <f>'Cash Flow'!#REF!</f>
        <v>#REF!</v>
      </c>
      <c r="Q29" s="649" t="e">
        <f>'Cash Flow'!#REF!</f>
        <v>#REF!</v>
      </c>
      <c r="R29" s="649" t="e">
        <f>'Cash Flow'!#REF!</f>
        <v>#REF!</v>
      </c>
      <c r="S29" s="649" t="e">
        <f>'Cash Flow'!#REF!</f>
        <v>#REF!</v>
      </c>
      <c r="T29" s="649" t="e">
        <f>'Cash Flow'!#REF!</f>
        <v>#REF!</v>
      </c>
      <c r="U29" s="649" t="e">
        <f>'Cash Flow'!#REF!</f>
        <v>#REF!</v>
      </c>
      <c r="V29" s="697">
        <f>'Deliverables Checklist'!S29</f>
        <v>0</v>
      </c>
      <c r="W29" s="649" t="e">
        <f>'Cash Flow'!#REF!</f>
        <v>#REF!</v>
      </c>
      <c r="X29" s="649" t="e">
        <f>'Cash Flow'!#REF!</f>
        <v>#REF!</v>
      </c>
      <c r="Y29" s="649" t="e">
        <f>'Cash Flow'!#REF!</f>
        <v>#REF!</v>
      </c>
      <c r="Z29" s="649" t="e">
        <f>'Cash Flow'!#REF!</f>
        <v>#REF!</v>
      </c>
      <c r="AA29" s="649" t="e">
        <f>'Cash Flow'!#REF!</f>
        <v>#REF!</v>
      </c>
      <c r="AB29" s="649" t="e">
        <f>'Cash Flow'!#REF!</f>
        <v>#REF!</v>
      </c>
      <c r="AC29" s="695"/>
      <c r="AD29" s="696"/>
    </row>
    <row r="30" spans="5:30" ht="13.5" customHeight="1">
      <c r="E30" s="1126" t="str">
        <f>'Deliverables Checklist'!B30</f>
        <v>YBC</v>
      </c>
      <c r="F30" s="1771" t="str">
        <f>'Deliverables Checklist'!C30</f>
        <v>Viewing copy delivered via we transfer or similar product</v>
      </c>
      <c r="G30" s="1772"/>
      <c r="H30" s="1772"/>
      <c r="I30" s="1772"/>
      <c r="J30" s="1773"/>
      <c r="K30" s="1774" t="str">
        <f>'Deliverables Checklist'!H30</f>
        <v>Commissioning Editor</v>
      </c>
      <c r="L30" s="1775"/>
      <c r="M30" s="696">
        <f>'Deliverables Checklist'!J30</f>
        <v>0</v>
      </c>
      <c r="N30" s="649" t="e">
        <f>'Cash Flow'!#REF!</f>
        <v>#REF!</v>
      </c>
      <c r="O30" s="649" t="e">
        <f>'Cash Flow'!#REF!</f>
        <v>#REF!</v>
      </c>
      <c r="P30" s="649" t="e">
        <f>'Cash Flow'!#REF!</f>
        <v>#REF!</v>
      </c>
      <c r="Q30" s="649" t="e">
        <f>'Cash Flow'!#REF!</f>
        <v>#REF!</v>
      </c>
      <c r="R30" s="649" t="e">
        <f>'Cash Flow'!#REF!</f>
        <v>#REF!</v>
      </c>
      <c r="S30" s="649" t="e">
        <f>'Cash Flow'!#REF!</f>
        <v>#REF!</v>
      </c>
      <c r="T30" s="649" t="e">
        <f>'Cash Flow'!#REF!</f>
        <v>#REF!</v>
      </c>
      <c r="U30" s="649" t="e">
        <f>'Cash Flow'!#REF!</f>
        <v>#REF!</v>
      </c>
      <c r="V30" s="697">
        <f>'Deliverables Checklist'!S30</f>
        <v>0</v>
      </c>
      <c r="W30" s="649" t="e">
        <f>'Cash Flow'!#REF!</f>
        <v>#REF!</v>
      </c>
      <c r="X30" s="649" t="e">
        <f>'Cash Flow'!#REF!</f>
        <v>#REF!</v>
      </c>
      <c r="Y30" s="649" t="e">
        <f>'Cash Flow'!#REF!</f>
        <v>#REF!</v>
      </c>
      <c r="Z30" s="649" t="e">
        <f>'Cash Flow'!#REF!</f>
        <v>#REF!</v>
      </c>
      <c r="AA30" s="649" t="e">
        <f>'Cash Flow'!#REF!</f>
        <v>#REF!</v>
      </c>
      <c r="AB30" s="649" t="e">
        <f>'Cash Flow'!#REF!</f>
        <v>#REF!</v>
      </c>
      <c r="AC30" s="695"/>
      <c r="AD30" s="696"/>
    </row>
    <row r="31" spans="5:30" ht="13.5" customHeight="1">
      <c r="E31" s="1126" t="str">
        <f>'Deliverables Checklist'!B31</f>
        <v>Dalet</v>
      </c>
      <c r="F31" s="1771" t="str">
        <f>'Deliverables Checklist'!C31</f>
        <v>EPKs and Promos</v>
      </c>
      <c r="G31" s="1772"/>
      <c r="H31" s="1772"/>
      <c r="I31" s="1772"/>
      <c r="J31" s="1773"/>
      <c r="K31" s="1774" t="str">
        <f>'Deliverables Checklist'!H31</f>
        <v>Commissioning Editor</v>
      </c>
      <c r="L31" s="1775"/>
      <c r="M31" s="696">
        <f>'Deliverables Checklist'!J31</f>
        <v>0</v>
      </c>
      <c r="N31" s="649" t="e">
        <f>'Cash Flow'!#REF!</f>
        <v>#REF!</v>
      </c>
      <c r="O31" s="649" t="e">
        <f>'Cash Flow'!#REF!</f>
        <v>#REF!</v>
      </c>
      <c r="P31" s="649" t="e">
        <f>'Cash Flow'!#REF!</f>
        <v>#REF!</v>
      </c>
      <c r="Q31" s="649" t="e">
        <f>'Cash Flow'!#REF!</f>
        <v>#REF!</v>
      </c>
      <c r="R31" s="649" t="e">
        <f>'Cash Flow'!#REF!</f>
        <v>#REF!</v>
      </c>
      <c r="S31" s="649" t="e">
        <f>'Cash Flow'!#REF!</f>
        <v>#REF!</v>
      </c>
      <c r="T31" s="649" t="e">
        <f>'Cash Flow'!#REF!</f>
        <v>#REF!</v>
      </c>
      <c r="U31" s="649" t="e">
        <f>'Cash Flow'!#REF!</f>
        <v>#REF!</v>
      </c>
      <c r="V31" s="697">
        <f>'Deliverables Checklist'!S31</f>
        <v>0</v>
      </c>
      <c r="W31" s="649" t="e">
        <f>'Cash Flow'!#REF!</f>
        <v>#REF!</v>
      </c>
      <c r="X31" s="649" t="e">
        <f>'Cash Flow'!#REF!</f>
        <v>#REF!</v>
      </c>
      <c r="Y31" s="649" t="e">
        <f>'Cash Flow'!#REF!</f>
        <v>#REF!</v>
      </c>
      <c r="Z31" s="649" t="e">
        <f>'Cash Flow'!#REF!</f>
        <v>#REF!</v>
      </c>
      <c r="AA31" s="649" t="e">
        <f>'Cash Flow'!#REF!</f>
        <v>#REF!</v>
      </c>
      <c r="AB31" s="649" t="e">
        <f>'Cash Flow'!#REF!</f>
        <v>#REF!</v>
      </c>
      <c r="AC31" s="695"/>
      <c r="AD31" s="696"/>
    </row>
    <row r="32" spans="5:30" ht="13.5" customHeight="1">
      <c r="E32" s="1126" t="str">
        <f>'Deliverables Checklist'!B32</f>
        <v>Dalet</v>
      </c>
      <c r="F32" s="1771" t="str">
        <f>'Deliverables Checklist'!C32</f>
        <v>Episodic File Delivery (portal) with M&amp;E tracks</v>
      </c>
      <c r="G32" s="1772"/>
      <c r="H32" s="1772"/>
      <c r="I32" s="1772"/>
      <c r="J32" s="1773"/>
      <c r="K32" s="1774" t="str">
        <f>'Deliverables Checklist'!H32</f>
        <v>Commissioning Editor</v>
      </c>
      <c r="L32" s="1775"/>
      <c r="M32" s="696">
        <f>'Deliverables Checklist'!J32</f>
        <v>0</v>
      </c>
      <c r="N32" s="649" t="e">
        <f>'Cash Flow'!#REF!</f>
        <v>#REF!</v>
      </c>
      <c r="O32" s="649" t="e">
        <f>'Cash Flow'!#REF!</f>
        <v>#REF!</v>
      </c>
      <c r="P32" s="649" t="e">
        <f>'Cash Flow'!#REF!</f>
        <v>#REF!</v>
      </c>
      <c r="Q32" s="649" t="e">
        <f>'Cash Flow'!#REF!</f>
        <v>#REF!</v>
      </c>
      <c r="R32" s="649" t="e">
        <f>'Cash Flow'!#REF!</f>
        <v>#REF!</v>
      </c>
      <c r="S32" s="649" t="e">
        <f>'Cash Flow'!#REF!</f>
        <v>#REF!</v>
      </c>
      <c r="T32" s="649" t="e">
        <f>'Cash Flow'!#REF!</f>
        <v>#REF!</v>
      </c>
      <c r="U32" s="649" t="e">
        <f>'Cash Flow'!#REF!</f>
        <v>#REF!</v>
      </c>
      <c r="V32" s="697">
        <f>'Deliverables Checklist'!S32</f>
        <v>0</v>
      </c>
      <c r="W32" s="649" t="e">
        <f>'Cash Flow'!#REF!</f>
        <v>#REF!</v>
      </c>
      <c r="X32" s="649" t="e">
        <f>'Cash Flow'!#REF!</f>
        <v>#REF!</v>
      </c>
      <c r="Y32" s="649" t="e">
        <f>'Cash Flow'!#REF!</f>
        <v>#REF!</v>
      </c>
      <c r="Z32" s="649" t="e">
        <f>'Cash Flow'!#REF!</f>
        <v>#REF!</v>
      </c>
      <c r="AA32" s="649" t="e">
        <f>'Cash Flow'!#REF!</f>
        <v>#REF!</v>
      </c>
      <c r="AB32" s="649" t="e">
        <f>'Cash Flow'!#REF!</f>
        <v>#REF!</v>
      </c>
      <c r="AC32" s="695"/>
      <c r="AD32" s="696"/>
    </row>
    <row r="33" spans="5:30" ht="13.5" customHeight="1">
      <c r="E33" s="1126" t="str">
        <f>'Deliverables Checklist'!B33</f>
        <v>Dalet</v>
      </c>
      <c r="F33" s="1771" t="str">
        <f>'Deliverables Checklist'!C33</f>
        <v>Rushes/Unedited material; metadata (separate folder and house codes)</v>
      </c>
      <c r="G33" s="1772"/>
      <c r="H33" s="1772"/>
      <c r="I33" s="1772"/>
      <c r="J33" s="1773"/>
      <c r="K33" s="1774" t="str">
        <f>'Deliverables Checklist'!H33</f>
        <v>Commissioning Editor</v>
      </c>
      <c r="L33" s="1775"/>
      <c r="M33" s="696">
        <f>'Deliverables Checklist'!J33</f>
        <v>0</v>
      </c>
      <c r="N33" s="649" t="e">
        <f>'Cash Flow'!#REF!</f>
        <v>#REF!</v>
      </c>
      <c r="O33" s="649" t="e">
        <f>'Cash Flow'!#REF!</f>
        <v>#REF!</v>
      </c>
      <c r="P33" s="649" t="e">
        <f>'Cash Flow'!#REF!</f>
        <v>#REF!</v>
      </c>
      <c r="Q33" s="649" t="e">
        <f>'Cash Flow'!#REF!</f>
        <v>#REF!</v>
      </c>
      <c r="R33" s="649" t="e">
        <f>'Cash Flow'!#REF!</f>
        <v>#REF!</v>
      </c>
      <c r="S33" s="649" t="e">
        <f>'Cash Flow'!#REF!</f>
        <v>#REF!</v>
      </c>
      <c r="T33" s="649" t="e">
        <f>'Cash Flow'!#REF!</f>
        <v>#REF!</v>
      </c>
      <c r="U33" s="649" t="e">
        <f>'Cash Flow'!#REF!</f>
        <v>#REF!</v>
      </c>
      <c r="V33" s="697">
        <f>'Deliverables Checklist'!S33</f>
        <v>0</v>
      </c>
      <c r="W33" s="649" t="e">
        <f>'Cash Flow'!#REF!</f>
        <v>#REF!</v>
      </c>
      <c r="X33" s="649" t="e">
        <f>'Cash Flow'!#REF!</f>
        <v>#REF!</v>
      </c>
      <c r="Y33" s="649" t="e">
        <f>'Cash Flow'!#REF!</f>
        <v>#REF!</v>
      </c>
      <c r="Z33" s="649" t="e">
        <f>'Cash Flow'!#REF!</f>
        <v>#REF!</v>
      </c>
      <c r="AA33" s="649" t="e">
        <f>'Cash Flow'!#REF!</f>
        <v>#REF!</v>
      </c>
      <c r="AB33" s="649" t="e">
        <f>'Cash Flow'!#REF!</f>
        <v>#REF!</v>
      </c>
      <c r="AC33" s="695"/>
      <c r="AD33" s="696"/>
    </row>
    <row r="34" spans="5:30" ht="13.5" customHeight="1">
      <c r="E34" s="1126" t="str">
        <f>'Deliverables Checklist'!B34</f>
        <v>iMonitor</v>
      </c>
      <c r="F34" s="1771" t="str">
        <f>'Deliverables Checklist'!C34</f>
        <v>Music Cue Sheet</v>
      </c>
      <c r="G34" s="1772"/>
      <c r="H34" s="1772"/>
      <c r="I34" s="1772"/>
      <c r="J34" s="1773"/>
      <c r="K34" s="1774" t="str">
        <f>'Deliverables Checklist'!H34</f>
        <v>Commissioning Editor</v>
      </c>
      <c r="L34" s="1775"/>
      <c r="M34" s="696">
        <f>'Deliverables Checklist'!J34</f>
        <v>0</v>
      </c>
      <c r="N34" s="649" t="e">
        <f>'Cash Flow'!#REF!</f>
        <v>#REF!</v>
      </c>
      <c r="O34" s="649" t="e">
        <f>'Cash Flow'!#REF!</f>
        <v>#REF!</v>
      </c>
      <c r="P34" s="649" t="e">
        <f>'Cash Flow'!#REF!</f>
        <v>#REF!</v>
      </c>
      <c r="Q34" s="649" t="e">
        <f>'Cash Flow'!#REF!</f>
        <v>#REF!</v>
      </c>
      <c r="R34" s="649" t="e">
        <f>'Cash Flow'!#REF!</f>
        <v>#REF!</v>
      </c>
      <c r="S34" s="649" t="e">
        <f>'Cash Flow'!#REF!</f>
        <v>#REF!</v>
      </c>
      <c r="T34" s="649" t="e">
        <f>'Cash Flow'!#REF!</f>
        <v>#REF!</v>
      </c>
      <c r="U34" s="649" t="e">
        <f>'Cash Flow'!#REF!</f>
        <v>#REF!</v>
      </c>
      <c r="V34" s="697">
        <f>'Deliverables Checklist'!S34</f>
        <v>0</v>
      </c>
      <c r="W34" s="649" t="e">
        <f>'Cash Flow'!#REF!</f>
        <v>#REF!</v>
      </c>
      <c r="X34" s="649" t="e">
        <f>'Cash Flow'!#REF!</f>
        <v>#REF!</v>
      </c>
      <c r="Y34" s="649" t="e">
        <f>'Cash Flow'!#REF!</f>
        <v>#REF!</v>
      </c>
      <c r="Z34" s="649" t="e">
        <f>'Cash Flow'!#REF!</f>
        <v>#REF!</v>
      </c>
      <c r="AA34" s="649" t="e">
        <f>'Cash Flow'!#REF!</f>
        <v>#REF!</v>
      </c>
      <c r="AB34" s="649" t="e">
        <f>'Cash Flow'!#REF!</f>
        <v>#REF!</v>
      </c>
      <c r="AC34" s="695"/>
      <c r="AD34" s="696"/>
    </row>
    <row r="35" spans="5:30" ht="13.5" customHeight="1">
      <c r="E35" s="1126" t="str">
        <f>'Deliverables Checklist'!B35</f>
        <v>IBMS</v>
      </c>
      <c r="F35" s="1771" t="str">
        <f>'Deliverables Checklist'!C35</f>
        <v>FCC / DPP Shim info sheet (sign off on dalet)</v>
      </c>
      <c r="G35" s="1772"/>
      <c r="H35" s="1772"/>
      <c r="I35" s="1772"/>
      <c r="J35" s="1773"/>
      <c r="K35" s="1774" t="str">
        <f>'Deliverables Checklist'!H35</f>
        <v>Commissioning Editor</v>
      </c>
      <c r="L35" s="1775"/>
      <c r="M35" s="696">
        <f>'Deliverables Checklist'!J35</f>
        <v>0</v>
      </c>
      <c r="N35" s="649" t="e">
        <f>'Cash Flow'!#REF!</f>
        <v>#REF!</v>
      </c>
      <c r="O35" s="649" t="e">
        <f>'Cash Flow'!#REF!</f>
        <v>#REF!</v>
      </c>
      <c r="P35" s="649" t="e">
        <f>'Cash Flow'!#REF!</f>
        <v>#REF!</v>
      </c>
      <c r="Q35" s="649" t="e">
        <f>'Cash Flow'!#REF!</f>
        <v>#REF!</v>
      </c>
      <c r="R35" s="649" t="e">
        <f>'Cash Flow'!#REF!</f>
        <v>#REF!</v>
      </c>
      <c r="S35" s="649" t="e">
        <f>'Cash Flow'!#REF!</f>
        <v>#REF!</v>
      </c>
      <c r="T35" s="649" t="e">
        <f>'Cash Flow'!#REF!</f>
        <v>#REF!</v>
      </c>
      <c r="U35" s="649" t="e">
        <f>'Cash Flow'!#REF!</f>
        <v>#REF!</v>
      </c>
      <c r="V35" s="697">
        <f>'Deliverables Checklist'!S35</f>
        <v>0</v>
      </c>
      <c r="W35" s="649" t="e">
        <f>'Cash Flow'!#REF!</f>
        <v>#REF!</v>
      </c>
      <c r="X35" s="649" t="e">
        <f>'Cash Flow'!#REF!</f>
        <v>#REF!</v>
      </c>
      <c r="Y35" s="649" t="e">
        <f>'Cash Flow'!#REF!</f>
        <v>#REF!</v>
      </c>
      <c r="Z35" s="649" t="e">
        <f>'Cash Flow'!#REF!</f>
        <v>#REF!</v>
      </c>
      <c r="AA35" s="649" t="e">
        <f>'Cash Flow'!#REF!</f>
        <v>#REF!</v>
      </c>
      <c r="AB35" s="649" t="e">
        <f>'Cash Flow'!#REF!</f>
        <v>#REF!</v>
      </c>
      <c r="AC35" s="695"/>
      <c r="AD35" s="696"/>
    </row>
    <row r="36" spans="5:30" ht="13.5" customHeight="1">
      <c r="E36" s="1126" t="str">
        <f>'Deliverables Checklist'!B36</f>
        <v>Hard drive</v>
      </c>
      <c r="F36" s="1771" t="str">
        <f>'Deliverables Checklist'!C36</f>
        <v>Full Series episodes (back-up on SABC Hard drive)</v>
      </c>
      <c r="G36" s="1772"/>
      <c r="H36" s="1772"/>
      <c r="I36" s="1772"/>
      <c r="J36" s="1773"/>
      <c r="K36" s="1774" t="str">
        <f>'Deliverables Checklist'!H36</f>
        <v>Commissioning Editor</v>
      </c>
      <c r="L36" s="1775"/>
      <c r="M36" s="696">
        <f>'Deliverables Checklist'!J36</f>
        <v>0</v>
      </c>
      <c r="N36" s="649" t="e">
        <f>'Cash Flow'!#REF!</f>
        <v>#REF!</v>
      </c>
      <c r="O36" s="649" t="e">
        <f>'Cash Flow'!#REF!</f>
        <v>#REF!</v>
      </c>
      <c r="P36" s="649" t="e">
        <f>'Cash Flow'!#REF!</f>
        <v>#REF!</v>
      </c>
      <c r="Q36" s="649" t="e">
        <f>'Cash Flow'!#REF!</f>
        <v>#REF!</v>
      </c>
      <c r="R36" s="649" t="e">
        <f>'Cash Flow'!#REF!</f>
        <v>#REF!</v>
      </c>
      <c r="S36" s="649" t="e">
        <f>'Cash Flow'!#REF!</f>
        <v>#REF!</v>
      </c>
      <c r="T36" s="649" t="e">
        <f>'Cash Flow'!#REF!</f>
        <v>#REF!</v>
      </c>
      <c r="U36" s="649" t="e">
        <f>'Cash Flow'!#REF!</f>
        <v>#REF!</v>
      </c>
      <c r="V36" s="697">
        <f>'Deliverables Checklist'!S36</f>
        <v>0</v>
      </c>
      <c r="W36" s="649" t="e">
        <f>'Cash Flow'!#REF!</f>
        <v>#REF!</v>
      </c>
      <c r="X36" s="649" t="e">
        <f>'Cash Flow'!#REF!</f>
        <v>#REF!</v>
      </c>
      <c r="Y36" s="649" t="e">
        <f>'Cash Flow'!#REF!</f>
        <v>#REF!</v>
      </c>
      <c r="Z36" s="649" t="e">
        <f>'Cash Flow'!#REF!</f>
        <v>#REF!</v>
      </c>
      <c r="AA36" s="649" t="e">
        <f>'Cash Flow'!#REF!</f>
        <v>#REF!</v>
      </c>
      <c r="AB36" s="649" t="e">
        <f>'Cash Flow'!#REF!</f>
        <v>#REF!</v>
      </c>
      <c r="AC36" s="695"/>
      <c r="AD36" s="696"/>
    </row>
    <row r="37" spans="5:30" ht="13.5" customHeight="1">
      <c r="E37" s="1126" t="str">
        <f>'Deliverables Checklist'!B37</f>
        <v>SAP</v>
      </c>
      <c r="F37" s="1771" t="str">
        <f>'Deliverables Checklist'!C37</f>
        <v>Presenter, Cast and Crew Contracts</v>
      </c>
      <c r="G37" s="1772"/>
      <c r="H37" s="1772"/>
      <c r="I37" s="1772"/>
      <c r="J37" s="1773"/>
      <c r="K37" s="1774" t="str">
        <f>'Deliverables Checklist'!H37</f>
        <v>Commissioning Editor</v>
      </c>
      <c r="L37" s="1775"/>
      <c r="M37" s="696">
        <f>'Deliverables Checklist'!J37</f>
        <v>1</v>
      </c>
      <c r="N37" s="649" t="e">
        <f>'Cash Flow'!#REF!</f>
        <v>#REF!</v>
      </c>
      <c r="O37" s="649" t="e">
        <f>'Cash Flow'!#REF!</f>
        <v>#REF!</v>
      </c>
      <c r="P37" s="649" t="e">
        <f>'Cash Flow'!#REF!</f>
        <v>#REF!</v>
      </c>
      <c r="Q37" s="649" t="e">
        <f>'Cash Flow'!#REF!</f>
        <v>#REF!</v>
      </c>
      <c r="R37" s="649" t="e">
        <f>'Cash Flow'!#REF!</f>
        <v>#REF!</v>
      </c>
      <c r="S37" s="649" t="e">
        <f>'Cash Flow'!#REF!</f>
        <v>#REF!</v>
      </c>
      <c r="T37" s="649" t="e">
        <f>'Cash Flow'!#REF!</f>
        <v>#REF!</v>
      </c>
      <c r="U37" s="649" t="e">
        <f>'Cash Flow'!#REF!</f>
        <v>#REF!</v>
      </c>
      <c r="V37" s="697">
        <f>'Deliverables Checklist'!S37</f>
        <v>0</v>
      </c>
      <c r="W37" s="649" t="e">
        <f>'Cash Flow'!#REF!</f>
        <v>#REF!</v>
      </c>
      <c r="X37" s="649" t="e">
        <f>'Cash Flow'!#REF!</f>
        <v>#REF!</v>
      </c>
      <c r="Y37" s="649" t="e">
        <f>'Cash Flow'!#REF!</f>
        <v>#REF!</v>
      </c>
      <c r="Z37" s="649" t="e">
        <f>'Cash Flow'!#REF!</f>
        <v>#REF!</v>
      </c>
      <c r="AA37" s="649" t="e">
        <f>'Cash Flow'!#REF!</f>
        <v>#REF!</v>
      </c>
      <c r="AB37" s="649" t="e">
        <f>'Cash Flow'!#REF!</f>
        <v>#REF!</v>
      </c>
      <c r="AC37" s="695"/>
      <c r="AD37" s="696"/>
    </row>
    <row r="38" spans="5:30" ht="13.5" customHeight="1">
      <c r="E38" s="1126" t="str">
        <f>'Deliverables Checklist'!B38</f>
        <v>IBMS</v>
      </c>
      <c r="F38" s="1771" t="str">
        <f>'Deliverables Checklist'!C38</f>
        <v>End Credit List per episode</v>
      </c>
      <c r="G38" s="1772"/>
      <c r="H38" s="1772"/>
      <c r="I38" s="1772"/>
      <c r="J38" s="1773"/>
      <c r="K38" s="1774" t="str">
        <f>'Deliverables Checklist'!H38</f>
        <v>Commissioning Editor</v>
      </c>
      <c r="L38" s="1775"/>
      <c r="M38" s="696">
        <f>'Deliverables Checklist'!J38</f>
        <v>0</v>
      </c>
      <c r="N38" s="649" t="e">
        <f>'Cash Flow'!#REF!</f>
        <v>#REF!</v>
      </c>
      <c r="O38" s="649" t="e">
        <f>'Cash Flow'!#REF!</f>
        <v>#REF!</v>
      </c>
      <c r="P38" s="649" t="e">
        <f>'Cash Flow'!#REF!</f>
        <v>#REF!</v>
      </c>
      <c r="Q38" s="649" t="e">
        <f>'Cash Flow'!#REF!</f>
        <v>#REF!</v>
      </c>
      <c r="R38" s="649" t="e">
        <f>'Cash Flow'!#REF!</f>
        <v>#REF!</v>
      </c>
      <c r="S38" s="649" t="e">
        <f>'Cash Flow'!#REF!</f>
        <v>#REF!</v>
      </c>
      <c r="T38" s="649" t="e">
        <f>'Cash Flow'!#REF!</f>
        <v>#REF!</v>
      </c>
      <c r="U38" s="649" t="e">
        <f>'Cash Flow'!#REF!</f>
        <v>#REF!</v>
      </c>
      <c r="V38" s="697">
        <f>'Deliverables Checklist'!S38</f>
        <v>0</v>
      </c>
      <c r="W38" s="649" t="e">
        <f>'Cash Flow'!#REF!</f>
        <v>#REF!</v>
      </c>
      <c r="X38" s="649" t="e">
        <f>'Cash Flow'!#REF!</f>
        <v>#REF!</v>
      </c>
      <c r="Y38" s="649" t="e">
        <f>'Cash Flow'!#REF!</f>
        <v>#REF!</v>
      </c>
      <c r="Z38" s="649" t="e">
        <f>'Cash Flow'!#REF!</f>
        <v>#REF!</v>
      </c>
      <c r="AA38" s="649" t="e">
        <f>'Cash Flow'!#REF!</f>
        <v>#REF!</v>
      </c>
      <c r="AB38" s="649" t="e">
        <f>'Cash Flow'!#REF!</f>
        <v>#REF!</v>
      </c>
      <c r="AC38" s="695"/>
      <c r="AD38" s="696"/>
    </row>
    <row r="39" spans="5:30" ht="13.5" customHeight="1">
      <c r="E39" s="1126" t="str">
        <f>'Deliverables Checklist'!B39</f>
        <v>Dalet</v>
      </c>
      <c r="F39" s="1771" t="str">
        <f>'Deliverables Checklist'!C39</f>
        <v>Stock and Archive Material Contracts or clearances</v>
      </c>
      <c r="G39" s="1772"/>
      <c r="H39" s="1772"/>
      <c r="I39" s="1772"/>
      <c r="J39" s="1773"/>
      <c r="K39" s="1774" t="str">
        <f>'Deliverables Checklist'!H39</f>
        <v>Commissioning Editor</v>
      </c>
      <c r="L39" s="1775"/>
      <c r="M39" s="696">
        <f>'Deliverables Checklist'!J39</f>
        <v>1</v>
      </c>
      <c r="N39" s="649" t="e">
        <f>'Cash Flow'!#REF!</f>
        <v>#REF!</v>
      </c>
      <c r="O39" s="649" t="e">
        <f>'Cash Flow'!#REF!</f>
        <v>#REF!</v>
      </c>
      <c r="P39" s="649" t="e">
        <f>'Cash Flow'!#REF!</f>
        <v>#REF!</v>
      </c>
      <c r="Q39" s="649" t="e">
        <f>'Cash Flow'!#REF!</f>
        <v>#REF!</v>
      </c>
      <c r="R39" s="649" t="e">
        <f>'Cash Flow'!#REF!</f>
        <v>#REF!</v>
      </c>
      <c r="S39" s="649" t="e">
        <f>'Cash Flow'!#REF!</f>
        <v>#REF!</v>
      </c>
      <c r="T39" s="649" t="e">
        <f>'Cash Flow'!#REF!</f>
        <v>#REF!</v>
      </c>
      <c r="U39" s="649" t="e">
        <f>'Cash Flow'!#REF!</f>
        <v>#REF!</v>
      </c>
      <c r="V39" s="697">
        <f>'Deliverables Checklist'!S39</f>
        <v>0</v>
      </c>
      <c r="W39" s="649" t="e">
        <f>'Cash Flow'!#REF!</f>
        <v>#REF!</v>
      </c>
      <c r="X39" s="649" t="e">
        <f>'Cash Flow'!#REF!</f>
        <v>#REF!</v>
      </c>
      <c r="Y39" s="649" t="e">
        <f>'Cash Flow'!#REF!</f>
        <v>#REF!</v>
      </c>
      <c r="Z39" s="649" t="e">
        <f>'Cash Flow'!#REF!</f>
        <v>#REF!</v>
      </c>
      <c r="AA39" s="649" t="e">
        <f>'Cash Flow'!#REF!</f>
        <v>#REF!</v>
      </c>
      <c r="AB39" s="649" t="e">
        <f>'Cash Flow'!#REF!</f>
        <v>#REF!</v>
      </c>
      <c r="AC39" s="695"/>
      <c r="AD39" s="696"/>
    </row>
    <row r="40" spans="5:30" ht="13.5" customHeight="1">
      <c r="E40" s="1126">
        <f>'Deliverables Checklist'!B40</f>
        <v>0</v>
      </c>
      <c r="F40" s="1771" t="str">
        <f>'Deliverables Checklist'!C40</f>
        <v>Series Bible or Format Bible</v>
      </c>
      <c r="G40" s="1772"/>
      <c r="H40" s="1772"/>
      <c r="I40" s="1772"/>
      <c r="J40" s="1773"/>
      <c r="K40" s="1774" t="str">
        <f>'Deliverables Checklist'!H40</f>
        <v>Commissioning Editor</v>
      </c>
      <c r="L40" s="1775"/>
      <c r="M40" s="696">
        <f>'Deliverables Checklist'!J40</f>
        <v>0</v>
      </c>
      <c r="N40" s="649" t="e">
        <f>'Cash Flow'!#REF!</f>
        <v>#REF!</v>
      </c>
      <c r="O40" s="649" t="e">
        <f>'Cash Flow'!#REF!</f>
        <v>#REF!</v>
      </c>
      <c r="P40" s="649" t="e">
        <f>'Cash Flow'!#REF!</f>
        <v>#REF!</v>
      </c>
      <c r="Q40" s="649" t="e">
        <f>'Cash Flow'!#REF!</f>
        <v>#REF!</v>
      </c>
      <c r="R40" s="649" t="e">
        <f>'Cash Flow'!#REF!</f>
        <v>#REF!</v>
      </c>
      <c r="S40" s="649" t="e">
        <f>'Cash Flow'!#REF!</f>
        <v>#REF!</v>
      </c>
      <c r="T40" s="649" t="e">
        <f>'Cash Flow'!#REF!</f>
        <v>#REF!</v>
      </c>
      <c r="U40" s="649" t="e">
        <f>'Cash Flow'!#REF!</f>
        <v>#REF!</v>
      </c>
      <c r="V40" s="697">
        <f>'Deliverables Checklist'!S40</f>
        <v>0</v>
      </c>
      <c r="W40" s="649" t="e">
        <f>'Cash Flow'!#REF!</f>
        <v>#REF!</v>
      </c>
      <c r="X40" s="649" t="e">
        <f>'Cash Flow'!#REF!</f>
        <v>#REF!</v>
      </c>
      <c r="Y40" s="649" t="e">
        <f>'Cash Flow'!#REF!</f>
        <v>#REF!</v>
      </c>
      <c r="Z40" s="649" t="e">
        <f>'Cash Flow'!#REF!</f>
        <v>#REF!</v>
      </c>
      <c r="AA40" s="649" t="e">
        <f>'Cash Flow'!#REF!</f>
        <v>#REF!</v>
      </c>
      <c r="AB40" s="649" t="e">
        <f>'Cash Flow'!#REF!</f>
        <v>#REF!</v>
      </c>
      <c r="AC40" s="695"/>
      <c r="AD40" s="696"/>
    </row>
    <row r="41" spans="5:30" ht="13.5" customHeight="1">
      <c r="E41" s="1126" t="str">
        <f>'Deliverables Checklist'!B41</f>
        <v>iMonitor</v>
      </c>
      <c r="F41" s="1771" t="str">
        <f>'Deliverables Checklist'!C41</f>
        <v>MP3, Metadata &amp; M&amp;E tracks of all music commissioned with composers agreements all mood music fingerprinted, all logos and stings music uploaded and fingerprinted in i-monitor.</v>
      </c>
      <c r="G41" s="1772"/>
      <c r="H41" s="1772"/>
      <c r="I41" s="1772"/>
      <c r="J41" s="1773"/>
      <c r="K41" s="1774" t="str">
        <f>'Deliverables Checklist'!H41</f>
        <v>Commissioning Editor</v>
      </c>
      <c r="L41" s="1775"/>
      <c r="M41" s="696">
        <f>'Deliverables Checklist'!J41</f>
        <v>0</v>
      </c>
      <c r="N41" s="649" t="e">
        <f>'Cash Flow'!#REF!</f>
        <v>#REF!</v>
      </c>
      <c r="O41" s="649" t="e">
        <f>'Cash Flow'!#REF!</f>
        <v>#REF!</v>
      </c>
      <c r="P41" s="649" t="e">
        <f>'Cash Flow'!#REF!</f>
        <v>#REF!</v>
      </c>
      <c r="Q41" s="649" t="e">
        <f>'Cash Flow'!#REF!</f>
        <v>#REF!</v>
      </c>
      <c r="R41" s="649" t="e">
        <f>'Cash Flow'!#REF!</f>
        <v>#REF!</v>
      </c>
      <c r="S41" s="649" t="e">
        <f>'Cash Flow'!#REF!</f>
        <v>#REF!</v>
      </c>
      <c r="T41" s="649" t="e">
        <f>'Cash Flow'!#REF!</f>
        <v>#REF!</v>
      </c>
      <c r="U41" s="649" t="e">
        <f>'Cash Flow'!#REF!</f>
        <v>#REF!</v>
      </c>
      <c r="V41" s="697">
        <f>'Deliverables Checklist'!S41</f>
        <v>0</v>
      </c>
      <c r="W41" s="649" t="e">
        <f>'Cash Flow'!#REF!</f>
        <v>#REF!</v>
      </c>
      <c r="X41" s="649" t="e">
        <f>'Cash Flow'!#REF!</f>
        <v>#REF!</v>
      </c>
      <c r="Y41" s="649" t="e">
        <f>'Cash Flow'!#REF!</f>
        <v>#REF!</v>
      </c>
      <c r="Z41" s="649" t="e">
        <f>'Cash Flow'!#REF!</f>
        <v>#REF!</v>
      </c>
      <c r="AA41" s="649" t="e">
        <f>'Cash Flow'!#REF!</f>
        <v>#REF!</v>
      </c>
      <c r="AB41" s="649" t="e">
        <f>'Cash Flow'!#REF!</f>
        <v>#REF!</v>
      </c>
      <c r="AC41" s="695"/>
      <c r="AD41" s="696"/>
    </row>
    <row r="42" spans="5:30" ht="13.5" customHeight="1">
      <c r="E42" s="1126" t="str">
        <f>'Deliverables Checklist'!B42</f>
        <v>Dalet</v>
      </c>
      <c r="F42" s="1771" t="str">
        <f>'Deliverables Checklist'!C42</f>
        <v>SRT files - plain-text file containing information regarding subtitles.</v>
      </c>
      <c r="G42" s="1772"/>
      <c r="H42" s="1772"/>
      <c r="I42" s="1772"/>
      <c r="J42" s="1773"/>
      <c r="K42" s="1774" t="str">
        <f>'Deliverables Checklist'!H42</f>
        <v>Commissioning Editor</v>
      </c>
      <c r="L42" s="1775"/>
      <c r="M42" s="696">
        <f>'Deliverables Checklist'!J42</f>
        <v>0</v>
      </c>
      <c r="N42" s="26"/>
      <c r="O42" s="26"/>
      <c r="P42" s="26"/>
      <c r="Q42" s="26"/>
      <c r="R42" s="26"/>
      <c r="S42" s="26"/>
      <c r="T42" s="26"/>
      <c r="U42" s="26"/>
      <c r="V42" s="697">
        <f>'Deliverables Checklist'!S42</f>
        <v>0</v>
      </c>
      <c r="AC42" s="695"/>
      <c r="AD42" s="696"/>
    </row>
    <row r="43" spans="5:30" ht="13.5" customHeight="1">
      <c r="E43" s="1126" t="str">
        <f>'Deliverables Checklist'!B43</f>
        <v>Digital Archive/MAM</v>
      </c>
      <c r="F43" s="1771" t="str">
        <f>'Deliverables Checklist'!C43</f>
        <v>High Res photo and gif video of artists, presenters and characters per series</v>
      </c>
      <c r="G43" s="1772"/>
      <c r="H43" s="1772"/>
      <c r="I43" s="1772"/>
      <c r="J43" s="1773"/>
      <c r="K43" s="1774" t="str">
        <f>'Deliverables Checklist'!H43</f>
        <v>Publicist Channel</v>
      </c>
      <c r="L43" s="1775"/>
      <c r="M43" s="696">
        <f>'Deliverables Checklist'!J43</f>
        <v>0</v>
      </c>
      <c r="N43" s="26"/>
      <c r="O43" s="26"/>
      <c r="P43" s="26"/>
      <c r="Q43" s="26"/>
      <c r="R43" s="26"/>
      <c r="S43" s="26"/>
      <c r="T43" s="26"/>
      <c r="U43" s="26"/>
      <c r="V43" s="697">
        <f>'Deliverables Checklist'!S43</f>
        <v>0</v>
      </c>
      <c r="AC43" s="695"/>
      <c r="AD43" s="696"/>
    </row>
    <row r="44" spans="5:30" ht="13.5" customHeight="1">
      <c r="E44" s="1126" t="str">
        <f>'Deliverables Checklist'!B44</f>
        <v>Digital Archive/MAM</v>
      </c>
      <c r="F44" s="1771" t="str">
        <f>'Deliverables Checklist'!C44</f>
        <v xml:space="preserve">Artist / Graphics / logos - high res for both print and video (CEs don't have access) </v>
      </c>
      <c r="G44" s="1772"/>
      <c r="H44" s="1772"/>
      <c r="I44" s="1772"/>
      <c r="J44" s="1773"/>
      <c r="K44" s="1774" t="str">
        <f>'Deliverables Checklist'!H44</f>
        <v>Commissioning Editor</v>
      </c>
      <c r="L44" s="1775"/>
      <c r="M44" s="696">
        <f>'Deliverables Checklist'!J44</f>
        <v>0</v>
      </c>
      <c r="N44" s="26"/>
      <c r="O44" s="26"/>
      <c r="P44" s="26"/>
      <c r="Q44" s="26"/>
      <c r="R44" s="26"/>
      <c r="S44" s="26"/>
      <c r="T44" s="26"/>
      <c r="U44" s="26"/>
      <c r="V44" s="697">
        <f>'Deliverables Checklist'!S44</f>
        <v>0</v>
      </c>
      <c r="AC44" s="695"/>
      <c r="AD44" s="695"/>
    </row>
    <row r="45" spans="5:30" ht="13.5" customHeight="1">
      <c r="E45" s="1126" t="str">
        <f>'Deliverables Checklist'!B45</f>
        <v>Digital Archive/MAM</v>
      </c>
      <c r="F45" s="1771" t="str">
        <f>'Deliverables Checklist'!C45</f>
        <v>Media - The Making of &amp;/ behind the scenes/interviews with cast / social media</v>
      </c>
      <c r="G45" s="1772"/>
      <c r="H45" s="1772"/>
      <c r="I45" s="1772"/>
      <c r="J45" s="1773"/>
      <c r="K45" s="1774" t="str">
        <f>'Deliverables Checklist'!H45</f>
        <v>Commissioning Editor /Publicist.B development</v>
      </c>
      <c r="L45" s="1775"/>
      <c r="M45" s="696">
        <f>'Deliverables Checklist'!J45</f>
        <v>0</v>
      </c>
      <c r="N45" s="26"/>
      <c r="O45" s="26"/>
      <c r="P45" s="26"/>
      <c r="Q45" s="26"/>
      <c r="R45" s="26"/>
      <c r="S45" s="26"/>
      <c r="T45" s="26"/>
      <c r="U45" s="26"/>
      <c r="V45" s="697">
        <f>'Deliverables Checklist'!S45</f>
        <v>0</v>
      </c>
      <c r="AC45" s="695"/>
      <c r="AD45" s="696"/>
    </row>
    <row r="46" spans="5:30" ht="13.5" customHeight="1">
      <c r="E46" s="1126" t="str">
        <f>'Deliverables Checklist'!B46</f>
        <v>SAP</v>
      </c>
      <c r="F46" s="1771" t="str">
        <f>'Deliverables Checklist'!C46</f>
        <v>Composer contract</v>
      </c>
      <c r="G46" s="1772"/>
      <c r="H46" s="1772"/>
      <c r="I46" s="1772"/>
      <c r="J46" s="1773"/>
      <c r="K46" s="1774" t="str">
        <f>'Deliverables Checklist'!H46</f>
        <v>Business Acquisitions</v>
      </c>
      <c r="L46" s="1775"/>
      <c r="M46" s="696">
        <f>'Deliverables Checklist'!J46</f>
        <v>0</v>
      </c>
      <c r="N46" s="26"/>
      <c r="O46" s="26"/>
      <c r="P46" s="26"/>
      <c r="Q46" s="26"/>
      <c r="R46" s="26"/>
      <c r="S46" s="26"/>
      <c r="T46" s="26"/>
      <c r="U46" s="26"/>
      <c r="V46" s="697">
        <f>'Deliverables Checklist'!S46</f>
        <v>0</v>
      </c>
      <c r="AC46" s="695"/>
      <c r="AD46" s="695"/>
    </row>
    <row r="47" spans="5:30" ht="13.5" customHeight="1">
      <c r="E47" s="1126" t="str">
        <f>'Deliverables Checklist'!B47</f>
        <v>Rights Management/ Dalet/ Scheduling</v>
      </c>
      <c r="F47" s="1771" t="str">
        <f>'Deliverables Checklist'!C47</f>
        <v>Third Party Rights Clearances</v>
      </c>
      <c r="G47" s="1772"/>
      <c r="H47" s="1772"/>
      <c r="I47" s="1772"/>
      <c r="J47" s="1773"/>
      <c r="K47" s="1774" t="str">
        <f>'Deliverables Checklist'!H47</f>
        <v>Commissioning Editor</v>
      </c>
      <c r="L47" s="1775"/>
      <c r="M47" s="696">
        <f>'Deliverables Checklist'!J47</f>
        <v>0</v>
      </c>
      <c r="N47" s="26"/>
      <c r="O47" s="26"/>
      <c r="P47" s="26"/>
      <c r="Q47" s="26"/>
      <c r="R47" s="26"/>
      <c r="S47" s="26"/>
      <c r="T47" s="26"/>
      <c r="U47" s="26"/>
      <c r="V47" s="697">
        <f>'Deliverables Checklist'!S47</f>
        <v>0</v>
      </c>
      <c r="AC47" s="695"/>
      <c r="AD47" s="696"/>
    </row>
    <row r="48" spans="5:30" ht="13.5" customHeight="1">
      <c r="E48" s="1126" t="str">
        <f>'Deliverables Checklist'!B48</f>
        <v>Rights Management/ Dalet/ Scheduling</v>
      </c>
      <c r="F48" s="1771" t="str">
        <f>'Deliverables Checklist'!C48</f>
        <v>Waiver or contract : Locations</v>
      </c>
      <c r="G48" s="1772"/>
      <c r="H48" s="1772"/>
      <c r="I48" s="1772"/>
      <c r="J48" s="1773"/>
      <c r="K48" s="1774" t="str">
        <f>'Deliverables Checklist'!H48</f>
        <v>Commissioning Editor</v>
      </c>
      <c r="L48" s="1775"/>
      <c r="M48" s="696">
        <f>'Deliverables Checklist'!J48</f>
        <v>0</v>
      </c>
      <c r="N48" s="26"/>
      <c r="O48" s="26"/>
      <c r="P48" s="26"/>
      <c r="Q48" s="26"/>
      <c r="R48" s="26"/>
      <c r="S48" s="26"/>
      <c r="T48" s="26"/>
      <c r="U48" s="26"/>
      <c r="V48" s="697">
        <f>'Deliverables Checklist'!S48</f>
        <v>0</v>
      </c>
      <c r="AC48" s="695"/>
      <c r="AD48" s="696"/>
    </row>
    <row r="49" spans="1:30" ht="13.5" customHeight="1">
      <c r="E49" s="1126" t="str">
        <f>'Deliverables Checklist'!B49</f>
        <v>Rights Management/ Dalet/ Scheduling</v>
      </c>
      <c r="F49" s="1771" t="str">
        <f>'Deliverables Checklist'!C49</f>
        <v>Waivers : People</v>
      </c>
      <c r="G49" s="1772"/>
      <c r="H49" s="1772"/>
      <c r="I49" s="1772"/>
      <c r="J49" s="1773"/>
      <c r="K49" s="1774" t="str">
        <f>'Deliverables Checklist'!H49</f>
        <v>Commissioning Editor</v>
      </c>
      <c r="L49" s="1775"/>
      <c r="M49" s="696">
        <f>'Deliverables Checklist'!J49</f>
        <v>0</v>
      </c>
      <c r="N49" s="26"/>
      <c r="O49" s="26"/>
      <c r="P49" s="26"/>
      <c r="Q49" s="26"/>
      <c r="R49" s="26"/>
      <c r="S49" s="26"/>
      <c r="T49" s="26"/>
      <c r="U49" s="26"/>
      <c r="V49" s="697">
        <f>'Deliverables Checklist'!S49</f>
        <v>0</v>
      </c>
      <c r="AC49" s="695"/>
      <c r="AD49" s="695"/>
    </row>
    <row r="50" spans="1:30" ht="13.5" customHeight="1">
      <c r="E50" s="1126" t="str">
        <f>'Deliverables Checklist'!B50</f>
        <v>Rights Management/ Dalet/ Scheduling</v>
      </c>
      <c r="F50" s="1771" t="str">
        <f>'Deliverables Checklist'!C50</f>
        <v>Commercial Music Use Clearance</v>
      </c>
      <c r="G50" s="1772"/>
      <c r="H50" s="1772"/>
      <c r="I50" s="1772"/>
      <c r="J50" s="1773"/>
      <c r="K50" s="1774" t="str">
        <f>'Deliverables Checklist'!H50</f>
        <v>Commissioning Editor</v>
      </c>
      <c r="L50" s="1775"/>
      <c r="M50" s="696">
        <f>'Deliverables Checklist'!J50</f>
        <v>0</v>
      </c>
      <c r="N50" s="26"/>
      <c r="O50" s="26"/>
      <c r="P50" s="26"/>
      <c r="Q50" s="26"/>
      <c r="R50" s="26"/>
      <c r="S50" s="26"/>
      <c r="T50" s="26"/>
      <c r="U50" s="26"/>
      <c r="V50" s="697">
        <f>'Deliverables Checklist'!S50</f>
        <v>0</v>
      </c>
      <c r="AC50" s="695"/>
      <c r="AD50" s="696"/>
    </row>
    <row r="51" spans="1:30" ht="13.5" customHeight="1">
      <c r="E51" s="1126" t="str">
        <f>'Deliverables Checklist'!B51</f>
        <v>Dalet</v>
      </c>
      <c r="F51" s="1771" t="str">
        <f>'Deliverables Checklist'!C51</f>
        <v>Cast/ Crew profiles</v>
      </c>
      <c r="G51" s="1772"/>
      <c r="H51" s="1772"/>
      <c r="I51" s="1772"/>
      <c r="J51" s="1773"/>
      <c r="K51" s="1774" t="str">
        <f>'Deliverables Checklist'!H51</f>
        <v>Commissioning Editor</v>
      </c>
      <c r="L51" s="1775"/>
      <c r="M51" s="696">
        <f>'Deliverables Checklist'!J51</f>
        <v>1</v>
      </c>
      <c r="N51" s="26"/>
      <c r="O51" s="26"/>
      <c r="P51" s="26"/>
      <c r="Q51" s="26"/>
      <c r="R51" s="26"/>
      <c r="S51" s="26"/>
      <c r="T51" s="26"/>
      <c r="U51" s="26"/>
      <c r="V51" s="697">
        <f>'Deliverables Checklist'!S51</f>
        <v>0</v>
      </c>
      <c r="AC51" s="695"/>
      <c r="AD51" s="696"/>
    </row>
    <row r="52" spans="1:30" ht="13.5" customHeight="1">
      <c r="E52" s="1126" t="str">
        <f>'Deliverables Checklist'!B52</f>
        <v>e-mail U drive</v>
      </c>
      <c r="F52" s="1771" t="str">
        <f>'Deliverables Checklist'!C52</f>
        <v>Press Releases</v>
      </c>
      <c r="G52" s="1772"/>
      <c r="H52" s="1772"/>
      <c r="I52" s="1772"/>
      <c r="J52" s="1773"/>
      <c r="K52" s="1774" t="str">
        <f>'Deliverables Checklist'!H52</f>
        <v>Publicist Channel</v>
      </c>
      <c r="L52" s="1775"/>
      <c r="M52" s="696">
        <f>'Deliverables Checklist'!J52</f>
        <v>0</v>
      </c>
      <c r="N52" s="26"/>
      <c r="O52" s="26"/>
      <c r="P52" s="26"/>
      <c r="Q52" s="26"/>
      <c r="R52" s="26"/>
      <c r="S52" s="26"/>
      <c r="T52" s="26"/>
      <c r="U52" s="26"/>
      <c r="V52" s="697">
        <f>'Deliverables Checklist'!S52</f>
        <v>0</v>
      </c>
      <c r="AC52" s="695"/>
      <c r="AD52" s="696"/>
    </row>
    <row r="53" spans="1:30" ht="13.5" customHeight="1">
      <c r="E53" s="1126" t="str">
        <f>'Deliverables Checklist'!B53</f>
        <v>e-mail U drive</v>
      </c>
      <c r="F53" s="1771" t="str">
        <f>'Deliverables Checklist'!C53</f>
        <v>Workshopped Concept document</v>
      </c>
      <c r="G53" s="1772"/>
      <c r="H53" s="1772"/>
      <c r="I53" s="1772"/>
      <c r="J53" s="1773"/>
      <c r="K53" s="1774" t="str">
        <f>'Deliverables Checklist'!H53</f>
        <v>Commissioning Editor</v>
      </c>
      <c r="L53" s="1775"/>
      <c r="M53" s="696">
        <f>'Deliverables Checklist'!J53</f>
        <v>1</v>
      </c>
      <c r="N53" s="26"/>
      <c r="O53" s="26"/>
      <c r="P53" s="26"/>
      <c r="Q53" s="26"/>
      <c r="R53" s="26"/>
      <c r="S53" s="26"/>
      <c r="T53" s="26"/>
      <c r="U53" s="26"/>
      <c r="V53" s="697">
        <f>'Deliverables Checklist'!S53</f>
        <v>0</v>
      </c>
      <c r="AC53" s="695"/>
      <c r="AD53" s="695"/>
    </row>
    <row r="54" spans="1:30" ht="13.5" customHeight="1">
      <c r="E54" s="1126" t="str">
        <f>'Deliverables Checklist'!B54</f>
        <v>e-mail U drive</v>
      </c>
      <c r="F54" s="1771" t="str">
        <f>'Deliverables Checklist'!C54</f>
        <v>Final scripts</v>
      </c>
      <c r="G54" s="1772"/>
      <c r="H54" s="1772"/>
      <c r="I54" s="1772"/>
      <c r="J54" s="1773"/>
      <c r="K54" s="1774" t="str">
        <f>'Deliverables Checklist'!H54</f>
        <v>Commissioning Editor</v>
      </c>
      <c r="L54" s="1775"/>
      <c r="M54" s="696">
        <f>'Deliverables Checklist'!J54</f>
        <v>0</v>
      </c>
      <c r="N54" s="26"/>
      <c r="O54" s="26"/>
      <c r="P54" s="26"/>
      <c r="Q54" s="26"/>
      <c r="R54" s="26"/>
      <c r="S54" s="26"/>
      <c r="T54" s="26"/>
      <c r="U54" s="26"/>
      <c r="V54" s="697">
        <f>'Deliverables Checklist'!S54</f>
        <v>0</v>
      </c>
      <c r="AC54" s="695"/>
      <c r="AD54" s="696"/>
    </row>
    <row r="55" spans="1:30" ht="13.5" customHeight="1">
      <c r="E55" s="1126" t="str">
        <f>'Deliverables Checklist'!B55</f>
        <v>email U drive/RightsManagement/ Dalet/ Scheduling</v>
      </c>
      <c r="F55" s="1771" t="str">
        <f>'Deliverables Checklist'!C55</f>
        <v>Trade Exchange agreement and recon (if TE exists then the production house must deliver an ep without TE as well as with TE). (N/A)</v>
      </c>
      <c r="G55" s="1772"/>
      <c r="H55" s="1772"/>
      <c r="I55" s="1772"/>
      <c r="J55" s="1773"/>
      <c r="K55" s="1774" t="str">
        <f>'Deliverables Checklist'!H55</f>
        <v>Commissioning Editor Production Controller</v>
      </c>
      <c r="L55" s="1775"/>
      <c r="M55" s="696">
        <f>'Deliverables Checklist'!J55</f>
        <v>0</v>
      </c>
      <c r="N55" s="26"/>
      <c r="O55" s="26"/>
      <c r="P55" s="26"/>
      <c r="Q55" s="26"/>
      <c r="R55" s="26"/>
      <c r="S55" s="26"/>
      <c r="T55" s="26"/>
      <c r="U55" s="26"/>
      <c r="V55" s="697">
        <f>'Deliverables Checklist'!S55</f>
        <v>0</v>
      </c>
      <c r="AC55" s="695"/>
      <c r="AD55" s="696"/>
    </row>
    <row r="56" spans="1:30" ht="13.5" customHeight="1">
      <c r="E56" s="1126" t="str">
        <f>'Deliverables Checklist'!B56</f>
        <v xml:space="preserve">U Drive &amp; Hard drive </v>
      </c>
      <c r="F56" s="2186" t="str">
        <f>'Deliverables Checklist'!C56</f>
        <v>Social Media Plan and Execution (PoE)</v>
      </c>
      <c r="G56" s="2187"/>
      <c r="H56" s="2187"/>
      <c r="I56" s="2187"/>
      <c r="J56" s="2188"/>
      <c r="K56" s="2189" t="str">
        <f>'Deliverables Checklist'!H56</f>
        <v>Commissioning Editor</v>
      </c>
      <c r="L56" s="2190"/>
      <c r="M56" s="800">
        <f>'Deliverables Checklist'!J56</f>
        <v>0</v>
      </c>
      <c r="N56" s="26"/>
      <c r="O56" s="26"/>
      <c r="P56" s="26"/>
      <c r="Q56" s="26"/>
      <c r="R56" s="26"/>
      <c r="S56" s="26"/>
      <c r="T56" s="26"/>
      <c r="U56" s="26"/>
      <c r="V56" s="697">
        <f>'Deliverables Checklist'!S56</f>
        <v>0</v>
      </c>
      <c r="AC56" s="1129"/>
      <c r="AD56" s="800"/>
    </row>
    <row r="57" spans="1:30" ht="13.5" customHeight="1">
      <c r="A57" s="1130"/>
      <c r="B57" s="1131"/>
      <c r="C57" s="1132"/>
      <c r="D57" s="1132"/>
      <c r="E57" s="1133"/>
      <c r="F57" s="1134"/>
      <c r="G57" s="1134"/>
      <c r="H57" s="1134"/>
      <c r="I57" s="1134"/>
      <c r="J57" s="1134"/>
      <c r="K57" s="1135"/>
      <c r="L57" s="1135"/>
      <c r="M57" s="1136"/>
      <c r="N57" s="1130"/>
      <c r="O57" s="1130"/>
      <c r="P57" s="1130"/>
      <c r="Q57" s="1130"/>
      <c r="R57" s="1130"/>
      <c r="S57" s="1130"/>
      <c r="T57" s="1130"/>
      <c r="U57" s="1130"/>
      <c r="V57" s="1130"/>
      <c r="W57" s="1130"/>
      <c r="X57" s="1130"/>
      <c r="Y57" s="1130"/>
      <c r="Z57" s="1130"/>
      <c r="AA57" s="1130"/>
      <c r="AB57" s="1130"/>
      <c r="AC57" s="1137"/>
      <c r="AD57" s="1121"/>
    </row>
    <row r="58" spans="1:30" ht="13.5" customHeight="1">
      <c r="E58" s="1138"/>
      <c r="F58" s="1139"/>
      <c r="G58" s="1139"/>
      <c r="H58" s="1139"/>
      <c r="I58" s="1139"/>
      <c r="J58" s="1139"/>
      <c r="K58" s="1140"/>
      <c r="L58" s="1140"/>
      <c r="M58" s="1141"/>
      <c r="N58" s="26"/>
      <c r="O58" s="26"/>
      <c r="P58" s="26"/>
      <c r="Q58" s="26"/>
      <c r="R58" s="26"/>
      <c r="S58" s="26"/>
      <c r="T58" s="26"/>
      <c r="U58" s="26"/>
      <c r="V58" s="26"/>
      <c r="AC58" s="796"/>
      <c r="AD58" s="811"/>
    </row>
    <row r="59" spans="1:30" ht="13.5" customHeight="1">
      <c r="E59" s="1138"/>
      <c r="F59" s="1139"/>
      <c r="G59" s="1139"/>
      <c r="H59" s="1139"/>
      <c r="I59" s="1139"/>
      <c r="J59" s="1139"/>
      <c r="K59" s="1140"/>
      <c r="L59" s="1140"/>
      <c r="M59" s="1141"/>
      <c r="N59" s="26"/>
      <c r="O59" s="26"/>
      <c r="P59" s="26"/>
      <c r="Q59" s="26"/>
      <c r="R59" s="26"/>
      <c r="S59" s="26"/>
      <c r="T59" s="26"/>
      <c r="U59" s="26"/>
      <c r="V59" s="26"/>
      <c r="AC59" s="796"/>
      <c r="AD59" s="811"/>
    </row>
    <row r="60" spans="1:30" ht="13.5" customHeight="1">
      <c r="E60" s="1138"/>
      <c r="F60" s="1139"/>
      <c r="G60" s="1139"/>
      <c r="H60" s="1139"/>
      <c r="I60" s="1139"/>
      <c r="J60" s="1139"/>
      <c r="K60" s="1140"/>
      <c r="L60" s="1140"/>
      <c r="M60" s="1141"/>
      <c r="N60" s="26"/>
      <c r="O60" s="26"/>
      <c r="P60" s="26"/>
      <c r="Q60" s="26"/>
      <c r="R60" s="26"/>
      <c r="S60" s="26"/>
      <c r="T60" s="26"/>
      <c r="U60" s="26"/>
      <c r="V60" s="26"/>
      <c r="AC60" s="796"/>
      <c r="AD60" s="811"/>
    </row>
    <row r="61" spans="1:30" ht="13.5" customHeight="1">
      <c r="E61" s="1138"/>
      <c r="F61" s="1139"/>
      <c r="G61" s="1139"/>
      <c r="H61" s="1139"/>
      <c r="I61" s="1139"/>
      <c r="J61" s="1139"/>
      <c r="K61" s="1140"/>
      <c r="L61" s="1140"/>
      <c r="M61" s="1141"/>
      <c r="N61" s="26"/>
      <c r="O61" s="26"/>
      <c r="P61" s="26"/>
      <c r="Q61" s="26"/>
      <c r="R61" s="26"/>
      <c r="S61" s="26"/>
      <c r="T61" s="26"/>
      <c r="U61" s="26"/>
      <c r="V61" s="26"/>
      <c r="AC61" s="796"/>
      <c r="AD61" s="811"/>
    </row>
    <row r="62" spans="1:30" ht="13.5" customHeight="1">
      <c r="E62" s="1138"/>
      <c r="F62" s="1139"/>
      <c r="G62" s="1139"/>
      <c r="H62" s="1139"/>
      <c r="I62" s="1139"/>
      <c r="J62" s="1139"/>
      <c r="K62" s="1140"/>
      <c r="L62" s="1140"/>
      <c r="M62" s="1141"/>
      <c r="N62" s="26"/>
      <c r="O62" s="26"/>
      <c r="P62" s="26"/>
      <c r="Q62" s="26"/>
      <c r="R62" s="26"/>
      <c r="S62" s="26"/>
      <c r="T62" s="26"/>
      <c r="U62" s="26"/>
      <c r="V62" s="26"/>
      <c r="AC62" s="796"/>
      <c r="AD62" s="811"/>
    </row>
    <row r="63" spans="1:30" ht="13.5" customHeight="1">
      <c r="E63" s="1138"/>
      <c r="F63" s="1139"/>
      <c r="G63" s="1139"/>
      <c r="H63" s="1139"/>
      <c r="I63" s="1139"/>
      <c r="J63" s="1139"/>
      <c r="K63" s="1140"/>
      <c r="L63" s="1140"/>
      <c r="M63" s="1141"/>
      <c r="N63" s="26"/>
      <c r="O63" s="26"/>
      <c r="P63" s="26"/>
      <c r="Q63" s="26"/>
      <c r="R63" s="26"/>
      <c r="S63" s="26"/>
      <c r="T63" s="26"/>
      <c r="U63" s="26"/>
      <c r="V63" s="26"/>
      <c r="AC63" s="796"/>
      <c r="AD63" s="811"/>
    </row>
    <row r="64" spans="1:30" ht="13.5" customHeight="1">
      <c r="E64" s="1138"/>
      <c r="F64" s="1139"/>
      <c r="G64" s="1139"/>
      <c r="H64" s="1139"/>
      <c r="I64" s="1139"/>
      <c r="J64" s="1139"/>
      <c r="K64" s="1140"/>
      <c r="L64" s="1140"/>
      <c r="M64" s="1141"/>
      <c r="N64" s="26"/>
      <c r="O64" s="26"/>
      <c r="P64" s="26"/>
      <c r="Q64" s="26"/>
      <c r="R64" s="26"/>
      <c r="S64" s="26"/>
      <c r="T64" s="26"/>
      <c r="U64" s="26"/>
      <c r="V64" s="26"/>
      <c r="AC64" s="796"/>
      <c r="AD64" s="811"/>
    </row>
    <row r="65" spans="2:22" ht="13.5" customHeight="1">
      <c r="E65" s="1138"/>
      <c r="F65" s="1139"/>
      <c r="G65" s="1139"/>
      <c r="H65" s="1139"/>
      <c r="I65" s="1139"/>
      <c r="J65" s="1139"/>
      <c r="K65" s="1140"/>
      <c r="L65" s="1140"/>
      <c r="M65" s="1141"/>
      <c r="N65" s="26"/>
      <c r="O65" s="26"/>
      <c r="P65" s="26"/>
      <c r="Q65" s="26"/>
      <c r="R65" s="26"/>
      <c r="S65" s="26"/>
      <c r="T65" s="26"/>
      <c r="U65" s="26"/>
      <c r="V65" s="26"/>
    </row>
    <row r="66" spans="2:22" ht="13.5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</row>
    <row r="67" spans="2:22" ht="13.5" customHeight="1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</row>
    <row r="68" spans="2:22" ht="13.5" customHeight="1">
      <c r="N68" s="26"/>
      <c r="O68" s="26"/>
      <c r="P68" s="26"/>
      <c r="Q68" s="26"/>
      <c r="R68" s="26"/>
      <c r="S68" s="26"/>
      <c r="T68" s="26"/>
      <c r="U68" s="26"/>
      <c r="V68" s="26"/>
    </row>
    <row r="69" spans="2:22" ht="13.5" customHeight="1">
      <c r="N69" s="26"/>
      <c r="O69" s="26"/>
      <c r="P69" s="26"/>
      <c r="Q69" s="26"/>
      <c r="R69" s="26"/>
      <c r="S69" s="26"/>
      <c r="T69" s="26"/>
      <c r="U69" s="26"/>
      <c r="V69" s="26"/>
    </row>
    <row r="70" spans="2:22" ht="13.5" customHeight="1">
      <c r="N70" s="26"/>
      <c r="O70" s="26"/>
      <c r="P70" s="26"/>
      <c r="Q70" s="26"/>
      <c r="R70" s="26"/>
      <c r="S70" s="26"/>
      <c r="T70" s="26"/>
      <c r="U70" s="26"/>
      <c r="V70" s="26"/>
    </row>
  </sheetData>
  <sheetProtection algorithmName="SHA-512" hashValue="ns5oDOLAAoR1+U2l4UA1O+QucDEDMWSVaIMWr1xbJ4uBYhqkFOeGSHSXOsUG95BQu4LhUiAFeAwWS6ssWS2vLA==" saltValue="BjRR4+ynmoPBkIcLESNDAw==" spinCount="100000" sheet="1"/>
  <mergeCells count="102">
    <mergeCell ref="AC8:AC13"/>
    <mergeCell ref="AD8:AD13"/>
    <mergeCell ref="M10:M12"/>
    <mergeCell ref="V10:V12"/>
    <mergeCell ref="F56:J56"/>
    <mergeCell ref="K56:L56"/>
    <mergeCell ref="F51:J51"/>
    <mergeCell ref="K51:L51"/>
    <mergeCell ref="F52:J52"/>
    <mergeCell ref="K52:L52"/>
    <mergeCell ref="F53:J53"/>
    <mergeCell ref="K53:L53"/>
    <mergeCell ref="F54:J54"/>
    <mergeCell ref="K54:L54"/>
    <mergeCell ref="F55:J55"/>
    <mergeCell ref="K55:L55"/>
    <mergeCell ref="F46:J46"/>
    <mergeCell ref="K46:L46"/>
    <mergeCell ref="F47:J47"/>
    <mergeCell ref="K47:L47"/>
    <mergeCell ref="F48:J48"/>
    <mergeCell ref="K48:L48"/>
    <mergeCell ref="F49:J49"/>
    <mergeCell ref="K49:L49"/>
    <mergeCell ref="F50:J50"/>
    <mergeCell ref="K50:L50"/>
    <mergeCell ref="F41:J41"/>
    <mergeCell ref="K41:L41"/>
    <mergeCell ref="F42:J42"/>
    <mergeCell ref="K42:L42"/>
    <mergeCell ref="F43:J43"/>
    <mergeCell ref="K43:L43"/>
    <mergeCell ref="F44:J44"/>
    <mergeCell ref="K44:L44"/>
    <mergeCell ref="F45:J45"/>
    <mergeCell ref="K45:L45"/>
    <mergeCell ref="C7:D7"/>
    <mergeCell ref="K18:L18"/>
    <mergeCell ref="K19:L19"/>
    <mergeCell ref="K1:L1"/>
    <mergeCell ref="E2:F3"/>
    <mergeCell ref="G2:H2"/>
    <mergeCell ref="I2:J2"/>
    <mergeCell ref="G3:H3"/>
    <mergeCell ref="I3:J3"/>
    <mergeCell ref="E8:E14"/>
    <mergeCell ref="F8:J14"/>
    <mergeCell ref="K8:L14"/>
    <mergeCell ref="F15:J15"/>
    <mergeCell ref="K15:L15"/>
    <mergeCell ref="F4:J4"/>
    <mergeCell ref="F5:J5"/>
    <mergeCell ref="F6:J6"/>
    <mergeCell ref="K25:L25"/>
    <mergeCell ref="F24:J24"/>
    <mergeCell ref="K24:L24"/>
    <mergeCell ref="F21:J21"/>
    <mergeCell ref="K21:L21"/>
    <mergeCell ref="K20:L20"/>
    <mergeCell ref="F18:J18"/>
    <mergeCell ref="F19:J19"/>
    <mergeCell ref="F16:J16"/>
    <mergeCell ref="F20:J20"/>
    <mergeCell ref="F22:J22"/>
    <mergeCell ref="K22:L22"/>
    <mergeCell ref="F23:J23"/>
    <mergeCell ref="K23:L23"/>
    <mergeCell ref="F25:J25"/>
    <mergeCell ref="AB8:AB13"/>
    <mergeCell ref="F38:J38"/>
    <mergeCell ref="K38:L38"/>
    <mergeCell ref="F39:J39"/>
    <mergeCell ref="K39:L39"/>
    <mergeCell ref="F40:J40"/>
    <mergeCell ref="K40:L40"/>
    <mergeCell ref="F37:J37"/>
    <mergeCell ref="K37:L37"/>
    <mergeCell ref="F32:J32"/>
    <mergeCell ref="K32:L32"/>
    <mergeCell ref="F33:J33"/>
    <mergeCell ref="K33:L33"/>
    <mergeCell ref="F34:J34"/>
    <mergeCell ref="K34:L34"/>
    <mergeCell ref="F36:J36"/>
    <mergeCell ref="K36:L36"/>
    <mergeCell ref="F17:J17"/>
    <mergeCell ref="K16:L16"/>
    <mergeCell ref="K17:L17"/>
    <mergeCell ref="F35:J35"/>
    <mergeCell ref="K35:L35"/>
    <mergeCell ref="F26:J26"/>
    <mergeCell ref="K26:L26"/>
    <mergeCell ref="F27:J27"/>
    <mergeCell ref="F29:J29"/>
    <mergeCell ref="K29:L29"/>
    <mergeCell ref="F30:J30"/>
    <mergeCell ref="K30:L30"/>
    <mergeCell ref="F31:J31"/>
    <mergeCell ref="K31:L31"/>
    <mergeCell ref="K27:L27"/>
    <mergeCell ref="F28:J28"/>
    <mergeCell ref="K28:L28"/>
  </mergeCells>
  <pageMargins left="0" right="0" top="0.31496062992125984" bottom="0.15748031496062992" header="0" footer="0"/>
  <pageSetup paperSize="9" scale="95" fitToHeight="2" pageOrder="overThenDown" orientation="landscape" r:id="rId1"/>
  <headerFooter alignWithMargins="0">
    <oddHeader>&amp;R&amp;6&amp;Z&amp;F</oddHeader>
    <oddFooter>&amp;L&amp;8Compiled by: S.A.B.C. Ltd - Updated March 2023   &amp;"Arial,Bold Italic"Copyright reserved&amp;R&amp;"Arial,Bold"&amp;8&amp;F&amp;"Arial,Regular"  - Printed: &amp;D - &amp;A -  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7"/>
    <pageSetUpPr fitToPage="1"/>
  </sheetPr>
  <dimension ref="A1:L603"/>
  <sheetViews>
    <sheetView showGridLines="0" showRuler="0" view="pageLayout" zoomScaleNormal="100" zoomScaleSheetLayoutView="90" workbookViewId="0">
      <selection activeCell="C48" sqref="C48"/>
    </sheetView>
  </sheetViews>
  <sheetFormatPr defaultColWidth="9.140625" defaultRowHeight="12.75"/>
  <cols>
    <col min="1" max="1" width="12.85546875" style="351" customWidth="1"/>
    <col min="2" max="2" width="6.7109375" style="351" customWidth="1"/>
    <col min="3" max="3" width="47.85546875" style="351" customWidth="1"/>
    <col min="4" max="9" width="12.28515625" style="351" customWidth="1"/>
    <col min="10" max="12" width="7.85546875" style="351" customWidth="1"/>
    <col min="13" max="16384" width="9.140625" style="351"/>
  </cols>
  <sheetData>
    <row r="1" spans="1:12" ht="25.15" customHeight="1" thickBot="1">
      <c r="A1" s="1473" t="s">
        <v>228</v>
      </c>
      <c r="B1" s="1473"/>
      <c r="C1" s="1473"/>
      <c r="D1" s="1473"/>
      <c r="E1" s="1473"/>
      <c r="F1" s="1473"/>
      <c r="G1" s="1473"/>
      <c r="H1" s="1473"/>
      <c r="I1" s="534"/>
      <c r="J1" s="534"/>
      <c r="K1" s="534"/>
    </row>
    <row r="2" spans="1:12" ht="25.15" customHeight="1" thickBot="1">
      <c r="A2" s="1011"/>
      <c r="B2" s="1117" t="s">
        <v>229</v>
      </c>
      <c r="C2" s="535" t="s">
        <v>71</v>
      </c>
      <c r="D2" s="1474">
        <f>'Prod. Info'!C2</f>
        <v>0</v>
      </c>
      <c r="E2" s="1475"/>
      <c r="F2" s="1475"/>
      <c r="G2" s="1475"/>
      <c r="H2" s="1476"/>
      <c r="I2" s="490"/>
      <c r="J2" s="490"/>
      <c r="K2" s="490"/>
      <c r="L2" s="490"/>
    </row>
    <row r="3" spans="1:12" ht="25.15" customHeight="1" thickBot="1">
      <c r="A3" s="1011"/>
      <c r="B3" s="1117" t="s">
        <v>230</v>
      </c>
      <c r="D3" s="1477"/>
      <c r="E3" s="1478"/>
      <c r="F3" s="1478"/>
      <c r="G3" s="1478"/>
      <c r="H3" s="1479"/>
      <c r="I3" s="490"/>
      <c r="J3" s="490"/>
    </row>
    <row r="4" spans="1:12" ht="10.5" customHeight="1" thickBot="1">
      <c r="B4" s="491"/>
      <c r="C4" s="535"/>
      <c r="D4" s="491"/>
      <c r="E4" s="491"/>
      <c r="F4" s="491"/>
      <c r="G4" s="491"/>
      <c r="H4" s="491"/>
      <c r="I4" s="490"/>
      <c r="J4" s="490"/>
      <c r="K4" s="490"/>
      <c r="L4" s="490"/>
    </row>
    <row r="5" spans="1:12" ht="10.5" customHeight="1">
      <c r="A5" s="1492" t="s">
        <v>231</v>
      </c>
      <c r="B5" s="1493"/>
      <c r="C5" s="1114"/>
      <c r="D5" s="1008" t="s">
        <v>232</v>
      </c>
      <c r="E5" s="1008" t="s">
        <v>233</v>
      </c>
      <c r="F5" s="1115"/>
      <c r="G5" s="1115"/>
      <c r="H5" s="1115"/>
      <c r="I5" s="1116"/>
      <c r="J5" s="490"/>
    </row>
    <row r="6" spans="1:12" s="204" customFormat="1" ht="12.75" customHeight="1">
      <c r="A6" s="1494"/>
      <c r="B6" s="1495"/>
      <c r="C6" s="1009" t="s">
        <v>234</v>
      </c>
      <c r="D6" s="1012"/>
      <c r="E6" s="1012"/>
      <c r="F6" s="1486" t="s">
        <v>235</v>
      </c>
      <c r="G6" s="1487"/>
      <c r="H6" s="1488">
        <v>0</v>
      </c>
      <c r="I6" s="1489"/>
      <c r="J6" s="288"/>
    </row>
    <row r="7" spans="1:12" s="204" customFormat="1" ht="12.75" customHeight="1">
      <c r="A7" s="1494"/>
      <c r="B7" s="1495"/>
      <c r="C7" s="1009" t="s">
        <v>236</v>
      </c>
      <c r="D7" s="1012"/>
      <c r="E7" s="1012"/>
      <c r="F7" s="1486" t="s">
        <v>235</v>
      </c>
      <c r="G7" s="1487"/>
      <c r="H7" s="1488">
        <v>0</v>
      </c>
      <c r="I7" s="1489"/>
      <c r="J7" s="288"/>
    </row>
    <row r="8" spans="1:12" s="204" customFormat="1" ht="12.75" customHeight="1" thickBot="1">
      <c r="A8" s="1496"/>
      <c r="B8" s="1497"/>
      <c r="C8" s="1010" t="s">
        <v>237</v>
      </c>
      <c r="D8" s="1013"/>
      <c r="E8" s="1013"/>
      <c r="F8" s="1486" t="s">
        <v>235</v>
      </c>
      <c r="G8" s="1487"/>
      <c r="H8" s="1490">
        <v>0</v>
      </c>
      <c r="I8" s="1491"/>
      <c r="J8" s="288"/>
    </row>
    <row r="9" spans="1:12" ht="10.5" customHeight="1">
      <c r="B9" s="491"/>
      <c r="C9" s="535"/>
      <c r="D9" s="491"/>
      <c r="E9" s="491"/>
      <c r="F9" s="491"/>
      <c r="G9" s="491"/>
      <c r="H9" s="491"/>
      <c r="I9" s="490"/>
      <c r="J9" s="490"/>
      <c r="K9" s="490"/>
      <c r="L9" s="490"/>
    </row>
    <row r="10" spans="1:12" ht="25.15" customHeight="1">
      <c r="B10" s="491"/>
      <c r="C10" s="535" t="s">
        <v>72</v>
      </c>
      <c r="D10" s="1480" t="s">
        <v>238</v>
      </c>
      <c r="E10" s="1481"/>
      <c r="F10" s="1481"/>
      <c r="G10" s="1481"/>
      <c r="H10" s="1482"/>
      <c r="I10" s="490"/>
      <c r="J10" s="490"/>
      <c r="K10" s="490"/>
      <c r="L10" s="490"/>
    </row>
    <row r="11" spans="1:12" ht="25.15" customHeight="1">
      <c r="A11" s="1485" t="s">
        <v>239</v>
      </c>
      <c r="B11" s="1485"/>
      <c r="C11" s="1485"/>
      <c r="D11" s="1485"/>
      <c r="E11" s="1485"/>
      <c r="F11" s="1485"/>
      <c r="G11" s="1485"/>
      <c r="H11" s="1485"/>
      <c r="I11" s="1485"/>
      <c r="J11" s="490"/>
      <c r="K11" s="490"/>
      <c r="L11" s="490"/>
    </row>
    <row r="12" spans="1:12" ht="25.15" customHeight="1">
      <c r="A12" s="492" t="s">
        <v>74</v>
      </c>
      <c r="B12" s="492" t="s">
        <v>75</v>
      </c>
      <c r="C12" s="1483" t="s">
        <v>76</v>
      </c>
      <c r="D12" s="1484"/>
      <c r="E12" s="492" t="s">
        <v>77</v>
      </c>
      <c r="F12" s="492" t="s">
        <v>78</v>
      </c>
      <c r="G12" s="492" t="s">
        <v>240</v>
      </c>
      <c r="H12" s="492" t="s">
        <v>81</v>
      </c>
      <c r="I12" s="492" t="s">
        <v>241</v>
      </c>
      <c r="J12" s="490"/>
      <c r="K12" s="490"/>
      <c r="L12" s="490"/>
    </row>
    <row r="13" spans="1:12" ht="25.15" customHeight="1">
      <c r="A13" s="493" t="s">
        <v>83</v>
      </c>
      <c r="B13" s="530">
        <v>1</v>
      </c>
      <c r="C13" s="1471"/>
      <c r="D13" s="1472"/>
      <c r="E13" s="657"/>
      <c r="F13" s="657"/>
      <c r="G13" s="657"/>
      <c r="H13" s="657"/>
      <c r="I13" s="657"/>
    </row>
    <row r="14" spans="1:12" ht="25.15" customHeight="1">
      <c r="A14" s="493" t="s">
        <v>84</v>
      </c>
      <c r="B14" s="530">
        <v>2</v>
      </c>
      <c r="C14" s="1471"/>
      <c r="D14" s="1472"/>
      <c r="E14" s="657"/>
      <c r="F14" s="657"/>
      <c r="G14" s="657"/>
      <c r="H14" s="657"/>
      <c r="I14" s="657"/>
    </row>
    <row r="15" spans="1:12" ht="25.15" customHeight="1">
      <c r="A15" s="493" t="s">
        <v>85</v>
      </c>
      <c r="B15" s="530">
        <v>3</v>
      </c>
      <c r="C15" s="1471"/>
      <c r="D15" s="1472"/>
      <c r="E15" s="657"/>
      <c r="F15" s="657"/>
      <c r="G15" s="657"/>
      <c r="H15" s="657"/>
      <c r="I15" s="657"/>
    </row>
    <row r="16" spans="1:12" ht="25.15" customHeight="1">
      <c r="A16" s="493"/>
      <c r="B16" s="530">
        <v>4</v>
      </c>
      <c r="C16" s="1471"/>
      <c r="D16" s="1472"/>
      <c r="E16" s="657"/>
      <c r="F16" s="657"/>
      <c r="G16" s="657"/>
      <c r="H16" s="657"/>
      <c r="I16" s="657"/>
    </row>
    <row r="17" spans="1:9" ht="25.15" customHeight="1">
      <c r="A17" s="493"/>
      <c r="B17" s="530">
        <v>5</v>
      </c>
      <c r="C17" s="1471"/>
      <c r="D17" s="1472"/>
      <c r="E17" s="657"/>
      <c r="F17" s="657"/>
      <c r="G17" s="657"/>
      <c r="H17" s="657"/>
      <c r="I17" s="657"/>
    </row>
    <row r="18" spans="1:9" ht="25.15" customHeight="1">
      <c r="A18" s="493"/>
      <c r="B18" s="530">
        <v>6</v>
      </c>
      <c r="C18" s="1471"/>
      <c r="D18" s="1472"/>
      <c r="E18" s="657"/>
      <c r="F18" s="657"/>
      <c r="G18" s="657"/>
      <c r="H18" s="657"/>
      <c r="I18" s="657"/>
    </row>
    <row r="19" spans="1:9" ht="25.15" customHeight="1">
      <c r="A19" s="493"/>
      <c r="B19" s="530">
        <v>7</v>
      </c>
      <c r="C19" s="1471"/>
      <c r="D19" s="1472"/>
      <c r="E19" s="657"/>
      <c r="F19" s="657"/>
      <c r="G19" s="657"/>
      <c r="H19" s="657"/>
      <c r="I19" s="657"/>
    </row>
    <row r="20" spans="1:9" ht="25.15" customHeight="1">
      <c r="A20" s="493"/>
      <c r="B20" s="530">
        <v>8</v>
      </c>
      <c r="C20" s="1471"/>
      <c r="D20" s="1472"/>
      <c r="E20" s="657"/>
      <c r="F20" s="657"/>
      <c r="G20" s="657"/>
      <c r="H20" s="657"/>
      <c r="I20" s="657"/>
    </row>
    <row r="21" spans="1:9" ht="25.15" customHeight="1">
      <c r="A21" s="493"/>
      <c r="B21" s="530">
        <v>9</v>
      </c>
      <c r="C21" s="1471"/>
      <c r="D21" s="1472"/>
      <c r="E21" s="657"/>
      <c r="F21" s="657"/>
      <c r="G21" s="657"/>
      <c r="H21" s="657"/>
      <c r="I21" s="657"/>
    </row>
    <row r="22" spans="1:9" ht="25.15" customHeight="1">
      <c r="A22" s="493"/>
      <c r="B22" s="530">
        <v>10</v>
      </c>
      <c r="C22" s="1471"/>
      <c r="D22" s="1472"/>
      <c r="E22" s="657"/>
      <c r="F22" s="657"/>
      <c r="G22" s="657"/>
      <c r="H22" s="657"/>
      <c r="I22" s="657"/>
    </row>
    <row r="23" spans="1:9" ht="25.15" customHeight="1">
      <c r="A23" s="493"/>
      <c r="B23" s="530">
        <v>11</v>
      </c>
      <c r="C23" s="1471"/>
      <c r="D23" s="1472"/>
      <c r="E23" s="657"/>
      <c r="F23" s="657"/>
      <c r="G23" s="657"/>
      <c r="H23" s="657"/>
      <c r="I23" s="657"/>
    </row>
    <row r="24" spans="1:9" ht="25.15" customHeight="1">
      <c r="A24" s="493"/>
      <c r="B24" s="530">
        <v>12</v>
      </c>
      <c r="C24" s="1471"/>
      <c r="D24" s="1472"/>
      <c r="E24" s="657"/>
      <c r="F24" s="657"/>
      <c r="G24" s="657"/>
      <c r="H24" s="657"/>
      <c r="I24" s="657"/>
    </row>
    <row r="25" spans="1:9" ht="25.15" customHeight="1">
      <c r="A25" s="493"/>
      <c r="B25" s="530">
        <v>13</v>
      </c>
      <c r="C25" s="1471"/>
      <c r="D25" s="1472"/>
      <c r="E25" s="657"/>
      <c r="F25" s="657"/>
      <c r="G25" s="657"/>
      <c r="H25" s="657"/>
      <c r="I25" s="657"/>
    </row>
    <row r="26" spans="1:9" ht="25.15" customHeight="1">
      <c r="A26" s="493"/>
      <c r="B26" s="530">
        <v>14</v>
      </c>
      <c r="C26" s="1471"/>
      <c r="D26" s="1472"/>
      <c r="E26" s="657"/>
      <c r="F26" s="657"/>
      <c r="G26" s="657"/>
      <c r="H26" s="657"/>
      <c r="I26" s="657"/>
    </row>
    <row r="27" spans="1:9" ht="25.15" customHeight="1">
      <c r="A27" s="493"/>
      <c r="B27" s="530">
        <v>15</v>
      </c>
      <c r="C27" s="1471"/>
      <c r="D27" s="1472"/>
      <c r="E27" s="657"/>
      <c r="F27" s="657"/>
      <c r="G27" s="657"/>
      <c r="H27" s="657"/>
      <c r="I27" s="657"/>
    </row>
    <row r="28" spans="1:9" ht="25.15" customHeight="1">
      <c r="A28" s="493"/>
      <c r="B28" s="530">
        <v>16</v>
      </c>
      <c r="C28" s="1471"/>
      <c r="D28" s="1472"/>
      <c r="E28" s="657"/>
      <c r="F28" s="657"/>
      <c r="G28" s="657"/>
      <c r="H28" s="657"/>
      <c r="I28" s="657"/>
    </row>
    <row r="29" spans="1:9" ht="25.15" customHeight="1">
      <c r="A29" s="493"/>
      <c r="B29" s="530">
        <v>17</v>
      </c>
      <c r="C29" s="1471"/>
      <c r="D29" s="1472"/>
      <c r="E29" s="657"/>
      <c r="F29" s="657"/>
      <c r="G29" s="657"/>
      <c r="H29" s="657"/>
      <c r="I29" s="657"/>
    </row>
    <row r="30" spans="1:9" ht="25.15" customHeight="1">
      <c r="A30" s="493"/>
      <c r="B30" s="530">
        <v>18</v>
      </c>
      <c r="C30" s="1471"/>
      <c r="D30" s="1472"/>
      <c r="E30" s="657"/>
      <c r="F30" s="657"/>
      <c r="G30" s="657"/>
      <c r="H30" s="657"/>
      <c r="I30" s="657"/>
    </row>
    <row r="31" spans="1:9" ht="25.15" customHeight="1">
      <c r="A31" s="493"/>
      <c r="B31" s="530">
        <v>19</v>
      </c>
      <c r="C31" s="1471"/>
      <c r="D31" s="1472"/>
      <c r="E31" s="657"/>
      <c r="F31" s="657"/>
      <c r="G31" s="657"/>
      <c r="H31" s="657"/>
      <c r="I31" s="657"/>
    </row>
    <row r="32" spans="1:9" ht="25.15" customHeight="1">
      <c r="A32" s="493"/>
      <c r="B32" s="530">
        <v>20</v>
      </c>
      <c r="C32" s="1471"/>
      <c r="D32" s="1472"/>
      <c r="E32" s="657"/>
      <c r="F32" s="657"/>
      <c r="G32" s="657"/>
      <c r="H32" s="657"/>
      <c r="I32" s="657"/>
    </row>
    <row r="33" spans="1:12" ht="25.15" customHeight="1">
      <c r="A33" s="493"/>
      <c r="B33" s="530">
        <v>21</v>
      </c>
      <c r="C33" s="1471"/>
      <c r="D33" s="1472"/>
      <c r="E33" s="657"/>
      <c r="F33" s="657"/>
      <c r="G33" s="657"/>
      <c r="H33" s="657"/>
      <c r="I33" s="657"/>
    </row>
    <row r="34" spans="1:12" ht="25.15" customHeight="1">
      <c r="A34" s="493"/>
      <c r="B34" s="530">
        <v>22</v>
      </c>
      <c r="C34" s="1471"/>
      <c r="D34" s="1472"/>
      <c r="E34" s="657"/>
      <c r="F34" s="657"/>
      <c r="G34" s="657"/>
      <c r="H34" s="657"/>
      <c r="I34" s="657"/>
    </row>
    <row r="35" spans="1:12" ht="25.15" customHeight="1">
      <c r="A35" s="493"/>
      <c r="B35" s="530">
        <v>23</v>
      </c>
      <c r="C35" s="1471"/>
      <c r="D35" s="1472"/>
      <c r="E35" s="657"/>
      <c r="F35" s="657"/>
      <c r="G35" s="657"/>
      <c r="H35" s="657"/>
      <c r="I35" s="657"/>
    </row>
    <row r="36" spans="1:12" ht="25.15" customHeight="1">
      <c r="A36" s="493"/>
      <c r="B36" s="530">
        <v>24</v>
      </c>
      <c r="C36" s="1471"/>
      <c r="D36" s="1472"/>
      <c r="E36" s="657"/>
      <c r="F36" s="657"/>
      <c r="G36" s="657"/>
      <c r="H36" s="657"/>
      <c r="I36" s="657"/>
    </row>
    <row r="37" spans="1:12" ht="25.15" customHeight="1">
      <c r="A37" s="493"/>
      <c r="B37" s="530">
        <v>25</v>
      </c>
      <c r="C37" s="1471"/>
      <c r="D37" s="1472"/>
      <c r="E37" s="657"/>
      <c r="F37" s="657"/>
      <c r="G37" s="657"/>
      <c r="H37" s="657"/>
      <c r="I37" s="657"/>
    </row>
    <row r="38" spans="1:12" ht="25.15" customHeight="1">
      <c r="A38" s="493"/>
      <c r="B38" s="530">
        <v>26</v>
      </c>
      <c r="C38" s="1471"/>
      <c r="D38" s="1472"/>
      <c r="E38" s="657"/>
      <c r="F38" s="657"/>
      <c r="G38" s="657"/>
      <c r="H38" s="657"/>
      <c r="I38" s="657"/>
    </row>
    <row r="39" spans="1:12" ht="25.15" customHeight="1">
      <c r="A39" s="493"/>
      <c r="B39" s="530">
        <v>27</v>
      </c>
      <c r="C39" s="1471"/>
      <c r="D39" s="1472"/>
      <c r="E39" s="657"/>
      <c r="F39" s="657"/>
      <c r="G39" s="657"/>
      <c r="H39" s="657"/>
      <c r="I39" s="657"/>
    </row>
    <row r="40" spans="1:12" ht="25.15" customHeight="1">
      <c r="A40" s="493"/>
      <c r="B40" s="530">
        <v>28</v>
      </c>
      <c r="C40" s="1471"/>
      <c r="D40" s="1472"/>
      <c r="E40" s="657"/>
      <c r="F40" s="657"/>
      <c r="G40" s="657"/>
      <c r="H40" s="657"/>
      <c r="I40" s="657"/>
    </row>
    <row r="41" spans="1:12" ht="25.15" customHeight="1">
      <c r="A41" s="493"/>
      <c r="B41" s="530">
        <v>29</v>
      </c>
      <c r="C41" s="1471"/>
      <c r="D41" s="1472"/>
      <c r="E41" s="657"/>
      <c r="F41" s="657"/>
      <c r="G41" s="657"/>
      <c r="H41" s="657"/>
      <c r="I41" s="657"/>
    </row>
    <row r="42" spans="1:12" ht="25.15" customHeight="1">
      <c r="A42" s="493"/>
      <c r="B42" s="530">
        <v>30</v>
      </c>
      <c r="C42" s="1471"/>
      <c r="D42" s="1472"/>
      <c r="E42" s="657"/>
      <c r="F42" s="657"/>
      <c r="G42" s="657"/>
      <c r="H42" s="657"/>
      <c r="I42" s="657"/>
    </row>
    <row r="43" spans="1:12" ht="25.15" customHeight="1">
      <c r="A43" s="493"/>
      <c r="B43" s="530">
        <v>31</v>
      </c>
      <c r="C43" s="1471"/>
      <c r="D43" s="1472"/>
      <c r="E43" s="657"/>
      <c r="F43" s="657"/>
      <c r="G43" s="657"/>
      <c r="H43" s="657"/>
      <c r="I43" s="657"/>
    </row>
    <row r="44" spans="1:12" ht="25.15" customHeight="1"/>
    <row r="45" spans="1:12" ht="25.15" customHeight="1">
      <c r="A45" s="1473" t="s">
        <v>228</v>
      </c>
      <c r="B45" s="1473"/>
      <c r="C45" s="1473"/>
      <c r="D45" s="1473"/>
      <c r="E45" s="1473"/>
      <c r="F45" s="1473"/>
      <c r="G45" s="1473"/>
      <c r="H45" s="1473"/>
      <c r="I45" s="534"/>
    </row>
    <row r="46" spans="1:12" ht="25.15" customHeight="1">
      <c r="B46" s="490"/>
      <c r="C46" s="490"/>
      <c r="D46" s="490"/>
      <c r="E46" s="490"/>
      <c r="F46" s="490"/>
      <c r="G46" s="490"/>
      <c r="H46" s="490"/>
      <c r="I46" s="490"/>
      <c r="J46" s="534"/>
      <c r="K46" s="534"/>
    </row>
    <row r="47" spans="1:12" ht="25.15" customHeight="1">
      <c r="B47" s="491"/>
      <c r="C47" s="535" t="s">
        <v>71</v>
      </c>
      <c r="D47" s="1474" t="s">
        <v>242</v>
      </c>
      <c r="E47" s="1475"/>
      <c r="F47" s="1475"/>
      <c r="G47" s="1475"/>
      <c r="H47" s="1476"/>
      <c r="I47" s="490"/>
      <c r="J47" s="490"/>
      <c r="K47" s="490"/>
      <c r="L47" s="490"/>
    </row>
    <row r="48" spans="1:12" ht="25.15" customHeight="1">
      <c r="B48" s="491"/>
      <c r="C48" s="535"/>
      <c r="D48" s="1477"/>
      <c r="E48" s="1478"/>
      <c r="F48" s="1478"/>
      <c r="G48" s="1478"/>
      <c r="H48" s="1479"/>
      <c r="I48" s="490"/>
      <c r="J48" s="490"/>
      <c r="K48" s="490"/>
      <c r="L48" s="490"/>
    </row>
    <row r="49" spans="1:12" ht="25.15" customHeight="1">
      <c r="B49" s="491"/>
      <c r="C49" s="535"/>
      <c r="D49" s="491"/>
      <c r="E49" s="491"/>
      <c r="F49" s="491"/>
      <c r="G49" s="491"/>
      <c r="H49" s="491"/>
      <c r="I49" s="490"/>
      <c r="J49" s="490"/>
      <c r="K49" s="490"/>
      <c r="L49" s="490"/>
    </row>
    <row r="50" spans="1:12" ht="25.15" customHeight="1">
      <c r="B50" s="491"/>
      <c r="C50" s="535" t="s">
        <v>72</v>
      </c>
      <c r="D50" s="1480" t="s">
        <v>243</v>
      </c>
      <c r="E50" s="1481"/>
      <c r="F50" s="1481"/>
      <c r="G50" s="1481"/>
      <c r="H50" s="1482"/>
      <c r="I50" s="490"/>
      <c r="J50" s="490"/>
      <c r="K50" s="490"/>
      <c r="L50" s="490"/>
    </row>
    <row r="51" spans="1:12" ht="25.15" customHeight="1">
      <c r="A51" s="350"/>
      <c r="B51" s="491"/>
      <c r="C51" s="491"/>
      <c r="D51" s="491"/>
      <c r="E51" s="491"/>
      <c r="F51" s="491"/>
      <c r="G51" s="491"/>
      <c r="H51" s="491"/>
      <c r="I51" s="490"/>
      <c r="J51" s="490"/>
      <c r="K51" s="490"/>
      <c r="L51" s="490"/>
    </row>
    <row r="52" spans="1:12" ht="25.15" customHeight="1">
      <c r="A52" s="492" t="s">
        <v>74</v>
      </c>
      <c r="B52" s="492" t="s">
        <v>75</v>
      </c>
      <c r="C52" s="1483" t="s">
        <v>76</v>
      </c>
      <c r="D52" s="1484"/>
      <c r="E52" s="492" t="s">
        <v>77</v>
      </c>
      <c r="F52" s="492" t="s">
        <v>78</v>
      </c>
      <c r="G52" s="492" t="s">
        <v>240</v>
      </c>
      <c r="H52" s="492" t="s">
        <v>81</v>
      </c>
      <c r="I52" s="492" t="s">
        <v>241</v>
      </c>
      <c r="J52" s="490"/>
      <c r="K52" s="490"/>
      <c r="L52" s="490"/>
    </row>
    <row r="53" spans="1:12" ht="25.15" customHeight="1">
      <c r="A53" s="493"/>
      <c r="B53" s="530">
        <v>1</v>
      </c>
      <c r="C53" s="1471"/>
      <c r="D53" s="1472"/>
      <c r="E53" s="657"/>
      <c r="F53" s="657"/>
      <c r="G53" s="657"/>
      <c r="H53" s="657"/>
      <c r="I53" s="657"/>
      <c r="J53" s="490"/>
      <c r="K53" s="490"/>
      <c r="L53" s="490"/>
    </row>
    <row r="54" spans="1:12" ht="25.15" customHeight="1">
      <c r="A54" s="493"/>
      <c r="B54" s="530">
        <v>2</v>
      </c>
      <c r="C54" s="1471"/>
      <c r="D54" s="1472"/>
      <c r="E54" s="657"/>
      <c r="F54" s="657"/>
      <c r="G54" s="657"/>
      <c r="H54" s="657"/>
      <c r="I54" s="657"/>
    </row>
    <row r="55" spans="1:12" ht="25.15" customHeight="1">
      <c r="A55" s="493"/>
      <c r="B55" s="530">
        <v>3</v>
      </c>
      <c r="C55" s="1471"/>
      <c r="D55" s="1472"/>
      <c r="E55" s="657"/>
      <c r="F55" s="657"/>
      <c r="G55" s="657"/>
      <c r="H55" s="657"/>
      <c r="I55" s="657"/>
    </row>
    <row r="56" spans="1:12" ht="25.15" customHeight="1">
      <c r="A56" s="493"/>
      <c r="B56" s="530">
        <v>4</v>
      </c>
      <c r="C56" s="1471"/>
      <c r="D56" s="1472"/>
      <c r="E56" s="657"/>
      <c r="F56" s="657"/>
      <c r="G56" s="657"/>
      <c r="H56" s="657"/>
      <c r="I56" s="657"/>
    </row>
    <row r="57" spans="1:12" ht="25.15" customHeight="1">
      <c r="A57" s="493"/>
      <c r="B57" s="530">
        <v>5</v>
      </c>
      <c r="C57" s="1471"/>
      <c r="D57" s="1472"/>
      <c r="E57" s="657"/>
      <c r="F57" s="657"/>
      <c r="G57" s="657"/>
      <c r="H57" s="657"/>
      <c r="I57" s="657"/>
    </row>
    <row r="58" spans="1:12" ht="25.15" customHeight="1">
      <c r="A58" s="493"/>
      <c r="B58" s="530">
        <v>6</v>
      </c>
      <c r="C58" s="1471"/>
      <c r="D58" s="1472"/>
      <c r="E58" s="657"/>
      <c r="F58" s="657"/>
      <c r="G58" s="657"/>
      <c r="H58" s="657"/>
      <c r="I58" s="657"/>
    </row>
    <row r="59" spans="1:12" ht="25.15" customHeight="1">
      <c r="A59" s="493"/>
      <c r="B59" s="530">
        <v>7</v>
      </c>
      <c r="C59" s="1471"/>
      <c r="D59" s="1472"/>
      <c r="E59" s="657"/>
      <c r="F59" s="657"/>
      <c r="G59" s="657"/>
      <c r="H59" s="657"/>
      <c r="I59" s="657"/>
    </row>
    <row r="60" spans="1:12" ht="25.15" customHeight="1">
      <c r="A60" s="493"/>
      <c r="B60" s="530">
        <v>8</v>
      </c>
      <c r="C60" s="1471"/>
      <c r="D60" s="1472"/>
      <c r="E60" s="657"/>
      <c r="F60" s="657"/>
      <c r="G60" s="657"/>
      <c r="H60" s="657"/>
      <c r="I60" s="657"/>
    </row>
    <row r="61" spans="1:12" ht="25.15" customHeight="1">
      <c r="A61" s="493"/>
      <c r="B61" s="530">
        <v>9</v>
      </c>
      <c r="C61" s="1471"/>
      <c r="D61" s="1472"/>
      <c r="E61" s="657"/>
      <c r="F61" s="657"/>
      <c r="G61" s="657"/>
      <c r="H61" s="657"/>
      <c r="I61" s="657"/>
    </row>
    <row r="62" spans="1:12" ht="25.15" customHeight="1">
      <c r="A62" s="493"/>
      <c r="B62" s="530">
        <v>10</v>
      </c>
      <c r="C62" s="1471"/>
      <c r="D62" s="1472"/>
      <c r="E62" s="657"/>
      <c r="F62" s="657"/>
      <c r="G62" s="657"/>
      <c r="H62" s="657"/>
      <c r="I62" s="657"/>
    </row>
    <row r="63" spans="1:12" ht="25.15" customHeight="1">
      <c r="A63" s="493"/>
      <c r="B63" s="530">
        <v>11</v>
      </c>
      <c r="C63" s="1471"/>
      <c r="D63" s="1472"/>
      <c r="E63" s="657"/>
      <c r="F63" s="657"/>
      <c r="G63" s="657"/>
      <c r="H63" s="657"/>
      <c r="I63" s="657"/>
    </row>
    <row r="64" spans="1:12" ht="25.15" customHeight="1">
      <c r="A64" s="493"/>
      <c r="B64" s="530">
        <v>12</v>
      </c>
      <c r="C64" s="1471"/>
      <c r="D64" s="1472"/>
      <c r="E64" s="657"/>
      <c r="F64" s="657"/>
      <c r="G64" s="657"/>
      <c r="H64" s="657"/>
      <c r="I64" s="657"/>
    </row>
    <row r="65" spans="1:9" ht="25.15" customHeight="1">
      <c r="A65" s="493"/>
      <c r="B65" s="530">
        <v>13</v>
      </c>
      <c r="C65" s="1471"/>
      <c r="D65" s="1472"/>
      <c r="E65" s="657"/>
      <c r="F65" s="657"/>
      <c r="G65" s="657"/>
      <c r="H65" s="657"/>
      <c r="I65" s="657"/>
    </row>
    <row r="66" spans="1:9" ht="25.15" customHeight="1">
      <c r="A66" s="493"/>
      <c r="B66" s="530">
        <v>14</v>
      </c>
      <c r="C66" s="1471"/>
      <c r="D66" s="1472"/>
      <c r="E66" s="657"/>
      <c r="F66" s="657"/>
      <c r="G66" s="657"/>
      <c r="H66" s="657"/>
      <c r="I66" s="657"/>
    </row>
    <row r="67" spans="1:9" ht="25.15" customHeight="1">
      <c r="A67" s="493"/>
      <c r="B67" s="530">
        <v>15</v>
      </c>
      <c r="C67" s="1471"/>
      <c r="D67" s="1472"/>
      <c r="E67" s="657"/>
      <c r="F67" s="657"/>
      <c r="G67" s="657"/>
      <c r="H67" s="657"/>
      <c r="I67" s="657"/>
    </row>
    <row r="68" spans="1:9" ht="25.15" customHeight="1">
      <c r="A68" s="493"/>
      <c r="B68" s="530">
        <v>16</v>
      </c>
      <c r="C68" s="1471"/>
      <c r="D68" s="1472"/>
      <c r="E68" s="657"/>
      <c r="F68" s="657"/>
      <c r="G68" s="657"/>
      <c r="H68" s="657"/>
      <c r="I68" s="657"/>
    </row>
    <row r="69" spans="1:9" ht="25.15" customHeight="1">
      <c r="A69" s="493"/>
      <c r="B69" s="530">
        <v>17</v>
      </c>
      <c r="C69" s="1471"/>
      <c r="D69" s="1472"/>
      <c r="E69" s="657"/>
      <c r="F69" s="657"/>
      <c r="G69" s="657"/>
      <c r="H69" s="657"/>
      <c r="I69" s="657"/>
    </row>
    <row r="70" spans="1:9" ht="25.15" customHeight="1">
      <c r="A70" s="493"/>
      <c r="B70" s="530">
        <v>18</v>
      </c>
      <c r="C70" s="1471"/>
      <c r="D70" s="1472"/>
      <c r="E70" s="657"/>
      <c r="F70" s="657"/>
      <c r="G70" s="657"/>
      <c r="H70" s="657"/>
      <c r="I70" s="657"/>
    </row>
    <row r="71" spans="1:9" ht="25.15" customHeight="1">
      <c r="A71" s="493"/>
      <c r="B71" s="530">
        <v>19</v>
      </c>
      <c r="C71" s="1471"/>
      <c r="D71" s="1472"/>
      <c r="E71" s="657"/>
      <c r="F71" s="657"/>
      <c r="G71" s="657"/>
      <c r="H71" s="657"/>
      <c r="I71" s="657"/>
    </row>
    <row r="72" spans="1:9" ht="25.15" customHeight="1">
      <c r="A72" s="493"/>
      <c r="B72" s="530">
        <v>20</v>
      </c>
      <c r="C72" s="1471"/>
      <c r="D72" s="1472"/>
      <c r="E72" s="657"/>
      <c r="F72" s="657"/>
      <c r="G72" s="657"/>
      <c r="H72" s="657"/>
      <c r="I72" s="657"/>
    </row>
    <row r="73" spans="1:9" ht="25.15" customHeight="1">
      <c r="A73" s="493"/>
      <c r="B73" s="530">
        <v>21</v>
      </c>
      <c r="C73" s="1471"/>
      <c r="D73" s="1472"/>
      <c r="E73" s="657"/>
      <c r="F73" s="657"/>
      <c r="G73" s="657"/>
      <c r="H73" s="657"/>
      <c r="I73" s="657"/>
    </row>
    <row r="74" spans="1:9" ht="25.15" customHeight="1">
      <c r="A74" s="493"/>
      <c r="B74" s="530">
        <v>22</v>
      </c>
      <c r="C74" s="1471"/>
      <c r="D74" s="1472"/>
      <c r="E74" s="657"/>
      <c r="F74" s="657"/>
      <c r="G74" s="657"/>
      <c r="H74" s="657"/>
      <c r="I74" s="657"/>
    </row>
    <row r="75" spans="1:9" ht="25.15" customHeight="1">
      <c r="A75" s="493"/>
      <c r="B75" s="530">
        <v>23</v>
      </c>
      <c r="C75" s="1471"/>
      <c r="D75" s="1472"/>
      <c r="E75" s="657"/>
      <c r="F75" s="657"/>
      <c r="G75" s="657"/>
      <c r="H75" s="657"/>
      <c r="I75" s="657"/>
    </row>
    <row r="76" spans="1:9" ht="25.15" customHeight="1">
      <c r="A76" s="493"/>
      <c r="B76" s="530">
        <v>24</v>
      </c>
      <c r="C76" s="1471"/>
      <c r="D76" s="1472"/>
      <c r="E76" s="657"/>
      <c r="F76" s="657"/>
      <c r="G76" s="657"/>
      <c r="H76" s="657"/>
      <c r="I76" s="657"/>
    </row>
    <row r="77" spans="1:9" ht="25.15" customHeight="1">
      <c r="A77" s="493"/>
      <c r="B77" s="530">
        <v>25</v>
      </c>
      <c r="C77" s="1471"/>
      <c r="D77" s="1472"/>
      <c r="E77" s="657"/>
      <c r="F77" s="657"/>
      <c r="G77" s="657"/>
      <c r="H77" s="657"/>
      <c r="I77" s="657"/>
    </row>
    <row r="78" spans="1:9" ht="25.15" customHeight="1">
      <c r="A78" s="493"/>
      <c r="B78" s="530">
        <v>26</v>
      </c>
      <c r="C78" s="1471"/>
      <c r="D78" s="1472"/>
      <c r="E78" s="657"/>
      <c r="F78" s="657"/>
      <c r="G78" s="657"/>
      <c r="H78" s="657"/>
      <c r="I78" s="657"/>
    </row>
    <row r="79" spans="1:9" ht="25.15" customHeight="1">
      <c r="A79" s="493"/>
      <c r="B79" s="530">
        <v>27</v>
      </c>
      <c r="C79" s="1471"/>
      <c r="D79" s="1472"/>
      <c r="E79" s="657"/>
      <c r="F79" s="657"/>
      <c r="G79" s="657"/>
      <c r="H79" s="657"/>
      <c r="I79" s="657"/>
    </row>
    <row r="80" spans="1:9" ht="25.15" customHeight="1">
      <c r="A80" s="493"/>
      <c r="B80" s="530">
        <v>28</v>
      </c>
      <c r="C80" s="1471"/>
      <c r="D80" s="1472"/>
      <c r="E80" s="657"/>
      <c r="F80" s="657"/>
      <c r="G80" s="657"/>
      <c r="H80" s="657"/>
      <c r="I80" s="657"/>
    </row>
    <row r="81" spans="1:12" ht="25.15" customHeight="1">
      <c r="A81" s="493"/>
      <c r="B81" s="530">
        <v>29</v>
      </c>
      <c r="C81" s="1471"/>
      <c r="D81" s="1472"/>
      <c r="E81" s="657"/>
      <c r="F81" s="657"/>
      <c r="G81" s="657"/>
      <c r="H81" s="657"/>
      <c r="I81" s="657"/>
    </row>
    <row r="82" spans="1:12" ht="25.15" customHeight="1">
      <c r="A82" s="493"/>
      <c r="B82" s="530">
        <v>30</v>
      </c>
      <c r="C82" s="1471"/>
      <c r="D82" s="1472"/>
      <c r="E82" s="657"/>
      <c r="F82" s="657"/>
      <c r="G82" s="657"/>
      <c r="H82" s="657"/>
      <c r="I82" s="657"/>
    </row>
    <row r="83" spans="1:12" ht="25.15" customHeight="1">
      <c r="A83" s="493"/>
      <c r="B83" s="530">
        <v>31</v>
      </c>
      <c r="C83" s="1471"/>
      <c r="D83" s="1472"/>
      <c r="E83" s="657"/>
      <c r="F83" s="657"/>
      <c r="G83" s="657"/>
      <c r="H83" s="657"/>
      <c r="I83" s="657"/>
    </row>
    <row r="84" spans="1:12" ht="25.15" customHeight="1"/>
    <row r="85" spans="1:12" ht="25.15" customHeight="1">
      <c r="A85" s="1473" t="s">
        <v>228</v>
      </c>
      <c r="B85" s="1473"/>
      <c r="C85" s="1473"/>
      <c r="D85" s="1473"/>
      <c r="E85" s="1473"/>
      <c r="F85" s="1473"/>
      <c r="G85" s="1473"/>
      <c r="H85" s="1473"/>
      <c r="I85" s="534"/>
    </row>
    <row r="86" spans="1:12" ht="25.15" customHeight="1">
      <c r="B86" s="490"/>
      <c r="C86" s="490"/>
      <c r="D86" s="490"/>
      <c r="E86" s="490"/>
      <c r="F86" s="490"/>
      <c r="G86" s="490"/>
      <c r="H86" s="490"/>
      <c r="I86" s="490"/>
    </row>
    <row r="87" spans="1:12" ht="25.15" customHeight="1">
      <c r="B87" s="491"/>
      <c r="C87" s="535" t="s">
        <v>71</v>
      </c>
      <c r="D87" s="1474" t="s">
        <v>242</v>
      </c>
      <c r="E87" s="1475"/>
      <c r="F87" s="1475"/>
      <c r="G87" s="1475"/>
      <c r="H87" s="1476"/>
      <c r="I87" s="490"/>
      <c r="J87" s="534"/>
      <c r="K87" s="534"/>
    </row>
    <row r="88" spans="1:12" ht="25.15" customHeight="1">
      <c r="B88" s="491"/>
      <c r="C88" s="535"/>
      <c r="D88" s="1477"/>
      <c r="E88" s="1478"/>
      <c r="F88" s="1478"/>
      <c r="G88" s="1478"/>
      <c r="H88" s="1479"/>
      <c r="I88" s="490"/>
      <c r="J88" s="490"/>
      <c r="K88" s="490"/>
      <c r="L88" s="490"/>
    </row>
    <row r="89" spans="1:12" ht="25.15" customHeight="1">
      <c r="B89" s="491"/>
      <c r="C89" s="535"/>
      <c r="D89" s="491"/>
      <c r="E89" s="491"/>
      <c r="F89" s="491"/>
      <c r="G89" s="491"/>
      <c r="H89" s="491"/>
      <c r="I89" s="490"/>
      <c r="J89" s="490"/>
      <c r="K89" s="490"/>
      <c r="L89" s="490"/>
    </row>
    <row r="90" spans="1:12" ht="25.15" customHeight="1">
      <c r="B90" s="491"/>
      <c r="C90" s="535" t="s">
        <v>72</v>
      </c>
      <c r="D90" s="1480" t="s">
        <v>244</v>
      </c>
      <c r="E90" s="1481"/>
      <c r="F90" s="1481"/>
      <c r="G90" s="1481"/>
      <c r="H90" s="1482"/>
      <c r="I90" s="490"/>
      <c r="J90" s="490"/>
      <c r="K90" s="490"/>
      <c r="L90" s="490"/>
    </row>
    <row r="91" spans="1:12" ht="25.15" customHeight="1">
      <c r="A91" s="350"/>
      <c r="B91" s="491"/>
      <c r="C91" s="491"/>
      <c r="D91" s="491"/>
      <c r="E91" s="491"/>
      <c r="F91" s="491"/>
      <c r="G91" s="491"/>
      <c r="H91" s="491"/>
      <c r="I91" s="490"/>
      <c r="J91" s="490"/>
      <c r="K91" s="490"/>
      <c r="L91" s="490"/>
    </row>
    <row r="92" spans="1:12" ht="25.15" customHeight="1">
      <c r="A92" s="492" t="s">
        <v>74</v>
      </c>
      <c r="B92" s="492" t="s">
        <v>75</v>
      </c>
      <c r="C92" s="1483" t="s">
        <v>76</v>
      </c>
      <c r="D92" s="1484"/>
      <c r="E92" s="492" t="s">
        <v>77</v>
      </c>
      <c r="F92" s="492" t="s">
        <v>78</v>
      </c>
      <c r="G92" s="492" t="s">
        <v>240</v>
      </c>
      <c r="H92" s="492" t="s">
        <v>81</v>
      </c>
      <c r="I92" s="492" t="s">
        <v>241</v>
      </c>
      <c r="J92" s="490"/>
      <c r="K92" s="490"/>
      <c r="L92" s="490"/>
    </row>
    <row r="93" spans="1:12" ht="25.15" customHeight="1">
      <c r="A93" s="493"/>
      <c r="B93" s="530">
        <v>1</v>
      </c>
      <c r="C93" s="1471"/>
      <c r="D93" s="1472"/>
      <c r="E93" s="657"/>
      <c r="F93" s="657"/>
      <c r="G93" s="657"/>
      <c r="H93" s="657"/>
      <c r="I93" s="657"/>
      <c r="J93" s="490"/>
      <c r="K93" s="490"/>
      <c r="L93" s="490"/>
    </row>
    <row r="94" spans="1:12" ht="25.15" customHeight="1">
      <c r="A94" s="493"/>
      <c r="B94" s="530">
        <v>2</v>
      </c>
      <c r="C94" s="1471"/>
      <c r="D94" s="1472"/>
      <c r="E94" s="657"/>
      <c r="F94" s="657"/>
      <c r="G94" s="657"/>
      <c r="H94" s="657"/>
      <c r="I94" s="657"/>
      <c r="J94" s="490"/>
      <c r="K94" s="490"/>
      <c r="L94" s="490"/>
    </row>
    <row r="95" spans="1:12" ht="25.15" customHeight="1">
      <c r="A95" s="493"/>
      <c r="B95" s="530">
        <v>3</v>
      </c>
      <c r="C95" s="1471"/>
      <c r="D95" s="1472"/>
      <c r="E95" s="657"/>
      <c r="F95" s="657"/>
      <c r="G95" s="657"/>
      <c r="H95" s="657"/>
      <c r="I95" s="657"/>
    </row>
    <row r="96" spans="1:12" ht="25.15" customHeight="1">
      <c r="A96" s="493"/>
      <c r="B96" s="530">
        <v>4</v>
      </c>
      <c r="C96" s="1471"/>
      <c r="D96" s="1472"/>
      <c r="E96" s="657"/>
      <c r="F96" s="657"/>
      <c r="G96" s="657"/>
      <c r="H96" s="657"/>
      <c r="I96" s="657"/>
    </row>
    <row r="97" spans="1:9" ht="25.15" customHeight="1">
      <c r="A97" s="493"/>
      <c r="B97" s="530">
        <v>5</v>
      </c>
      <c r="C97" s="1471"/>
      <c r="D97" s="1472"/>
      <c r="E97" s="657"/>
      <c r="F97" s="657"/>
      <c r="G97" s="657"/>
      <c r="H97" s="657"/>
      <c r="I97" s="657"/>
    </row>
    <row r="98" spans="1:9" ht="25.15" customHeight="1">
      <c r="A98" s="493"/>
      <c r="B98" s="530">
        <v>6</v>
      </c>
      <c r="C98" s="1471"/>
      <c r="D98" s="1472"/>
      <c r="E98" s="657"/>
      <c r="F98" s="657"/>
      <c r="G98" s="657"/>
      <c r="H98" s="657"/>
      <c r="I98" s="657"/>
    </row>
    <row r="99" spans="1:9" ht="25.15" customHeight="1">
      <c r="A99" s="493"/>
      <c r="B99" s="530">
        <v>7</v>
      </c>
      <c r="C99" s="1471"/>
      <c r="D99" s="1472"/>
      <c r="E99" s="657"/>
      <c r="F99" s="657"/>
      <c r="G99" s="657"/>
      <c r="H99" s="657"/>
      <c r="I99" s="657"/>
    </row>
    <row r="100" spans="1:9" ht="25.15" customHeight="1">
      <c r="A100" s="493"/>
      <c r="B100" s="530">
        <v>8</v>
      </c>
      <c r="C100" s="1471"/>
      <c r="D100" s="1472"/>
      <c r="E100" s="657"/>
      <c r="F100" s="657"/>
      <c r="G100" s="657"/>
      <c r="H100" s="657"/>
      <c r="I100" s="657"/>
    </row>
    <row r="101" spans="1:9" ht="25.15" customHeight="1">
      <c r="A101" s="493"/>
      <c r="B101" s="530">
        <v>9</v>
      </c>
      <c r="C101" s="1471"/>
      <c r="D101" s="1472"/>
      <c r="E101" s="657"/>
      <c r="F101" s="657"/>
      <c r="G101" s="657"/>
      <c r="H101" s="657"/>
      <c r="I101" s="657"/>
    </row>
    <row r="102" spans="1:9" ht="25.15" customHeight="1">
      <c r="A102" s="493"/>
      <c r="B102" s="530">
        <v>10</v>
      </c>
      <c r="C102" s="1471"/>
      <c r="D102" s="1472"/>
      <c r="E102" s="657"/>
      <c r="F102" s="657"/>
      <c r="G102" s="657"/>
      <c r="H102" s="657"/>
      <c r="I102" s="657"/>
    </row>
    <row r="103" spans="1:9" ht="25.15" customHeight="1">
      <c r="A103" s="493"/>
      <c r="B103" s="530">
        <v>11</v>
      </c>
      <c r="C103" s="1471"/>
      <c r="D103" s="1472"/>
      <c r="E103" s="657"/>
      <c r="F103" s="657"/>
      <c r="G103" s="657"/>
      <c r="H103" s="657"/>
      <c r="I103" s="657"/>
    </row>
    <row r="104" spans="1:9" ht="25.15" customHeight="1">
      <c r="A104" s="493"/>
      <c r="B104" s="530">
        <v>12</v>
      </c>
      <c r="C104" s="1471"/>
      <c r="D104" s="1472"/>
      <c r="E104" s="657"/>
      <c r="F104" s="657"/>
      <c r="G104" s="657"/>
      <c r="H104" s="657"/>
      <c r="I104" s="657"/>
    </row>
    <row r="105" spans="1:9" ht="25.15" customHeight="1">
      <c r="A105" s="493"/>
      <c r="B105" s="530">
        <v>13</v>
      </c>
      <c r="C105" s="1471"/>
      <c r="D105" s="1472"/>
      <c r="E105" s="657"/>
      <c r="F105" s="657"/>
      <c r="G105" s="657"/>
      <c r="H105" s="657"/>
      <c r="I105" s="657"/>
    </row>
    <row r="106" spans="1:9" ht="25.15" customHeight="1">
      <c r="A106" s="493"/>
      <c r="B106" s="530">
        <v>14</v>
      </c>
      <c r="C106" s="1471"/>
      <c r="D106" s="1472"/>
      <c r="E106" s="657"/>
      <c r="F106" s="657"/>
      <c r="G106" s="657"/>
      <c r="H106" s="657"/>
      <c r="I106" s="657"/>
    </row>
    <row r="107" spans="1:9" ht="25.15" customHeight="1">
      <c r="A107" s="493"/>
      <c r="B107" s="530">
        <v>15</v>
      </c>
      <c r="C107" s="1471"/>
      <c r="D107" s="1472"/>
      <c r="E107" s="657"/>
      <c r="F107" s="657"/>
      <c r="G107" s="657"/>
      <c r="H107" s="657"/>
      <c r="I107" s="657"/>
    </row>
    <row r="108" spans="1:9" ht="25.15" customHeight="1">
      <c r="A108" s="493"/>
      <c r="B108" s="530">
        <v>16</v>
      </c>
      <c r="C108" s="1471"/>
      <c r="D108" s="1472"/>
      <c r="E108" s="657"/>
      <c r="F108" s="657"/>
      <c r="G108" s="657"/>
      <c r="H108" s="657"/>
      <c r="I108" s="657"/>
    </row>
    <row r="109" spans="1:9" ht="25.15" customHeight="1">
      <c r="A109" s="493"/>
      <c r="B109" s="530">
        <v>17</v>
      </c>
      <c r="C109" s="1471"/>
      <c r="D109" s="1472"/>
      <c r="E109" s="657"/>
      <c r="F109" s="657"/>
      <c r="G109" s="657"/>
      <c r="H109" s="657"/>
      <c r="I109" s="657"/>
    </row>
    <row r="110" spans="1:9" ht="25.15" customHeight="1">
      <c r="A110" s="493"/>
      <c r="B110" s="530">
        <v>18</v>
      </c>
      <c r="C110" s="1471"/>
      <c r="D110" s="1472"/>
      <c r="E110" s="657"/>
      <c r="F110" s="657"/>
      <c r="G110" s="657"/>
      <c r="H110" s="657"/>
      <c r="I110" s="657"/>
    </row>
    <row r="111" spans="1:9" ht="25.15" customHeight="1">
      <c r="A111" s="493"/>
      <c r="B111" s="530">
        <v>19</v>
      </c>
      <c r="C111" s="1471"/>
      <c r="D111" s="1472"/>
      <c r="E111" s="657"/>
      <c r="F111" s="657"/>
      <c r="G111" s="657"/>
      <c r="H111" s="657"/>
      <c r="I111" s="657"/>
    </row>
    <row r="112" spans="1:9" ht="25.15" customHeight="1">
      <c r="A112" s="493"/>
      <c r="B112" s="530">
        <v>20</v>
      </c>
      <c r="C112" s="1471"/>
      <c r="D112" s="1472"/>
      <c r="E112" s="657"/>
      <c r="F112" s="657"/>
      <c r="G112" s="657"/>
      <c r="H112" s="657"/>
      <c r="I112" s="657"/>
    </row>
    <row r="113" spans="1:11" ht="25.15" customHeight="1">
      <c r="A113" s="493"/>
      <c r="B113" s="530">
        <v>21</v>
      </c>
      <c r="C113" s="1471"/>
      <c r="D113" s="1472"/>
      <c r="E113" s="657"/>
      <c r="F113" s="657"/>
      <c r="G113" s="657"/>
      <c r="H113" s="657"/>
      <c r="I113" s="657"/>
    </row>
    <row r="114" spans="1:11" ht="25.15" customHeight="1">
      <c r="A114" s="493"/>
      <c r="B114" s="530">
        <v>22</v>
      </c>
      <c r="C114" s="1471"/>
      <c r="D114" s="1472"/>
      <c r="E114" s="657"/>
      <c r="F114" s="657"/>
      <c r="G114" s="657"/>
      <c r="H114" s="657"/>
      <c r="I114" s="657"/>
    </row>
    <row r="115" spans="1:11" ht="25.15" customHeight="1">
      <c r="A115" s="493"/>
      <c r="B115" s="530">
        <v>23</v>
      </c>
      <c r="C115" s="1471"/>
      <c r="D115" s="1472"/>
      <c r="E115" s="657"/>
      <c r="F115" s="657"/>
      <c r="G115" s="657"/>
      <c r="H115" s="657"/>
      <c r="I115" s="657"/>
    </row>
    <row r="116" spans="1:11" ht="25.15" customHeight="1">
      <c r="A116" s="493"/>
      <c r="B116" s="530">
        <v>24</v>
      </c>
      <c r="C116" s="1471"/>
      <c r="D116" s="1472"/>
      <c r="E116" s="657"/>
      <c r="F116" s="657"/>
      <c r="G116" s="657"/>
      <c r="H116" s="657"/>
      <c r="I116" s="657"/>
    </row>
    <row r="117" spans="1:11" ht="25.15" customHeight="1">
      <c r="A117" s="493"/>
      <c r="B117" s="530">
        <v>25</v>
      </c>
      <c r="C117" s="1471"/>
      <c r="D117" s="1472"/>
      <c r="E117" s="657"/>
      <c r="F117" s="657"/>
      <c r="G117" s="657"/>
      <c r="H117" s="657"/>
      <c r="I117" s="657"/>
    </row>
    <row r="118" spans="1:11" ht="25.15" customHeight="1">
      <c r="A118" s="493"/>
      <c r="B118" s="530">
        <v>26</v>
      </c>
      <c r="C118" s="1471"/>
      <c r="D118" s="1472"/>
      <c r="E118" s="657"/>
      <c r="F118" s="657"/>
      <c r="G118" s="657"/>
      <c r="H118" s="657"/>
      <c r="I118" s="657"/>
    </row>
    <row r="119" spans="1:11" ht="25.15" customHeight="1">
      <c r="A119" s="493"/>
      <c r="B119" s="530">
        <v>27</v>
      </c>
      <c r="C119" s="1471"/>
      <c r="D119" s="1472"/>
      <c r="E119" s="657"/>
      <c r="F119" s="657"/>
      <c r="G119" s="657"/>
      <c r="H119" s="657"/>
      <c r="I119" s="657"/>
    </row>
    <row r="120" spans="1:11" ht="25.15" customHeight="1">
      <c r="A120" s="493"/>
      <c r="B120" s="530">
        <v>28</v>
      </c>
      <c r="C120" s="1471"/>
      <c r="D120" s="1472"/>
      <c r="E120" s="657"/>
      <c r="F120" s="657"/>
      <c r="G120" s="657"/>
      <c r="H120" s="657"/>
      <c r="I120" s="657"/>
    </row>
    <row r="121" spans="1:11" ht="25.15" customHeight="1">
      <c r="A121" s="493"/>
      <c r="B121" s="530">
        <v>29</v>
      </c>
      <c r="C121" s="1471"/>
      <c r="D121" s="1472"/>
      <c r="E121" s="657"/>
      <c r="F121" s="657"/>
      <c r="G121" s="657"/>
      <c r="H121" s="657"/>
      <c r="I121" s="657"/>
    </row>
    <row r="122" spans="1:11" ht="25.15" customHeight="1">
      <c r="A122" s="493"/>
      <c r="B122" s="530">
        <v>30</v>
      </c>
      <c r="C122" s="1471"/>
      <c r="D122" s="1472"/>
      <c r="E122" s="657"/>
      <c r="F122" s="657"/>
      <c r="G122" s="657"/>
      <c r="H122" s="657"/>
      <c r="I122" s="657"/>
    </row>
    <row r="123" spans="1:11" ht="25.15" customHeight="1">
      <c r="A123" s="493"/>
      <c r="B123" s="530">
        <v>31</v>
      </c>
      <c r="C123" s="1471"/>
      <c r="D123" s="1472"/>
      <c r="E123" s="657"/>
      <c r="F123" s="657"/>
      <c r="G123" s="657"/>
      <c r="H123" s="657"/>
      <c r="I123" s="657"/>
    </row>
    <row r="124" spans="1:11" ht="25.15" customHeight="1"/>
    <row r="125" spans="1:11" ht="25.15" customHeight="1">
      <c r="A125" s="1473" t="s">
        <v>228</v>
      </c>
      <c r="B125" s="1473"/>
      <c r="C125" s="1473"/>
      <c r="D125" s="1473"/>
      <c r="E125" s="1473"/>
      <c r="F125" s="1473"/>
      <c r="G125" s="1473"/>
      <c r="H125" s="1473"/>
      <c r="I125" s="534"/>
    </row>
    <row r="126" spans="1:11" ht="25.15" customHeight="1">
      <c r="B126" s="490"/>
      <c r="C126" s="490"/>
      <c r="D126" s="490"/>
      <c r="E126" s="490"/>
      <c r="F126" s="490"/>
      <c r="G126" s="490"/>
      <c r="H126" s="490"/>
      <c r="I126" s="490"/>
    </row>
    <row r="127" spans="1:11" ht="25.15" customHeight="1">
      <c r="B127" s="491"/>
      <c r="C127" s="535" t="s">
        <v>71</v>
      </c>
      <c r="D127" s="1474" t="s">
        <v>242</v>
      </c>
      <c r="E127" s="1475"/>
      <c r="F127" s="1475"/>
      <c r="G127" s="1475"/>
      <c r="H127" s="1476"/>
      <c r="I127" s="490"/>
    </row>
    <row r="128" spans="1:11" ht="25.15" customHeight="1">
      <c r="B128" s="491"/>
      <c r="C128" s="535"/>
      <c r="D128" s="1477"/>
      <c r="E128" s="1478"/>
      <c r="F128" s="1478"/>
      <c r="G128" s="1478"/>
      <c r="H128" s="1479"/>
      <c r="I128" s="490"/>
      <c r="J128" s="534"/>
      <c r="K128" s="534"/>
    </row>
    <row r="129" spans="1:12" ht="25.15" customHeight="1">
      <c r="B129" s="491"/>
      <c r="C129" s="535"/>
      <c r="D129" s="491"/>
      <c r="E129" s="491"/>
      <c r="F129" s="491"/>
      <c r="G129" s="491"/>
      <c r="H129" s="491"/>
      <c r="I129" s="490"/>
      <c r="J129" s="490"/>
      <c r="K129" s="490"/>
      <c r="L129" s="490"/>
    </row>
    <row r="130" spans="1:12" ht="25.15" customHeight="1">
      <c r="B130" s="491"/>
      <c r="C130" s="535" t="s">
        <v>72</v>
      </c>
      <c r="D130" s="1480" t="s">
        <v>245</v>
      </c>
      <c r="E130" s="1481"/>
      <c r="F130" s="1481"/>
      <c r="G130" s="1481"/>
      <c r="H130" s="1482"/>
      <c r="I130" s="490"/>
      <c r="J130" s="490"/>
      <c r="K130" s="490"/>
      <c r="L130" s="490"/>
    </row>
    <row r="131" spans="1:12" ht="25.15" customHeight="1">
      <c r="A131" s="350"/>
      <c r="B131" s="491"/>
      <c r="C131" s="491"/>
      <c r="D131" s="491"/>
      <c r="E131" s="491"/>
      <c r="F131" s="491"/>
      <c r="G131" s="491"/>
      <c r="H131" s="491"/>
      <c r="I131" s="490"/>
      <c r="J131" s="490"/>
      <c r="K131" s="490"/>
      <c r="L131" s="490"/>
    </row>
    <row r="132" spans="1:12" ht="25.15" customHeight="1">
      <c r="A132" s="492" t="s">
        <v>74</v>
      </c>
      <c r="B132" s="492" t="s">
        <v>75</v>
      </c>
      <c r="C132" s="1483" t="s">
        <v>76</v>
      </c>
      <c r="D132" s="1484"/>
      <c r="E132" s="492" t="s">
        <v>77</v>
      </c>
      <c r="F132" s="492" t="s">
        <v>78</v>
      </c>
      <c r="G132" s="492" t="s">
        <v>240</v>
      </c>
      <c r="H132" s="492" t="s">
        <v>81</v>
      </c>
      <c r="I132" s="492" t="s">
        <v>241</v>
      </c>
      <c r="J132" s="490"/>
      <c r="K132" s="490"/>
      <c r="L132" s="490"/>
    </row>
    <row r="133" spans="1:12" ht="25.15" customHeight="1">
      <c r="A133" s="493"/>
      <c r="B133" s="530">
        <v>1</v>
      </c>
      <c r="C133" s="1471"/>
      <c r="D133" s="1472"/>
      <c r="E133" s="657"/>
      <c r="F133" s="657"/>
      <c r="G133" s="657"/>
      <c r="H133" s="657"/>
      <c r="I133" s="657"/>
      <c r="J133" s="490"/>
      <c r="K133" s="490"/>
      <c r="L133" s="490"/>
    </row>
    <row r="134" spans="1:12" ht="25.15" customHeight="1">
      <c r="A134" s="493"/>
      <c r="B134" s="530">
        <v>2</v>
      </c>
      <c r="C134" s="1471"/>
      <c r="D134" s="1472"/>
      <c r="E134" s="657"/>
      <c r="F134" s="657"/>
      <c r="G134" s="657"/>
      <c r="H134" s="657"/>
      <c r="I134" s="657"/>
      <c r="J134" s="490"/>
      <c r="K134" s="490"/>
      <c r="L134" s="490"/>
    </row>
    <row r="135" spans="1:12" ht="25.15" customHeight="1">
      <c r="A135" s="493"/>
      <c r="B135" s="530">
        <v>3</v>
      </c>
      <c r="C135" s="1471"/>
      <c r="D135" s="1472"/>
      <c r="E135" s="657"/>
      <c r="F135" s="657"/>
      <c r="G135" s="657"/>
      <c r="H135" s="657"/>
      <c r="I135" s="657"/>
      <c r="J135" s="490"/>
      <c r="K135" s="490"/>
      <c r="L135" s="490"/>
    </row>
    <row r="136" spans="1:12" ht="25.15" customHeight="1">
      <c r="A136" s="493"/>
      <c r="B136" s="530">
        <v>4</v>
      </c>
      <c r="C136" s="1471"/>
      <c r="D136" s="1472"/>
      <c r="E136" s="657"/>
      <c r="F136" s="657"/>
      <c r="G136" s="657"/>
      <c r="H136" s="657"/>
      <c r="I136" s="657"/>
    </row>
    <row r="137" spans="1:12" ht="25.15" customHeight="1">
      <c r="A137" s="493"/>
      <c r="B137" s="530">
        <v>5</v>
      </c>
      <c r="C137" s="1471"/>
      <c r="D137" s="1472"/>
      <c r="E137" s="657"/>
      <c r="F137" s="657"/>
      <c r="G137" s="657"/>
      <c r="H137" s="657"/>
      <c r="I137" s="657"/>
    </row>
    <row r="138" spans="1:12" ht="25.15" customHeight="1">
      <c r="A138" s="493"/>
      <c r="B138" s="530">
        <v>6</v>
      </c>
      <c r="C138" s="1471"/>
      <c r="D138" s="1472"/>
      <c r="E138" s="657"/>
      <c r="F138" s="657"/>
      <c r="G138" s="657"/>
      <c r="H138" s="657"/>
      <c r="I138" s="657"/>
    </row>
    <row r="139" spans="1:12" ht="25.15" customHeight="1">
      <c r="A139" s="493"/>
      <c r="B139" s="530">
        <v>7</v>
      </c>
      <c r="C139" s="1471"/>
      <c r="D139" s="1472"/>
      <c r="E139" s="657"/>
      <c r="F139" s="657"/>
      <c r="G139" s="657"/>
      <c r="H139" s="657"/>
      <c r="I139" s="657"/>
    </row>
    <row r="140" spans="1:12" ht="25.15" customHeight="1">
      <c r="A140" s="493"/>
      <c r="B140" s="530">
        <v>8</v>
      </c>
      <c r="C140" s="1471"/>
      <c r="D140" s="1472"/>
      <c r="E140" s="657"/>
      <c r="F140" s="657"/>
      <c r="G140" s="657"/>
      <c r="H140" s="657"/>
      <c r="I140" s="657"/>
    </row>
    <row r="141" spans="1:12" ht="25.15" customHeight="1">
      <c r="A141" s="493"/>
      <c r="B141" s="530">
        <v>9</v>
      </c>
      <c r="C141" s="1471"/>
      <c r="D141" s="1472"/>
      <c r="E141" s="657"/>
      <c r="F141" s="657"/>
      <c r="G141" s="657"/>
      <c r="H141" s="657"/>
      <c r="I141" s="657"/>
    </row>
    <row r="142" spans="1:12" ht="25.15" customHeight="1">
      <c r="A142" s="493"/>
      <c r="B142" s="530">
        <v>10</v>
      </c>
      <c r="C142" s="1471"/>
      <c r="D142" s="1472"/>
      <c r="E142" s="657"/>
      <c r="F142" s="657"/>
      <c r="G142" s="657"/>
      <c r="H142" s="657"/>
      <c r="I142" s="657"/>
    </row>
    <row r="143" spans="1:12" ht="25.15" customHeight="1">
      <c r="A143" s="493"/>
      <c r="B143" s="530">
        <v>11</v>
      </c>
      <c r="C143" s="1471"/>
      <c r="D143" s="1472"/>
      <c r="E143" s="657"/>
      <c r="F143" s="657"/>
      <c r="G143" s="657"/>
      <c r="H143" s="657"/>
      <c r="I143" s="657"/>
    </row>
    <row r="144" spans="1:12" ht="25.15" customHeight="1">
      <c r="A144" s="493"/>
      <c r="B144" s="530">
        <v>12</v>
      </c>
      <c r="C144" s="1471"/>
      <c r="D144" s="1472"/>
      <c r="E144" s="657"/>
      <c r="F144" s="657"/>
      <c r="G144" s="657"/>
      <c r="H144" s="657"/>
      <c r="I144" s="657"/>
    </row>
    <row r="145" spans="1:9" ht="25.15" customHeight="1">
      <c r="A145" s="493"/>
      <c r="B145" s="530">
        <v>13</v>
      </c>
      <c r="C145" s="1471"/>
      <c r="D145" s="1472"/>
      <c r="E145" s="657"/>
      <c r="F145" s="657"/>
      <c r="G145" s="657"/>
      <c r="H145" s="657"/>
      <c r="I145" s="657"/>
    </row>
    <row r="146" spans="1:9" ht="25.15" customHeight="1">
      <c r="A146" s="493"/>
      <c r="B146" s="530">
        <v>14</v>
      </c>
      <c r="C146" s="1471"/>
      <c r="D146" s="1472"/>
      <c r="E146" s="657"/>
      <c r="F146" s="657"/>
      <c r="G146" s="657"/>
      <c r="H146" s="657"/>
      <c r="I146" s="657"/>
    </row>
    <row r="147" spans="1:9" ht="25.15" customHeight="1">
      <c r="A147" s="493"/>
      <c r="B147" s="530">
        <v>15</v>
      </c>
      <c r="C147" s="1471"/>
      <c r="D147" s="1472"/>
      <c r="E147" s="657"/>
      <c r="F147" s="657"/>
      <c r="G147" s="657"/>
      <c r="H147" s="657"/>
      <c r="I147" s="657"/>
    </row>
    <row r="148" spans="1:9" ht="25.15" customHeight="1">
      <c r="A148" s="493"/>
      <c r="B148" s="530">
        <v>16</v>
      </c>
      <c r="C148" s="1471"/>
      <c r="D148" s="1472"/>
      <c r="E148" s="657"/>
      <c r="F148" s="657"/>
      <c r="G148" s="657"/>
      <c r="H148" s="657"/>
      <c r="I148" s="657"/>
    </row>
    <row r="149" spans="1:9" ht="25.15" customHeight="1">
      <c r="A149" s="493"/>
      <c r="B149" s="530">
        <v>17</v>
      </c>
      <c r="C149" s="1471"/>
      <c r="D149" s="1472"/>
      <c r="E149" s="657"/>
      <c r="F149" s="657"/>
      <c r="G149" s="657"/>
      <c r="H149" s="657"/>
      <c r="I149" s="657"/>
    </row>
    <row r="150" spans="1:9" ht="25.15" customHeight="1">
      <c r="A150" s="493"/>
      <c r="B150" s="530">
        <v>18</v>
      </c>
      <c r="C150" s="1471"/>
      <c r="D150" s="1472"/>
      <c r="E150" s="657"/>
      <c r="F150" s="657"/>
      <c r="G150" s="657"/>
      <c r="H150" s="657"/>
      <c r="I150" s="657"/>
    </row>
    <row r="151" spans="1:9" ht="25.15" customHeight="1">
      <c r="A151" s="493"/>
      <c r="B151" s="530">
        <v>19</v>
      </c>
      <c r="C151" s="1471"/>
      <c r="D151" s="1472"/>
      <c r="E151" s="657"/>
      <c r="F151" s="657"/>
      <c r="G151" s="657"/>
      <c r="H151" s="657"/>
      <c r="I151" s="657"/>
    </row>
    <row r="152" spans="1:9" ht="25.15" customHeight="1">
      <c r="A152" s="493"/>
      <c r="B152" s="530">
        <v>20</v>
      </c>
      <c r="C152" s="1471"/>
      <c r="D152" s="1472"/>
      <c r="E152" s="657"/>
      <c r="F152" s="657"/>
      <c r="G152" s="657"/>
      <c r="H152" s="657"/>
      <c r="I152" s="657"/>
    </row>
    <row r="153" spans="1:9" ht="25.15" customHeight="1">
      <c r="A153" s="493"/>
      <c r="B153" s="530">
        <v>21</v>
      </c>
      <c r="C153" s="1471"/>
      <c r="D153" s="1472"/>
      <c r="E153" s="657"/>
      <c r="F153" s="657"/>
      <c r="G153" s="657"/>
      <c r="H153" s="657"/>
      <c r="I153" s="657"/>
    </row>
    <row r="154" spans="1:9" ht="25.15" customHeight="1">
      <c r="A154" s="493"/>
      <c r="B154" s="530">
        <v>22</v>
      </c>
      <c r="C154" s="1471"/>
      <c r="D154" s="1472"/>
      <c r="E154" s="657"/>
      <c r="F154" s="657"/>
      <c r="G154" s="657"/>
      <c r="H154" s="657"/>
      <c r="I154" s="657"/>
    </row>
    <row r="155" spans="1:9" ht="25.15" customHeight="1">
      <c r="A155" s="493"/>
      <c r="B155" s="530">
        <v>23</v>
      </c>
      <c r="C155" s="1471"/>
      <c r="D155" s="1472"/>
      <c r="E155" s="657"/>
      <c r="F155" s="657"/>
      <c r="G155" s="657"/>
      <c r="H155" s="657"/>
      <c r="I155" s="657"/>
    </row>
    <row r="156" spans="1:9" ht="25.15" customHeight="1">
      <c r="A156" s="493"/>
      <c r="B156" s="530">
        <v>24</v>
      </c>
      <c r="C156" s="1471"/>
      <c r="D156" s="1472"/>
      <c r="E156" s="657"/>
      <c r="F156" s="657"/>
      <c r="G156" s="657"/>
      <c r="H156" s="657"/>
      <c r="I156" s="657"/>
    </row>
    <row r="157" spans="1:9" ht="25.15" customHeight="1">
      <c r="A157" s="493"/>
      <c r="B157" s="530">
        <v>25</v>
      </c>
      <c r="C157" s="1471"/>
      <c r="D157" s="1472"/>
      <c r="E157" s="657"/>
      <c r="F157" s="657"/>
      <c r="G157" s="657"/>
      <c r="H157" s="657"/>
      <c r="I157" s="657"/>
    </row>
    <row r="158" spans="1:9" ht="25.15" customHeight="1">
      <c r="A158" s="493"/>
      <c r="B158" s="530">
        <v>26</v>
      </c>
      <c r="C158" s="1471"/>
      <c r="D158" s="1472"/>
      <c r="E158" s="657"/>
      <c r="F158" s="657"/>
      <c r="G158" s="657"/>
      <c r="H158" s="657"/>
      <c r="I158" s="657"/>
    </row>
    <row r="159" spans="1:9" ht="25.15" customHeight="1">
      <c r="A159" s="493"/>
      <c r="B159" s="530">
        <v>27</v>
      </c>
      <c r="C159" s="1471"/>
      <c r="D159" s="1472"/>
      <c r="E159" s="657"/>
      <c r="F159" s="657"/>
      <c r="G159" s="657"/>
      <c r="H159" s="657"/>
      <c r="I159" s="657"/>
    </row>
    <row r="160" spans="1:9" ht="25.15" customHeight="1">
      <c r="A160" s="493"/>
      <c r="B160" s="530">
        <v>28</v>
      </c>
      <c r="C160" s="1471"/>
      <c r="D160" s="1472"/>
      <c r="E160" s="657"/>
      <c r="F160" s="657"/>
      <c r="G160" s="657"/>
      <c r="H160" s="657"/>
      <c r="I160" s="657"/>
    </row>
    <row r="161" spans="1:12" ht="25.15" customHeight="1">
      <c r="A161" s="493"/>
      <c r="B161" s="530">
        <v>29</v>
      </c>
      <c r="C161" s="1471"/>
      <c r="D161" s="1472"/>
      <c r="E161" s="657"/>
      <c r="F161" s="657"/>
      <c r="G161" s="657"/>
      <c r="H161" s="657"/>
      <c r="I161" s="657"/>
    </row>
    <row r="162" spans="1:12" ht="25.15" customHeight="1">
      <c r="A162" s="493"/>
      <c r="B162" s="530">
        <v>30</v>
      </c>
      <c r="C162" s="1471"/>
      <c r="D162" s="1472"/>
      <c r="E162" s="657"/>
      <c r="F162" s="657"/>
      <c r="G162" s="657"/>
      <c r="H162" s="657"/>
      <c r="I162" s="657"/>
    </row>
    <row r="163" spans="1:12" ht="25.15" customHeight="1">
      <c r="A163" s="493"/>
      <c r="B163" s="530">
        <v>31</v>
      </c>
      <c r="C163" s="1471"/>
      <c r="D163" s="1472"/>
      <c r="E163" s="657"/>
      <c r="F163" s="657"/>
      <c r="G163" s="657"/>
      <c r="H163" s="657"/>
      <c r="I163" s="657"/>
    </row>
    <row r="164" spans="1:12" ht="25.15" customHeight="1"/>
    <row r="165" spans="1:12" ht="25.15" customHeight="1">
      <c r="A165" s="1473" t="s">
        <v>228</v>
      </c>
      <c r="B165" s="1473"/>
      <c r="C165" s="1473"/>
      <c r="D165" s="1473"/>
      <c r="E165" s="1473"/>
      <c r="F165" s="1473"/>
      <c r="G165" s="1473"/>
      <c r="H165" s="1473"/>
      <c r="I165" s="534"/>
    </row>
    <row r="166" spans="1:12" ht="25.15" customHeight="1">
      <c r="B166" s="490"/>
      <c r="C166" s="490"/>
      <c r="D166" s="490"/>
      <c r="E166" s="490"/>
      <c r="F166" s="490"/>
      <c r="G166" s="490"/>
      <c r="H166" s="490"/>
      <c r="I166" s="490"/>
    </row>
    <row r="167" spans="1:12" ht="25.15" customHeight="1">
      <c r="B167" s="491"/>
      <c r="C167" s="535" t="s">
        <v>71</v>
      </c>
      <c r="D167" s="1474" t="s">
        <v>242</v>
      </c>
      <c r="E167" s="1475"/>
      <c r="F167" s="1475"/>
      <c r="G167" s="1475"/>
      <c r="H167" s="1476"/>
      <c r="I167" s="490"/>
    </row>
    <row r="168" spans="1:12" ht="25.15" customHeight="1">
      <c r="B168" s="491"/>
      <c r="C168" s="535"/>
      <c r="D168" s="1477"/>
      <c r="E168" s="1478"/>
      <c r="F168" s="1478"/>
      <c r="G168" s="1478"/>
      <c r="H168" s="1479"/>
      <c r="I168" s="490"/>
    </row>
    <row r="169" spans="1:12" ht="25.15" customHeight="1">
      <c r="B169" s="491"/>
      <c r="C169" s="535"/>
      <c r="D169" s="491"/>
      <c r="E169" s="491"/>
      <c r="F169" s="491"/>
      <c r="G169" s="491"/>
      <c r="H169" s="491"/>
      <c r="I169" s="490"/>
      <c r="J169" s="534"/>
      <c r="K169" s="534"/>
    </row>
    <row r="170" spans="1:12" ht="25.15" customHeight="1">
      <c r="B170" s="491"/>
      <c r="C170" s="535" t="s">
        <v>72</v>
      </c>
      <c r="D170" s="1480" t="s">
        <v>246</v>
      </c>
      <c r="E170" s="1481"/>
      <c r="F170" s="1481"/>
      <c r="G170" s="1481"/>
      <c r="H170" s="1482"/>
      <c r="I170" s="490"/>
      <c r="J170" s="490"/>
      <c r="K170" s="490"/>
      <c r="L170" s="490"/>
    </row>
    <row r="171" spans="1:12" ht="25.15" customHeight="1">
      <c r="A171" s="350"/>
      <c r="B171" s="491"/>
      <c r="C171" s="491"/>
      <c r="D171" s="491"/>
      <c r="E171" s="491"/>
      <c r="F171" s="491"/>
      <c r="G171" s="491"/>
      <c r="H171" s="491"/>
      <c r="I171" s="490"/>
      <c r="J171" s="490"/>
      <c r="K171" s="490"/>
      <c r="L171" s="490"/>
    </row>
    <row r="172" spans="1:12" ht="25.15" customHeight="1">
      <c r="A172" s="492" t="s">
        <v>74</v>
      </c>
      <c r="B172" s="492" t="s">
        <v>75</v>
      </c>
      <c r="C172" s="1483" t="s">
        <v>76</v>
      </c>
      <c r="D172" s="1484"/>
      <c r="E172" s="492" t="s">
        <v>77</v>
      </c>
      <c r="F172" s="492" t="s">
        <v>78</v>
      </c>
      <c r="G172" s="492" t="s">
        <v>240</v>
      </c>
      <c r="H172" s="492" t="s">
        <v>81</v>
      </c>
      <c r="I172" s="492" t="s">
        <v>241</v>
      </c>
      <c r="J172" s="490"/>
      <c r="K172" s="490"/>
      <c r="L172" s="490"/>
    </row>
    <row r="173" spans="1:12" ht="25.15" customHeight="1">
      <c r="A173" s="493"/>
      <c r="B173" s="530">
        <v>1</v>
      </c>
      <c r="C173" s="1471"/>
      <c r="D173" s="1472"/>
      <c r="E173" s="657"/>
      <c r="F173" s="657"/>
      <c r="G173" s="657"/>
      <c r="H173" s="657"/>
      <c r="I173" s="657"/>
      <c r="J173" s="490"/>
      <c r="K173" s="490"/>
      <c r="L173" s="490"/>
    </row>
    <row r="174" spans="1:12" ht="25.15" customHeight="1">
      <c r="A174" s="493"/>
      <c r="B174" s="530">
        <v>2</v>
      </c>
      <c r="C174" s="1471"/>
      <c r="D174" s="1472"/>
      <c r="E174" s="657"/>
      <c r="F174" s="657"/>
      <c r="G174" s="657"/>
      <c r="H174" s="657"/>
      <c r="I174" s="657"/>
      <c r="J174" s="490"/>
      <c r="K174" s="490"/>
      <c r="L174" s="490"/>
    </row>
    <row r="175" spans="1:12" ht="25.15" customHeight="1">
      <c r="A175" s="493"/>
      <c r="B175" s="530">
        <v>3</v>
      </c>
      <c r="C175" s="1471"/>
      <c r="D175" s="1472"/>
      <c r="E175" s="657"/>
      <c r="F175" s="657"/>
      <c r="G175" s="657"/>
      <c r="H175" s="657"/>
      <c r="I175" s="657"/>
      <c r="J175" s="490"/>
      <c r="K175" s="490"/>
      <c r="L175" s="490"/>
    </row>
    <row r="176" spans="1:12" ht="25.15" customHeight="1">
      <c r="A176" s="493"/>
      <c r="B176" s="530">
        <v>4</v>
      </c>
      <c r="C176" s="1471"/>
      <c r="D176" s="1472"/>
      <c r="E176" s="657"/>
      <c r="F176" s="657"/>
      <c r="G176" s="657"/>
      <c r="H176" s="657"/>
      <c r="I176" s="657"/>
      <c r="J176" s="490"/>
      <c r="K176" s="490"/>
      <c r="L176" s="490"/>
    </row>
    <row r="177" spans="1:9" ht="25.15" customHeight="1">
      <c r="A177" s="493"/>
      <c r="B177" s="530">
        <v>5</v>
      </c>
      <c r="C177" s="1471"/>
      <c r="D177" s="1472"/>
      <c r="E177" s="657"/>
      <c r="F177" s="657"/>
      <c r="G177" s="657"/>
      <c r="H177" s="657"/>
      <c r="I177" s="657"/>
    </row>
    <row r="178" spans="1:9" ht="25.15" customHeight="1">
      <c r="A178" s="493"/>
      <c r="B178" s="530">
        <v>6</v>
      </c>
      <c r="C178" s="1471"/>
      <c r="D178" s="1472"/>
      <c r="E178" s="657"/>
      <c r="F178" s="657"/>
      <c r="G178" s="657"/>
      <c r="H178" s="657"/>
      <c r="I178" s="657"/>
    </row>
    <row r="179" spans="1:9" ht="25.15" customHeight="1">
      <c r="A179" s="493"/>
      <c r="B179" s="530">
        <v>7</v>
      </c>
      <c r="C179" s="1471"/>
      <c r="D179" s="1472"/>
      <c r="E179" s="657"/>
      <c r="F179" s="657"/>
      <c r="G179" s="657"/>
      <c r="H179" s="657"/>
      <c r="I179" s="657"/>
    </row>
    <row r="180" spans="1:9" ht="25.15" customHeight="1">
      <c r="A180" s="493"/>
      <c r="B180" s="530">
        <v>8</v>
      </c>
      <c r="C180" s="1471"/>
      <c r="D180" s="1472"/>
      <c r="E180" s="657"/>
      <c r="F180" s="657"/>
      <c r="G180" s="657"/>
      <c r="H180" s="657"/>
      <c r="I180" s="657"/>
    </row>
    <row r="181" spans="1:9" ht="25.15" customHeight="1">
      <c r="A181" s="493"/>
      <c r="B181" s="530">
        <v>9</v>
      </c>
      <c r="C181" s="1471"/>
      <c r="D181" s="1472"/>
      <c r="E181" s="657"/>
      <c r="F181" s="657"/>
      <c r="G181" s="657"/>
      <c r="H181" s="657"/>
      <c r="I181" s="657"/>
    </row>
    <row r="182" spans="1:9" ht="25.15" customHeight="1">
      <c r="A182" s="493"/>
      <c r="B182" s="530">
        <v>10</v>
      </c>
      <c r="C182" s="1471"/>
      <c r="D182" s="1472"/>
      <c r="E182" s="657"/>
      <c r="F182" s="657"/>
      <c r="G182" s="657"/>
      <c r="H182" s="657"/>
      <c r="I182" s="657"/>
    </row>
    <row r="183" spans="1:9" ht="25.15" customHeight="1">
      <c r="A183" s="493"/>
      <c r="B183" s="530">
        <v>11</v>
      </c>
      <c r="C183" s="1471"/>
      <c r="D183" s="1472"/>
      <c r="E183" s="657"/>
      <c r="F183" s="657"/>
      <c r="G183" s="657"/>
      <c r="H183" s="657"/>
      <c r="I183" s="657"/>
    </row>
    <row r="184" spans="1:9" ht="25.15" customHeight="1">
      <c r="A184" s="493"/>
      <c r="B184" s="530">
        <v>12</v>
      </c>
      <c r="C184" s="1471"/>
      <c r="D184" s="1472"/>
      <c r="E184" s="657"/>
      <c r="F184" s="657"/>
      <c r="G184" s="657"/>
      <c r="H184" s="657"/>
      <c r="I184" s="657"/>
    </row>
    <row r="185" spans="1:9" ht="25.15" customHeight="1">
      <c r="A185" s="493"/>
      <c r="B185" s="530">
        <v>13</v>
      </c>
      <c r="C185" s="1471"/>
      <c r="D185" s="1472"/>
      <c r="E185" s="657"/>
      <c r="F185" s="657"/>
      <c r="G185" s="657"/>
      <c r="H185" s="657"/>
      <c r="I185" s="657"/>
    </row>
    <row r="186" spans="1:9" ht="25.15" customHeight="1">
      <c r="A186" s="493"/>
      <c r="B186" s="530">
        <v>14</v>
      </c>
      <c r="C186" s="1471"/>
      <c r="D186" s="1472"/>
      <c r="E186" s="657"/>
      <c r="F186" s="657"/>
      <c r="G186" s="657"/>
      <c r="H186" s="657"/>
      <c r="I186" s="657"/>
    </row>
    <row r="187" spans="1:9" ht="25.15" customHeight="1">
      <c r="A187" s="493"/>
      <c r="B187" s="530">
        <v>15</v>
      </c>
      <c r="C187" s="1471"/>
      <c r="D187" s="1472"/>
      <c r="E187" s="657"/>
      <c r="F187" s="657"/>
      <c r="G187" s="657"/>
      <c r="H187" s="657"/>
      <c r="I187" s="657"/>
    </row>
    <row r="188" spans="1:9" ht="25.15" customHeight="1">
      <c r="A188" s="493"/>
      <c r="B188" s="530">
        <v>16</v>
      </c>
      <c r="C188" s="1471"/>
      <c r="D188" s="1472"/>
      <c r="E188" s="657"/>
      <c r="F188" s="657"/>
      <c r="G188" s="657"/>
      <c r="H188" s="657"/>
      <c r="I188" s="657"/>
    </row>
    <row r="189" spans="1:9" ht="25.15" customHeight="1">
      <c r="A189" s="493"/>
      <c r="B189" s="530">
        <v>17</v>
      </c>
      <c r="C189" s="1471"/>
      <c r="D189" s="1472"/>
      <c r="E189" s="657"/>
      <c r="F189" s="657"/>
      <c r="G189" s="657"/>
      <c r="H189" s="657"/>
      <c r="I189" s="657"/>
    </row>
    <row r="190" spans="1:9" ht="25.15" customHeight="1">
      <c r="A190" s="493"/>
      <c r="B190" s="530">
        <v>18</v>
      </c>
      <c r="C190" s="1471"/>
      <c r="D190" s="1472"/>
      <c r="E190" s="657"/>
      <c r="F190" s="657"/>
      <c r="G190" s="657"/>
      <c r="H190" s="657"/>
      <c r="I190" s="657"/>
    </row>
    <row r="191" spans="1:9" ht="25.15" customHeight="1">
      <c r="A191" s="493"/>
      <c r="B191" s="530">
        <v>19</v>
      </c>
      <c r="C191" s="1471"/>
      <c r="D191" s="1472"/>
      <c r="E191" s="657"/>
      <c r="F191" s="657"/>
      <c r="G191" s="657"/>
      <c r="H191" s="657"/>
      <c r="I191" s="657"/>
    </row>
    <row r="192" spans="1:9" ht="25.15" customHeight="1">
      <c r="A192" s="493"/>
      <c r="B192" s="530">
        <v>20</v>
      </c>
      <c r="C192" s="1471"/>
      <c r="D192" s="1472"/>
      <c r="E192" s="657"/>
      <c r="F192" s="657"/>
      <c r="G192" s="657"/>
      <c r="H192" s="657"/>
      <c r="I192" s="657"/>
    </row>
    <row r="193" spans="1:9" ht="25.15" customHeight="1">
      <c r="A193" s="493"/>
      <c r="B193" s="530">
        <v>21</v>
      </c>
      <c r="C193" s="1471"/>
      <c r="D193" s="1472"/>
      <c r="E193" s="657"/>
      <c r="F193" s="657"/>
      <c r="G193" s="657"/>
      <c r="H193" s="657"/>
      <c r="I193" s="657"/>
    </row>
    <row r="194" spans="1:9" ht="25.15" customHeight="1">
      <c r="A194" s="493"/>
      <c r="B194" s="530">
        <v>22</v>
      </c>
      <c r="C194" s="1471"/>
      <c r="D194" s="1472"/>
      <c r="E194" s="657"/>
      <c r="F194" s="657"/>
      <c r="G194" s="657"/>
      <c r="H194" s="657"/>
      <c r="I194" s="657"/>
    </row>
    <row r="195" spans="1:9" ht="25.15" customHeight="1">
      <c r="A195" s="493"/>
      <c r="B195" s="530">
        <v>23</v>
      </c>
      <c r="C195" s="1471"/>
      <c r="D195" s="1472"/>
      <c r="E195" s="657"/>
      <c r="F195" s="657"/>
      <c r="G195" s="657"/>
      <c r="H195" s="657"/>
      <c r="I195" s="657"/>
    </row>
    <row r="196" spans="1:9" ht="25.15" customHeight="1">
      <c r="A196" s="493"/>
      <c r="B196" s="530">
        <v>24</v>
      </c>
      <c r="C196" s="1471"/>
      <c r="D196" s="1472"/>
      <c r="E196" s="657"/>
      <c r="F196" s="657"/>
      <c r="G196" s="657"/>
      <c r="H196" s="657"/>
      <c r="I196" s="657"/>
    </row>
    <row r="197" spans="1:9" ht="25.15" customHeight="1">
      <c r="A197" s="493"/>
      <c r="B197" s="530">
        <v>25</v>
      </c>
      <c r="C197" s="1471"/>
      <c r="D197" s="1472"/>
      <c r="E197" s="657"/>
      <c r="F197" s="657"/>
      <c r="G197" s="657"/>
      <c r="H197" s="657"/>
      <c r="I197" s="657"/>
    </row>
    <row r="198" spans="1:9" ht="25.15" customHeight="1">
      <c r="A198" s="493"/>
      <c r="B198" s="530">
        <v>26</v>
      </c>
      <c r="C198" s="1471"/>
      <c r="D198" s="1472"/>
      <c r="E198" s="657"/>
      <c r="F198" s="657"/>
      <c r="G198" s="657"/>
      <c r="H198" s="657"/>
      <c r="I198" s="657"/>
    </row>
    <row r="199" spans="1:9" ht="25.15" customHeight="1">
      <c r="A199" s="493"/>
      <c r="B199" s="530">
        <v>27</v>
      </c>
      <c r="C199" s="1471"/>
      <c r="D199" s="1472"/>
      <c r="E199" s="657"/>
      <c r="F199" s="657"/>
      <c r="G199" s="657"/>
      <c r="H199" s="657"/>
      <c r="I199" s="657"/>
    </row>
    <row r="200" spans="1:9" ht="25.15" customHeight="1">
      <c r="A200" s="493"/>
      <c r="B200" s="530">
        <v>28</v>
      </c>
      <c r="C200" s="1471"/>
      <c r="D200" s="1472"/>
      <c r="E200" s="657"/>
      <c r="F200" s="657"/>
      <c r="G200" s="657"/>
      <c r="H200" s="657"/>
      <c r="I200" s="657"/>
    </row>
    <row r="201" spans="1:9" ht="25.15" customHeight="1">
      <c r="A201" s="493"/>
      <c r="B201" s="530">
        <v>29</v>
      </c>
      <c r="C201" s="1471"/>
      <c r="D201" s="1472"/>
      <c r="E201" s="657"/>
      <c r="F201" s="657"/>
      <c r="G201" s="657"/>
      <c r="H201" s="657"/>
      <c r="I201" s="657"/>
    </row>
    <row r="202" spans="1:9" ht="25.15" customHeight="1">
      <c r="A202" s="493"/>
      <c r="B202" s="530">
        <v>30</v>
      </c>
      <c r="C202" s="1471"/>
      <c r="D202" s="1472"/>
      <c r="E202" s="657"/>
      <c r="F202" s="657"/>
      <c r="G202" s="657"/>
      <c r="H202" s="657"/>
      <c r="I202" s="657"/>
    </row>
    <row r="203" spans="1:9" ht="25.15" customHeight="1">
      <c r="A203" s="493"/>
      <c r="B203" s="530">
        <v>31</v>
      </c>
      <c r="C203" s="1471"/>
      <c r="D203" s="1472"/>
      <c r="E203" s="657"/>
      <c r="F203" s="657"/>
      <c r="G203" s="657"/>
      <c r="H203" s="657"/>
      <c r="I203" s="657"/>
    </row>
    <row r="204" spans="1:9" ht="25.15" customHeight="1"/>
    <row r="205" spans="1:9" ht="25.15" customHeight="1">
      <c r="A205" s="1473" t="s">
        <v>228</v>
      </c>
      <c r="B205" s="1473"/>
      <c r="C205" s="1473"/>
      <c r="D205" s="1473"/>
      <c r="E205" s="1473"/>
      <c r="F205" s="1473"/>
      <c r="G205" s="1473"/>
      <c r="H205" s="1473"/>
      <c r="I205" s="534"/>
    </row>
    <row r="206" spans="1:9" ht="25.15" customHeight="1">
      <c r="B206" s="490"/>
      <c r="C206" s="490"/>
      <c r="D206" s="490"/>
      <c r="E206" s="490"/>
      <c r="F206" s="490"/>
      <c r="G206" s="490"/>
      <c r="H206" s="490"/>
      <c r="I206" s="490"/>
    </row>
    <row r="207" spans="1:9" ht="25.15" customHeight="1">
      <c r="B207" s="491"/>
      <c r="C207" s="535" t="s">
        <v>71</v>
      </c>
      <c r="D207" s="1474">
        <v>0</v>
      </c>
      <c r="E207" s="1475"/>
      <c r="F207" s="1475"/>
      <c r="G207" s="1475"/>
      <c r="H207" s="1476"/>
      <c r="I207" s="490"/>
    </row>
    <row r="208" spans="1:9" ht="25.15" customHeight="1">
      <c r="B208" s="491"/>
      <c r="C208" s="535"/>
      <c r="D208" s="1477"/>
      <c r="E208" s="1478"/>
      <c r="F208" s="1478"/>
      <c r="G208" s="1478"/>
      <c r="H208" s="1479"/>
      <c r="I208" s="490"/>
    </row>
    <row r="209" spans="1:12" ht="25.15" customHeight="1">
      <c r="B209" s="491"/>
      <c r="C209" s="535"/>
      <c r="D209" s="491"/>
      <c r="E209" s="491"/>
      <c r="F209" s="491"/>
      <c r="G209" s="491"/>
      <c r="H209" s="491"/>
      <c r="I209" s="490"/>
      <c r="J209" s="534"/>
      <c r="K209" s="534"/>
    </row>
    <row r="210" spans="1:12" ht="25.15" customHeight="1">
      <c r="B210" s="491"/>
      <c r="C210" s="535" t="s">
        <v>72</v>
      </c>
      <c r="D210" s="1480" t="s">
        <v>247</v>
      </c>
      <c r="E210" s="1481"/>
      <c r="F210" s="1481"/>
      <c r="G210" s="1481"/>
      <c r="H210" s="1482"/>
      <c r="I210" s="490"/>
      <c r="J210" s="490"/>
      <c r="K210" s="490"/>
      <c r="L210" s="490"/>
    </row>
    <row r="211" spans="1:12" ht="25.15" customHeight="1">
      <c r="A211" s="350"/>
      <c r="B211" s="491"/>
      <c r="C211" s="491"/>
      <c r="D211" s="491"/>
      <c r="E211" s="491"/>
      <c r="F211" s="491"/>
      <c r="G211" s="491"/>
      <c r="H211" s="491"/>
      <c r="I211" s="490"/>
      <c r="J211" s="490"/>
      <c r="K211" s="490"/>
      <c r="L211" s="490"/>
    </row>
    <row r="212" spans="1:12" ht="25.15" customHeight="1">
      <c r="A212" s="492" t="s">
        <v>74</v>
      </c>
      <c r="B212" s="492" t="s">
        <v>75</v>
      </c>
      <c r="C212" s="1483" t="s">
        <v>76</v>
      </c>
      <c r="D212" s="1484"/>
      <c r="E212" s="492" t="s">
        <v>77</v>
      </c>
      <c r="F212" s="492" t="s">
        <v>78</v>
      </c>
      <c r="G212" s="492" t="s">
        <v>240</v>
      </c>
      <c r="H212" s="492" t="s">
        <v>81</v>
      </c>
      <c r="I212" s="492" t="s">
        <v>241</v>
      </c>
      <c r="J212" s="490"/>
      <c r="K212" s="490"/>
      <c r="L212" s="490"/>
    </row>
    <row r="213" spans="1:12" ht="25.15" customHeight="1">
      <c r="A213" s="493"/>
      <c r="B213" s="530">
        <v>1</v>
      </c>
      <c r="C213" s="1471"/>
      <c r="D213" s="1472"/>
      <c r="E213" s="657"/>
      <c r="F213" s="657"/>
      <c r="G213" s="657"/>
      <c r="H213" s="657"/>
      <c r="I213" s="657"/>
      <c r="J213" s="490"/>
      <c r="K213" s="490"/>
      <c r="L213" s="490"/>
    </row>
    <row r="214" spans="1:12" ht="25.15" customHeight="1">
      <c r="A214" s="493"/>
      <c r="B214" s="530">
        <v>2</v>
      </c>
      <c r="C214" s="1471"/>
      <c r="D214" s="1472"/>
      <c r="E214" s="657"/>
      <c r="F214" s="657"/>
      <c r="G214" s="657"/>
      <c r="H214" s="657"/>
      <c r="I214" s="657"/>
      <c r="J214" s="490"/>
      <c r="K214" s="490"/>
      <c r="L214" s="490"/>
    </row>
    <row r="215" spans="1:12" ht="25.15" customHeight="1">
      <c r="A215" s="493"/>
      <c r="B215" s="530">
        <v>3</v>
      </c>
      <c r="C215" s="1471"/>
      <c r="D215" s="1472"/>
      <c r="E215" s="657"/>
      <c r="F215" s="657"/>
      <c r="G215" s="657"/>
      <c r="H215" s="657"/>
      <c r="I215" s="657"/>
      <c r="J215" s="490"/>
      <c r="K215" s="490"/>
      <c r="L215" s="490"/>
    </row>
    <row r="216" spans="1:12" ht="25.15" customHeight="1">
      <c r="A216" s="493"/>
      <c r="B216" s="530">
        <v>4</v>
      </c>
      <c r="C216" s="1471"/>
      <c r="D216" s="1472"/>
      <c r="E216" s="657"/>
      <c r="F216" s="657"/>
      <c r="G216" s="657"/>
      <c r="H216" s="657"/>
      <c r="I216" s="657"/>
      <c r="J216" s="490"/>
      <c r="K216" s="490"/>
      <c r="L216" s="490"/>
    </row>
    <row r="217" spans="1:12" ht="25.15" customHeight="1">
      <c r="A217" s="493"/>
      <c r="B217" s="530">
        <v>5</v>
      </c>
      <c r="C217" s="1471"/>
      <c r="D217" s="1472"/>
      <c r="E217" s="657"/>
      <c r="F217" s="657"/>
      <c r="G217" s="657"/>
      <c r="H217" s="657"/>
      <c r="I217" s="657"/>
    </row>
    <row r="218" spans="1:12" ht="25.15" customHeight="1">
      <c r="A218" s="493"/>
      <c r="B218" s="530">
        <v>6</v>
      </c>
      <c r="C218" s="1471"/>
      <c r="D218" s="1472"/>
      <c r="E218" s="657"/>
      <c r="F218" s="657"/>
      <c r="G218" s="657"/>
      <c r="H218" s="657"/>
      <c r="I218" s="657"/>
    </row>
    <row r="219" spans="1:12" ht="25.15" customHeight="1">
      <c r="A219" s="493"/>
      <c r="B219" s="530">
        <v>7</v>
      </c>
      <c r="C219" s="1471"/>
      <c r="D219" s="1472"/>
      <c r="E219" s="657"/>
      <c r="F219" s="657"/>
      <c r="G219" s="657"/>
      <c r="H219" s="657"/>
      <c r="I219" s="657"/>
    </row>
    <row r="220" spans="1:12" ht="25.15" customHeight="1">
      <c r="A220" s="493"/>
      <c r="B220" s="530">
        <v>8</v>
      </c>
      <c r="C220" s="1471"/>
      <c r="D220" s="1472"/>
      <c r="E220" s="657"/>
      <c r="F220" s="657"/>
      <c r="G220" s="657"/>
      <c r="H220" s="657"/>
      <c r="I220" s="657"/>
    </row>
    <row r="221" spans="1:12" ht="25.15" customHeight="1">
      <c r="A221" s="493"/>
      <c r="B221" s="530">
        <v>9</v>
      </c>
      <c r="C221" s="1471"/>
      <c r="D221" s="1472"/>
      <c r="E221" s="657"/>
      <c r="F221" s="657"/>
      <c r="G221" s="657"/>
      <c r="H221" s="657"/>
      <c r="I221" s="657"/>
    </row>
    <row r="222" spans="1:12" ht="25.15" customHeight="1">
      <c r="A222" s="493"/>
      <c r="B222" s="530">
        <v>10</v>
      </c>
      <c r="C222" s="1471"/>
      <c r="D222" s="1472"/>
      <c r="E222" s="657"/>
      <c r="F222" s="657"/>
      <c r="G222" s="657"/>
      <c r="H222" s="657"/>
      <c r="I222" s="657"/>
    </row>
    <row r="223" spans="1:12" ht="25.15" customHeight="1">
      <c r="A223" s="493"/>
      <c r="B223" s="530">
        <v>11</v>
      </c>
      <c r="C223" s="1471"/>
      <c r="D223" s="1472"/>
      <c r="E223" s="657"/>
      <c r="F223" s="657"/>
      <c r="G223" s="657"/>
      <c r="H223" s="657"/>
      <c r="I223" s="657"/>
    </row>
    <row r="224" spans="1:12" ht="25.15" customHeight="1">
      <c r="A224" s="493"/>
      <c r="B224" s="530">
        <v>12</v>
      </c>
      <c r="C224" s="1471"/>
      <c r="D224" s="1472"/>
      <c r="E224" s="657"/>
      <c r="F224" s="657"/>
      <c r="G224" s="657"/>
      <c r="H224" s="657"/>
      <c r="I224" s="657"/>
    </row>
    <row r="225" spans="1:9" ht="25.15" customHeight="1">
      <c r="A225" s="493"/>
      <c r="B225" s="530">
        <v>13</v>
      </c>
      <c r="C225" s="1471"/>
      <c r="D225" s="1472"/>
      <c r="E225" s="657"/>
      <c r="F225" s="657"/>
      <c r="G225" s="657"/>
      <c r="H225" s="657"/>
      <c r="I225" s="657"/>
    </row>
    <row r="226" spans="1:9" ht="25.15" customHeight="1">
      <c r="A226" s="493"/>
      <c r="B226" s="530">
        <v>14</v>
      </c>
      <c r="C226" s="1471"/>
      <c r="D226" s="1472"/>
      <c r="E226" s="657"/>
      <c r="F226" s="657"/>
      <c r="G226" s="657"/>
      <c r="H226" s="657"/>
      <c r="I226" s="657"/>
    </row>
    <row r="227" spans="1:9" ht="25.15" customHeight="1">
      <c r="A227" s="493"/>
      <c r="B227" s="530">
        <v>15</v>
      </c>
      <c r="C227" s="1471"/>
      <c r="D227" s="1472"/>
      <c r="E227" s="657"/>
      <c r="F227" s="657"/>
      <c r="G227" s="657"/>
      <c r="H227" s="657"/>
      <c r="I227" s="657"/>
    </row>
    <row r="228" spans="1:9" ht="25.15" customHeight="1">
      <c r="A228" s="493"/>
      <c r="B228" s="530">
        <v>16</v>
      </c>
      <c r="C228" s="1471"/>
      <c r="D228" s="1472"/>
      <c r="E228" s="657"/>
      <c r="F228" s="657"/>
      <c r="G228" s="657"/>
      <c r="H228" s="657"/>
      <c r="I228" s="657"/>
    </row>
    <row r="229" spans="1:9" ht="25.15" customHeight="1">
      <c r="A229" s="493"/>
      <c r="B229" s="530">
        <v>17</v>
      </c>
      <c r="C229" s="1471"/>
      <c r="D229" s="1472"/>
      <c r="E229" s="657"/>
      <c r="F229" s="657"/>
      <c r="G229" s="657"/>
      <c r="H229" s="657"/>
      <c r="I229" s="657"/>
    </row>
    <row r="230" spans="1:9" ht="25.15" customHeight="1">
      <c r="A230" s="493"/>
      <c r="B230" s="530">
        <v>18</v>
      </c>
      <c r="C230" s="1471"/>
      <c r="D230" s="1472"/>
      <c r="E230" s="657"/>
      <c r="F230" s="657"/>
      <c r="G230" s="657"/>
      <c r="H230" s="657"/>
      <c r="I230" s="657"/>
    </row>
    <row r="231" spans="1:9" ht="25.15" customHeight="1">
      <c r="A231" s="493"/>
      <c r="B231" s="530">
        <v>19</v>
      </c>
      <c r="C231" s="1471"/>
      <c r="D231" s="1472"/>
      <c r="E231" s="657"/>
      <c r="F231" s="657"/>
      <c r="G231" s="657"/>
      <c r="H231" s="657"/>
      <c r="I231" s="657"/>
    </row>
    <row r="232" spans="1:9" ht="25.15" customHeight="1">
      <c r="A232" s="493"/>
      <c r="B232" s="530">
        <v>20</v>
      </c>
      <c r="C232" s="1471"/>
      <c r="D232" s="1472"/>
      <c r="E232" s="657"/>
      <c r="F232" s="657"/>
      <c r="G232" s="657"/>
      <c r="H232" s="657"/>
      <c r="I232" s="657"/>
    </row>
    <row r="233" spans="1:9" ht="25.15" customHeight="1">
      <c r="A233" s="493"/>
      <c r="B233" s="530">
        <v>21</v>
      </c>
      <c r="C233" s="1471"/>
      <c r="D233" s="1472"/>
      <c r="E233" s="657"/>
      <c r="F233" s="657"/>
      <c r="G233" s="657"/>
      <c r="H233" s="657"/>
      <c r="I233" s="657"/>
    </row>
    <row r="234" spans="1:9" ht="25.15" customHeight="1">
      <c r="A234" s="493"/>
      <c r="B234" s="530">
        <v>22</v>
      </c>
      <c r="C234" s="1471"/>
      <c r="D234" s="1472"/>
      <c r="E234" s="657"/>
      <c r="F234" s="657"/>
      <c r="G234" s="657"/>
      <c r="H234" s="657"/>
      <c r="I234" s="657"/>
    </row>
    <row r="235" spans="1:9" ht="25.15" customHeight="1">
      <c r="A235" s="493"/>
      <c r="B235" s="530">
        <v>23</v>
      </c>
      <c r="C235" s="1471"/>
      <c r="D235" s="1472"/>
      <c r="E235" s="657"/>
      <c r="F235" s="657"/>
      <c r="G235" s="657"/>
      <c r="H235" s="657"/>
      <c r="I235" s="657"/>
    </row>
    <row r="236" spans="1:9" ht="25.15" customHeight="1">
      <c r="A236" s="493"/>
      <c r="B236" s="530">
        <v>24</v>
      </c>
      <c r="C236" s="1471"/>
      <c r="D236" s="1472"/>
      <c r="E236" s="657"/>
      <c r="F236" s="657"/>
      <c r="G236" s="657"/>
      <c r="H236" s="657"/>
      <c r="I236" s="657"/>
    </row>
    <row r="237" spans="1:9" ht="25.15" customHeight="1">
      <c r="A237" s="493"/>
      <c r="B237" s="530">
        <v>25</v>
      </c>
      <c r="C237" s="1471"/>
      <c r="D237" s="1472"/>
      <c r="E237" s="657"/>
      <c r="F237" s="657"/>
      <c r="G237" s="657"/>
      <c r="H237" s="657"/>
      <c r="I237" s="657"/>
    </row>
    <row r="238" spans="1:9" ht="25.15" customHeight="1">
      <c r="A238" s="493"/>
      <c r="B238" s="530">
        <v>26</v>
      </c>
      <c r="C238" s="1471"/>
      <c r="D238" s="1472"/>
      <c r="E238" s="657"/>
      <c r="F238" s="657"/>
      <c r="G238" s="657"/>
      <c r="H238" s="657"/>
      <c r="I238" s="657"/>
    </row>
    <row r="239" spans="1:9" ht="25.15" customHeight="1">
      <c r="A239" s="493"/>
      <c r="B239" s="530">
        <v>27</v>
      </c>
      <c r="C239" s="1471"/>
      <c r="D239" s="1472"/>
      <c r="E239" s="657"/>
      <c r="F239" s="657"/>
      <c r="G239" s="657"/>
      <c r="H239" s="657"/>
      <c r="I239" s="657"/>
    </row>
    <row r="240" spans="1:9" ht="25.15" customHeight="1">
      <c r="A240" s="493"/>
      <c r="B240" s="530">
        <v>28</v>
      </c>
      <c r="C240" s="1471"/>
      <c r="D240" s="1472"/>
      <c r="E240" s="657"/>
      <c r="F240" s="657"/>
      <c r="G240" s="657"/>
      <c r="H240" s="657"/>
      <c r="I240" s="657"/>
    </row>
    <row r="241" spans="1:12" ht="25.15" customHeight="1">
      <c r="A241" s="493"/>
      <c r="B241" s="530">
        <v>29</v>
      </c>
      <c r="C241" s="1471"/>
      <c r="D241" s="1472"/>
      <c r="E241" s="657"/>
      <c r="F241" s="657"/>
      <c r="G241" s="657"/>
      <c r="H241" s="657"/>
      <c r="I241" s="657"/>
    </row>
    <row r="242" spans="1:12" ht="25.15" customHeight="1">
      <c r="A242" s="493"/>
      <c r="B242" s="530">
        <v>30</v>
      </c>
      <c r="C242" s="1471"/>
      <c r="D242" s="1472"/>
      <c r="E242" s="657"/>
      <c r="F242" s="657"/>
      <c r="G242" s="657"/>
      <c r="H242" s="657"/>
      <c r="I242" s="657"/>
    </row>
    <row r="243" spans="1:12" ht="25.15" customHeight="1">
      <c r="A243" s="493"/>
      <c r="B243" s="530">
        <v>31</v>
      </c>
      <c r="C243" s="1471"/>
      <c r="D243" s="1472"/>
      <c r="E243" s="657"/>
      <c r="F243" s="657"/>
      <c r="G243" s="657"/>
      <c r="H243" s="657"/>
      <c r="I243" s="657"/>
    </row>
    <row r="244" spans="1:12" ht="25.15" customHeight="1"/>
    <row r="245" spans="1:12" ht="25.15" customHeight="1">
      <c r="A245" s="1473" t="s">
        <v>228</v>
      </c>
      <c r="B245" s="1473"/>
      <c r="C245" s="1473"/>
      <c r="D245" s="1473"/>
      <c r="E245" s="1473"/>
      <c r="F245" s="1473"/>
      <c r="G245" s="1473"/>
      <c r="H245" s="1473"/>
      <c r="I245" s="534"/>
    </row>
    <row r="246" spans="1:12" ht="25.15" customHeight="1">
      <c r="B246" s="490"/>
      <c r="C246" s="490"/>
      <c r="D246" s="490"/>
      <c r="E246" s="490"/>
      <c r="F246" s="490"/>
      <c r="G246" s="490"/>
      <c r="H246" s="490"/>
      <c r="I246" s="490"/>
    </row>
    <row r="247" spans="1:12" ht="25.15" customHeight="1">
      <c r="B247" s="491"/>
      <c r="C247" s="535" t="s">
        <v>71</v>
      </c>
      <c r="D247" s="1474">
        <v>0</v>
      </c>
      <c r="E247" s="1475"/>
      <c r="F247" s="1475"/>
      <c r="G247" s="1475"/>
      <c r="H247" s="1476"/>
      <c r="I247" s="490"/>
    </row>
    <row r="248" spans="1:12" ht="25.15" customHeight="1">
      <c r="B248" s="491"/>
      <c r="C248" s="535"/>
      <c r="D248" s="1477"/>
      <c r="E248" s="1478"/>
      <c r="F248" s="1478"/>
      <c r="G248" s="1478"/>
      <c r="H248" s="1479"/>
      <c r="I248" s="490"/>
    </row>
    <row r="249" spans="1:12" ht="25.15" customHeight="1">
      <c r="B249" s="491"/>
      <c r="C249" s="535"/>
      <c r="D249" s="491"/>
      <c r="E249" s="491"/>
      <c r="F249" s="491"/>
      <c r="G249" s="491"/>
      <c r="H249" s="491"/>
      <c r="I249" s="490"/>
      <c r="J249" s="534"/>
      <c r="K249" s="534"/>
    </row>
    <row r="250" spans="1:12" ht="25.15" customHeight="1">
      <c r="B250" s="491"/>
      <c r="C250" s="535" t="s">
        <v>72</v>
      </c>
      <c r="D250" s="1480" t="s">
        <v>248</v>
      </c>
      <c r="E250" s="1481"/>
      <c r="F250" s="1481"/>
      <c r="G250" s="1481"/>
      <c r="H250" s="1482"/>
      <c r="I250" s="490"/>
      <c r="J250" s="490"/>
      <c r="K250" s="490"/>
      <c r="L250" s="490"/>
    </row>
    <row r="251" spans="1:12" ht="25.15" customHeight="1">
      <c r="A251" s="350"/>
      <c r="B251" s="491"/>
      <c r="C251" s="491"/>
      <c r="D251" s="491"/>
      <c r="E251" s="491"/>
      <c r="F251" s="491"/>
      <c r="G251" s="491"/>
      <c r="H251" s="491"/>
      <c r="I251" s="490"/>
      <c r="J251" s="490"/>
      <c r="K251" s="490"/>
      <c r="L251" s="490"/>
    </row>
    <row r="252" spans="1:12" ht="25.15" customHeight="1">
      <c r="A252" s="492" t="s">
        <v>74</v>
      </c>
      <c r="B252" s="492" t="s">
        <v>75</v>
      </c>
      <c r="C252" s="1483" t="s">
        <v>76</v>
      </c>
      <c r="D252" s="1484"/>
      <c r="E252" s="492" t="s">
        <v>77</v>
      </c>
      <c r="F252" s="492" t="s">
        <v>78</v>
      </c>
      <c r="G252" s="492" t="s">
        <v>240</v>
      </c>
      <c r="H252" s="492" t="s">
        <v>81</v>
      </c>
      <c r="I252" s="492" t="s">
        <v>241</v>
      </c>
      <c r="J252" s="490"/>
      <c r="K252" s="490"/>
      <c r="L252" s="490"/>
    </row>
    <row r="253" spans="1:12" ht="25.15" customHeight="1">
      <c r="A253" s="493"/>
      <c r="B253" s="530">
        <v>1</v>
      </c>
      <c r="C253" s="1471"/>
      <c r="D253" s="1472"/>
      <c r="E253" s="657"/>
      <c r="F253" s="657"/>
      <c r="G253" s="657"/>
      <c r="H253" s="657"/>
      <c r="I253" s="657"/>
      <c r="J253" s="490"/>
      <c r="K253" s="490"/>
      <c r="L253" s="490"/>
    </row>
    <row r="254" spans="1:12" ht="25.15" customHeight="1">
      <c r="A254" s="493"/>
      <c r="B254" s="530">
        <v>2</v>
      </c>
      <c r="C254" s="1471"/>
      <c r="D254" s="1472"/>
      <c r="E254" s="657"/>
      <c r="F254" s="657"/>
      <c r="G254" s="657"/>
      <c r="H254" s="657"/>
      <c r="I254" s="657"/>
      <c r="J254" s="490"/>
      <c r="K254" s="490"/>
      <c r="L254" s="490"/>
    </row>
    <row r="255" spans="1:12" ht="25.15" customHeight="1">
      <c r="A255" s="493"/>
      <c r="B255" s="530">
        <v>3</v>
      </c>
      <c r="C255" s="1471"/>
      <c r="D255" s="1472"/>
      <c r="E255" s="657"/>
      <c r="F255" s="657"/>
      <c r="G255" s="657"/>
      <c r="H255" s="657"/>
      <c r="I255" s="657"/>
      <c r="J255" s="490"/>
      <c r="K255" s="490"/>
      <c r="L255" s="490"/>
    </row>
    <row r="256" spans="1:12" ht="25.15" customHeight="1">
      <c r="A256" s="493"/>
      <c r="B256" s="530">
        <v>4</v>
      </c>
      <c r="C256" s="1471"/>
      <c r="D256" s="1472"/>
      <c r="E256" s="657"/>
      <c r="F256" s="657"/>
      <c r="G256" s="657"/>
      <c r="H256" s="657"/>
      <c r="I256" s="657"/>
      <c r="J256" s="490"/>
      <c r="K256" s="490"/>
      <c r="L256" s="490"/>
    </row>
    <row r="257" spans="1:9" ht="25.15" customHeight="1">
      <c r="A257" s="493"/>
      <c r="B257" s="530">
        <v>5</v>
      </c>
      <c r="C257" s="1471"/>
      <c r="D257" s="1472"/>
      <c r="E257" s="657"/>
      <c r="F257" s="657"/>
      <c r="G257" s="657"/>
      <c r="H257" s="657"/>
      <c r="I257" s="657"/>
    </row>
    <row r="258" spans="1:9" ht="25.15" customHeight="1">
      <c r="A258" s="493"/>
      <c r="B258" s="530">
        <v>6</v>
      </c>
      <c r="C258" s="1471"/>
      <c r="D258" s="1472"/>
      <c r="E258" s="657"/>
      <c r="F258" s="657"/>
      <c r="G258" s="657"/>
      <c r="H258" s="657"/>
      <c r="I258" s="657"/>
    </row>
    <row r="259" spans="1:9" ht="25.15" customHeight="1">
      <c r="A259" s="493"/>
      <c r="B259" s="530">
        <v>7</v>
      </c>
      <c r="C259" s="1471"/>
      <c r="D259" s="1472"/>
      <c r="E259" s="657"/>
      <c r="F259" s="657"/>
      <c r="G259" s="657"/>
      <c r="H259" s="657"/>
      <c r="I259" s="657"/>
    </row>
    <row r="260" spans="1:9" ht="25.15" customHeight="1">
      <c r="A260" s="493"/>
      <c r="B260" s="530">
        <v>8</v>
      </c>
      <c r="C260" s="1471"/>
      <c r="D260" s="1472"/>
      <c r="E260" s="657"/>
      <c r="F260" s="657"/>
      <c r="G260" s="657"/>
      <c r="H260" s="657"/>
      <c r="I260" s="657"/>
    </row>
    <row r="261" spans="1:9" ht="25.15" customHeight="1">
      <c r="A261" s="493"/>
      <c r="B261" s="530">
        <v>9</v>
      </c>
      <c r="C261" s="1471"/>
      <c r="D261" s="1472"/>
      <c r="E261" s="657"/>
      <c r="F261" s="657"/>
      <c r="G261" s="657"/>
      <c r="H261" s="657"/>
      <c r="I261" s="657"/>
    </row>
    <row r="262" spans="1:9" ht="25.15" customHeight="1">
      <c r="A262" s="493"/>
      <c r="B262" s="530">
        <v>10</v>
      </c>
      <c r="C262" s="1471"/>
      <c r="D262" s="1472"/>
      <c r="E262" s="657"/>
      <c r="F262" s="657"/>
      <c r="G262" s="657"/>
      <c r="H262" s="657"/>
      <c r="I262" s="657"/>
    </row>
    <row r="263" spans="1:9" ht="25.15" customHeight="1">
      <c r="A263" s="493"/>
      <c r="B263" s="530">
        <v>11</v>
      </c>
      <c r="C263" s="1471"/>
      <c r="D263" s="1472"/>
      <c r="E263" s="657"/>
      <c r="F263" s="657"/>
      <c r="G263" s="657"/>
      <c r="H263" s="657"/>
      <c r="I263" s="657"/>
    </row>
    <row r="264" spans="1:9" ht="25.15" customHeight="1">
      <c r="A264" s="493"/>
      <c r="B264" s="530">
        <v>12</v>
      </c>
      <c r="C264" s="1471"/>
      <c r="D264" s="1472"/>
      <c r="E264" s="657"/>
      <c r="F264" s="657"/>
      <c r="G264" s="657"/>
      <c r="H264" s="657"/>
      <c r="I264" s="657"/>
    </row>
    <row r="265" spans="1:9" ht="25.15" customHeight="1">
      <c r="A265" s="493"/>
      <c r="B265" s="530">
        <v>13</v>
      </c>
      <c r="C265" s="1471"/>
      <c r="D265" s="1472"/>
      <c r="E265" s="657"/>
      <c r="F265" s="657"/>
      <c r="G265" s="657"/>
      <c r="H265" s="657"/>
      <c r="I265" s="657"/>
    </row>
    <row r="266" spans="1:9" ht="25.15" customHeight="1">
      <c r="A266" s="493"/>
      <c r="B266" s="530">
        <v>14</v>
      </c>
      <c r="C266" s="1471"/>
      <c r="D266" s="1472"/>
      <c r="E266" s="657"/>
      <c r="F266" s="657"/>
      <c r="G266" s="657"/>
      <c r="H266" s="657"/>
      <c r="I266" s="657"/>
    </row>
    <row r="267" spans="1:9" ht="25.15" customHeight="1">
      <c r="A267" s="493"/>
      <c r="B267" s="530">
        <v>15</v>
      </c>
      <c r="C267" s="1471"/>
      <c r="D267" s="1472"/>
      <c r="E267" s="657"/>
      <c r="F267" s="657"/>
      <c r="G267" s="657"/>
      <c r="H267" s="657"/>
      <c r="I267" s="657"/>
    </row>
    <row r="268" spans="1:9" ht="25.15" customHeight="1">
      <c r="A268" s="493"/>
      <c r="B268" s="530">
        <v>16</v>
      </c>
      <c r="C268" s="1471"/>
      <c r="D268" s="1472"/>
      <c r="E268" s="657"/>
      <c r="F268" s="657"/>
      <c r="G268" s="657"/>
      <c r="H268" s="657"/>
      <c r="I268" s="657"/>
    </row>
    <row r="269" spans="1:9" ht="25.15" customHeight="1">
      <c r="A269" s="493"/>
      <c r="B269" s="530">
        <v>17</v>
      </c>
      <c r="C269" s="1471"/>
      <c r="D269" s="1472"/>
      <c r="E269" s="657"/>
      <c r="F269" s="657"/>
      <c r="G269" s="657"/>
      <c r="H269" s="657"/>
      <c r="I269" s="657"/>
    </row>
    <row r="270" spans="1:9" ht="25.15" customHeight="1">
      <c r="A270" s="493"/>
      <c r="B270" s="530">
        <v>18</v>
      </c>
      <c r="C270" s="1471"/>
      <c r="D270" s="1472"/>
      <c r="E270" s="657"/>
      <c r="F270" s="657"/>
      <c r="G270" s="657"/>
      <c r="H270" s="657"/>
      <c r="I270" s="657"/>
    </row>
    <row r="271" spans="1:9" ht="25.15" customHeight="1">
      <c r="A271" s="493"/>
      <c r="B271" s="530">
        <v>19</v>
      </c>
      <c r="C271" s="1471"/>
      <c r="D271" s="1472"/>
      <c r="E271" s="657"/>
      <c r="F271" s="657"/>
      <c r="G271" s="657"/>
      <c r="H271" s="657"/>
      <c r="I271" s="657"/>
    </row>
    <row r="272" spans="1:9" ht="25.15" customHeight="1">
      <c r="A272" s="493"/>
      <c r="B272" s="530">
        <v>20</v>
      </c>
      <c r="C272" s="1471"/>
      <c r="D272" s="1472"/>
      <c r="E272" s="657"/>
      <c r="F272" s="657"/>
      <c r="G272" s="657"/>
      <c r="H272" s="657"/>
      <c r="I272" s="657"/>
    </row>
    <row r="273" spans="1:9" ht="25.15" customHeight="1">
      <c r="A273" s="493"/>
      <c r="B273" s="530">
        <v>21</v>
      </c>
      <c r="C273" s="1471"/>
      <c r="D273" s="1472"/>
      <c r="E273" s="657"/>
      <c r="F273" s="657"/>
      <c r="G273" s="657"/>
      <c r="H273" s="657"/>
      <c r="I273" s="657"/>
    </row>
    <row r="274" spans="1:9" ht="25.15" customHeight="1">
      <c r="A274" s="493"/>
      <c r="B274" s="530">
        <v>22</v>
      </c>
      <c r="C274" s="1471"/>
      <c r="D274" s="1472"/>
      <c r="E274" s="657"/>
      <c r="F274" s="657"/>
      <c r="G274" s="657"/>
      <c r="H274" s="657"/>
      <c r="I274" s="657"/>
    </row>
    <row r="275" spans="1:9" ht="25.15" customHeight="1">
      <c r="A275" s="493"/>
      <c r="B275" s="530">
        <v>23</v>
      </c>
      <c r="C275" s="1471"/>
      <c r="D275" s="1472"/>
      <c r="E275" s="657"/>
      <c r="F275" s="657"/>
      <c r="G275" s="657"/>
      <c r="H275" s="657"/>
      <c r="I275" s="657"/>
    </row>
    <row r="276" spans="1:9" ht="25.15" customHeight="1">
      <c r="A276" s="493"/>
      <c r="B276" s="530">
        <v>24</v>
      </c>
      <c r="C276" s="1471"/>
      <c r="D276" s="1472"/>
      <c r="E276" s="657"/>
      <c r="F276" s="657"/>
      <c r="G276" s="657"/>
      <c r="H276" s="657"/>
      <c r="I276" s="657"/>
    </row>
    <row r="277" spans="1:9" ht="25.15" customHeight="1">
      <c r="A277" s="493"/>
      <c r="B277" s="530">
        <v>25</v>
      </c>
      <c r="C277" s="1471"/>
      <c r="D277" s="1472"/>
      <c r="E277" s="657"/>
      <c r="F277" s="657"/>
      <c r="G277" s="657"/>
      <c r="H277" s="657"/>
      <c r="I277" s="657"/>
    </row>
    <row r="278" spans="1:9" ht="25.15" customHeight="1">
      <c r="A278" s="493"/>
      <c r="B278" s="530">
        <v>26</v>
      </c>
      <c r="C278" s="1471"/>
      <c r="D278" s="1472"/>
      <c r="E278" s="657"/>
      <c r="F278" s="657"/>
      <c r="G278" s="657"/>
      <c r="H278" s="657"/>
      <c r="I278" s="657"/>
    </row>
    <row r="279" spans="1:9" ht="25.15" customHeight="1">
      <c r="A279" s="493"/>
      <c r="B279" s="530">
        <v>27</v>
      </c>
      <c r="C279" s="1471"/>
      <c r="D279" s="1472"/>
      <c r="E279" s="657"/>
      <c r="F279" s="657"/>
      <c r="G279" s="657"/>
      <c r="H279" s="657"/>
      <c r="I279" s="657"/>
    </row>
    <row r="280" spans="1:9" ht="25.15" customHeight="1">
      <c r="A280" s="493"/>
      <c r="B280" s="530">
        <v>28</v>
      </c>
      <c r="C280" s="1471"/>
      <c r="D280" s="1472"/>
      <c r="E280" s="657"/>
      <c r="F280" s="657"/>
      <c r="G280" s="657"/>
      <c r="H280" s="657"/>
      <c r="I280" s="657"/>
    </row>
    <row r="281" spans="1:9" ht="25.15" customHeight="1">
      <c r="A281" s="493"/>
      <c r="B281" s="530">
        <v>29</v>
      </c>
      <c r="C281" s="1471"/>
      <c r="D281" s="1472"/>
      <c r="E281" s="657"/>
      <c r="F281" s="657"/>
      <c r="G281" s="657"/>
      <c r="H281" s="657"/>
      <c r="I281" s="657"/>
    </row>
    <row r="282" spans="1:9" ht="25.15" customHeight="1">
      <c r="A282" s="493"/>
      <c r="B282" s="530">
        <v>30</v>
      </c>
      <c r="C282" s="1471"/>
      <c r="D282" s="1472"/>
      <c r="E282" s="657"/>
      <c r="F282" s="657"/>
      <c r="G282" s="657"/>
      <c r="H282" s="657"/>
      <c r="I282" s="657"/>
    </row>
    <row r="283" spans="1:9" ht="25.15" customHeight="1">
      <c r="A283" s="493"/>
      <c r="B283" s="530">
        <v>31</v>
      </c>
      <c r="C283" s="1471"/>
      <c r="D283" s="1472"/>
      <c r="E283" s="657"/>
      <c r="F283" s="657"/>
      <c r="G283" s="657"/>
      <c r="H283" s="657"/>
      <c r="I283" s="657"/>
    </row>
    <row r="284" spans="1:9" ht="25.15" customHeight="1"/>
    <row r="285" spans="1:9" ht="25.15" customHeight="1">
      <c r="A285" s="1473" t="s">
        <v>228</v>
      </c>
      <c r="B285" s="1473"/>
      <c r="C285" s="1473"/>
      <c r="D285" s="1473"/>
      <c r="E285" s="1473"/>
      <c r="F285" s="1473"/>
      <c r="G285" s="1473"/>
      <c r="H285" s="1473"/>
      <c r="I285" s="534"/>
    </row>
    <row r="286" spans="1:9" ht="25.15" customHeight="1">
      <c r="B286" s="490"/>
      <c r="C286" s="490"/>
      <c r="D286" s="490"/>
      <c r="E286" s="490"/>
      <c r="F286" s="490"/>
      <c r="G286" s="490"/>
      <c r="H286" s="490"/>
      <c r="I286" s="490"/>
    </row>
    <row r="287" spans="1:9" ht="25.15" customHeight="1">
      <c r="B287" s="491"/>
      <c r="C287" s="535" t="s">
        <v>71</v>
      </c>
      <c r="D287" s="1474">
        <v>0</v>
      </c>
      <c r="E287" s="1475"/>
      <c r="F287" s="1475"/>
      <c r="G287" s="1475"/>
      <c r="H287" s="1476"/>
      <c r="I287" s="490"/>
    </row>
    <row r="288" spans="1:9" ht="25.15" customHeight="1">
      <c r="B288" s="491"/>
      <c r="C288" s="535"/>
      <c r="D288" s="1477"/>
      <c r="E288" s="1478"/>
      <c r="F288" s="1478"/>
      <c r="G288" s="1478"/>
      <c r="H288" s="1479"/>
      <c r="I288" s="490"/>
    </row>
    <row r="289" spans="1:9" ht="25.15" customHeight="1">
      <c r="B289" s="491"/>
      <c r="C289" s="535"/>
      <c r="D289" s="491"/>
      <c r="E289" s="491"/>
      <c r="F289" s="491"/>
      <c r="G289" s="491"/>
      <c r="H289" s="491"/>
      <c r="I289" s="490"/>
    </row>
    <row r="290" spans="1:9" ht="25.15" customHeight="1">
      <c r="B290" s="491"/>
      <c r="C290" s="535" t="s">
        <v>72</v>
      </c>
      <c r="D290" s="1480" t="s">
        <v>249</v>
      </c>
      <c r="E290" s="1481"/>
      <c r="F290" s="1481"/>
      <c r="G290" s="1481"/>
      <c r="H290" s="1482"/>
      <c r="I290" s="490"/>
    </row>
    <row r="291" spans="1:9" ht="25.15" customHeight="1">
      <c r="A291" s="350"/>
      <c r="B291" s="491"/>
      <c r="C291" s="491"/>
      <c r="D291" s="491"/>
      <c r="E291" s="491"/>
      <c r="F291" s="491"/>
      <c r="G291" s="491"/>
      <c r="H291" s="491"/>
      <c r="I291" s="490"/>
    </row>
    <row r="292" spans="1:9" ht="25.15" customHeight="1">
      <c r="A292" s="492" t="s">
        <v>74</v>
      </c>
      <c r="B292" s="492" t="s">
        <v>75</v>
      </c>
      <c r="C292" s="1483" t="s">
        <v>76</v>
      </c>
      <c r="D292" s="1484"/>
      <c r="E292" s="492" t="s">
        <v>77</v>
      </c>
      <c r="F292" s="492" t="s">
        <v>78</v>
      </c>
      <c r="G292" s="492" t="s">
        <v>240</v>
      </c>
      <c r="H292" s="492" t="s">
        <v>81</v>
      </c>
      <c r="I292" s="492" t="s">
        <v>241</v>
      </c>
    </row>
    <row r="293" spans="1:9" ht="25.15" customHeight="1">
      <c r="A293" s="493"/>
      <c r="B293" s="530">
        <v>1</v>
      </c>
      <c r="C293" s="1471"/>
      <c r="D293" s="1472"/>
      <c r="E293" s="657"/>
      <c r="F293" s="657"/>
      <c r="G293" s="657"/>
      <c r="H293" s="657"/>
      <c r="I293" s="657"/>
    </row>
    <row r="294" spans="1:9" ht="25.15" customHeight="1">
      <c r="A294" s="493"/>
      <c r="B294" s="530">
        <v>2</v>
      </c>
      <c r="C294" s="1471"/>
      <c r="D294" s="1472"/>
      <c r="E294" s="657"/>
      <c r="F294" s="657"/>
      <c r="G294" s="657"/>
      <c r="H294" s="657"/>
      <c r="I294" s="657"/>
    </row>
    <row r="295" spans="1:9" ht="25.15" customHeight="1">
      <c r="A295" s="493"/>
      <c r="B295" s="530">
        <v>3</v>
      </c>
      <c r="C295" s="1471"/>
      <c r="D295" s="1472"/>
      <c r="E295" s="657"/>
      <c r="F295" s="657"/>
      <c r="G295" s="657"/>
      <c r="H295" s="657"/>
      <c r="I295" s="657"/>
    </row>
    <row r="296" spans="1:9" ht="25.15" customHeight="1">
      <c r="A296" s="493"/>
      <c r="B296" s="530">
        <v>4</v>
      </c>
      <c r="C296" s="1471"/>
      <c r="D296" s="1472"/>
      <c r="E296" s="657"/>
      <c r="F296" s="657"/>
      <c r="G296" s="657"/>
      <c r="H296" s="657"/>
      <c r="I296" s="657"/>
    </row>
    <row r="297" spans="1:9" ht="25.15" customHeight="1">
      <c r="A297" s="493"/>
      <c r="B297" s="530">
        <v>5</v>
      </c>
      <c r="C297" s="1471"/>
      <c r="D297" s="1472"/>
      <c r="E297" s="657"/>
      <c r="F297" s="657"/>
      <c r="G297" s="657"/>
      <c r="H297" s="657"/>
      <c r="I297" s="657"/>
    </row>
    <row r="298" spans="1:9" ht="25.15" customHeight="1">
      <c r="A298" s="493"/>
      <c r="B298" s="530">
        <v>6</v>
      </c>
      <c r="C298" s="1471"/>
      <c r="D298" s="1472"/>
      <c r="E298" s="657"/>
      <c r="F298" s="657"/>
      <c r="G298" s="657"/>
      <c r="H298" s="657"/>
      <c r="I298" s="657"/>
    </row>
    <row r="299" spans="1:9" ht="25.15" customHeight="1">
      <c r="A299" s="493"/>
      <c r="B299" s="530">
        <v>7</v>
      </c>
      <c r="C299" s="1471"/>
      <c r="D299" s="1472"/>
      <c r="E299" s="657"/>
      <c r="F299" s="657"/>
      <c r="G299" s="657"/>
      <c r="H299" s="657"/>
      <c r="I299" s="657"/>
    </row>
    <row r="300" spans="1:9" ht="25.15" customHeight="1">
      <c r="A300" s="493"/>
      <c r="B300" s="530">
        <v>8</v>
      </c>
      <c r="C300" s="1471"/>
      <c r="D300" s="1472"/>
      <c r="E300" s="657"/>
      <c r="F300" s="657"/>
      <c r="G300" s="657"/>
      <c r="H300" s="657"/>
      <c r="I300" s="657"/>
    </row>
    <row r="301" spans="1:9" ht="25.15" customHeight="1">
      <c r="A301" s="493"/>
      <c r="B301" s="530">
        <v>9</v>
      </c>
      <c r="C301" s="1471"/>
      <c r="D301" s="1472"/>
      <c r="E301" s="657"/>
      <c r="F301" s="657"/>
      <c r="G301" s="657"/>
      <c r="H301" s="657"/>
      <c r="I301" s="657"/>
    </row>
    <row r="302" spans="1:9" ht="25.15" customHeight="1">
      <c r="A302" s="493"/>
      <c r="B302" s="530">
        <v>10</v>
      </c>
      <c r="C302" s="1471"/>
      <c r="D302" s="1472"/>
      <c r="E302" s="657"/>
      <c r="F302" s="657"/>
      <c r="G302" s="657"/>
      <c r="H302" s="657"/>
      <c r="I302" s="657"/>
    </row>
    <row r="303" spans="1:9" ht="25.15" customHeight="1">
      <c r="A303" s="493"/>
      <c r="B303" s="530">
        <v>11</v>
      </c>
      <c r="C303" s="1471"/>
      <c r="D303" s="1472"/>
      <c r="E303" s="657"/>
      <c r="F303" s="657"/>
      <c r="G303" s="657"/>
      <c r="H303" s="657"/>
      <c r="I303" s="657"/>
    </row>
    <row r="304" spans="1:9" ht="25.15" customHeight="1">
      <c r="A304" s="493"/>
      <c r="B304" s="530">
        <v>12</v>
      </c>
      <c r="C304" s="1471"/>
      <c r="D304" s="1472"/>
      <c r="E304" s="657"/>
      <c r="F304" s="657"/>
      <c r="G304" s="657"/>
      <c r="H304" s="657"/>
      <c r="I304" s="657"/>
    </row>
    <row r="305" spans="1:9" ht="25.15" customHeight="1">
      <c r="A305" s="493"/>
      <c r="B305" s="530">
        <v>13</v>
      </c>
      <c r="C305" s="1471"/>
      <c r="D305" s="1472"/>
      <c r="E305" s="657"/>
      <c r="F305" s="657"/>
      <c r="G305" s="657"/>
      <c r="H305" s="657"/>
      <c r="I305" s="657"/>
    </row>
    <row r="306" spans="1:9" ht="25.15" customHeight="1">
      <c r="A306" s="493"/>
      <c r="B306" s="530">
        <v>14</v>
      </c>
      <c r="C306" s="1471"/>
      <c r="D306" s="1472"/>
      <c r="E306" s="657"/>
      <c r="F306" s="657"/>
      <c r="G306" s="657"/>
      <c r="H306" s="657"/>
      <c r="I306" s="657"/>
    </row>
    <row r="307" spans="1:9" ht="25.15" customHeight="1">
      <c r="A307" s="493"/>
      <c r="B307" s="530">
        <v>15</v>
      </c>
      <c r="C307" s="1471"/>
      <c r="D307" s="1472"/>
      <c r="E307" s="657"/>
      <c r="F307" s="657"/>
      <c r="G307" s="657"/>
      <c r="H307" s="657"/>
      <c r="I307" s="657"/>
    </row>
    <row r="308" spans="1:9" ht="25.15" customHeight="1">
      <c r="A308" s="493"/>
      <c r="B308" s="530">
        <v>16</v>
      </c>
      <c r="C308" s="1471"/>
      <c r="D308" s="1472"/>
      <c r="E308" s="657"/>
      <c r="F308" s="657"/>
      <c r="G308" s="657"/>
      <c r="H308" s="657"/>
      <c r="I308" s="657"/>
    </row>
    <row r="309" spans="1:9" ht="25.15" customHeight="1">
      <c r="A309" s="493"/>
      <c r="B309" s="530">
        <v>17</v>
      </c>
      <c r="C309" s="1471"/>
      <c r="D309" s="1472"/>
      <c r="E309" s="657"/>
      <c r="F309" s="657"/>
      <c r="G309" s="657"/>
      <c r="H309" s="657"/>
      <c r="I309" s="657"/>
    </row>
    <row r="310" spans="1:9" ht="25.15" customHeight="1">
      <c r="A310" s="493"/>
      <c r="B310" s="530">
        <v>18</v>
      </c>
      <c r="C310" s="1471"/>
      <c r="D310" s="1472"/>
      <c r="E310" s="657"/>
      <c r="F310" s="657"/>
      <c r="G310" s="657"/>
      <c r="H310" s="657"/>
      <c r="I310" s="657"/>
    </row>
    <row r="311" spans="1:9" ht="25.15" customHeight="1">
      <c r="A311" s="493"/>
      <c r="B311" s="530">
        <v>19</v>
      </c>
      <c r="C311" s="1471"/>
      <c r="D311" s="1472"/>
      <c r="E311" s="657"/>
      <c r="F311" s="657"/>
      <c r="G311" s="657"/>
      <c r="H311" s="657"/>
      <c r="I311" s="657"/>
    </row>
    <row r="312" spans="1:9" ht="25.15" customHeight="1">
      <c r="A312" s="493"/>
      <c r="B312" s="530">
        <v>20</v>
      </c>
      <c r="C312" s="1471"/>
      <c r="D312" s="1472"/>
      <c r="E312" s="657"/>
      <c r="F312" s="657"/>
      <c r="G312" s="657"/>
      <c r="H312" s="657"/>
      <c r="I312" s="657"/>
    </row>
    <row r="313" spans="1:9" ht="25.15" customHeight="1">
      <c r="A313" s="493"/>
      <c r="B313" s="530">
        <v>21</v>
      </c>
      <c r="C313" s="1471"/>
      <c r="D313" s="1472"/>
      <c r="E313" s="657"/>
      <c r="F313" s="657"/>
      <c r="G313" s="657"/>
      <c r="H313" s="657"/>
      <c r="I313" s="657"/>
    </row>
    <row r="314" spans="1:9" ht="25.15" customHeight="1">
      <c r="A314" s="493"/>
      <c r="B314" s="530">
        <v>22</v>
      </c>
      <c r="C314" s="1471"/>
      <c r="D314" s="1472"/>
      <c r="E314" s="657"/>
      <c r="F314" s="657"/>
      <c r="G314" s="657"/>
      <c r="H314" s="657"/>
      <c r="I314" s="657"/>
    </row>
    <row r="315" spans="1:9" ht="25.15" customHeight="1">
      <c r="A315" s="493"/>
      <c r="B315" s="530">
        <v>23</v>
      </c>
      <c r="C315" s="1471"/>
      <c r="D315" s="1472"/>
      <c r="E315" s="657"/>
      <c r="F315" s="657"/>
      <c r="G315" s="657"/>
      <c r="H315" s="657"/>
      <c r="I315" s="657"/>
    </row>
    <row r="316" spans="1:9" ht="25.15" customHeight="1">
      <c r="A316" s="493"/>
      <c r="B316" s="530">
        <v>24</v>
      </c>
      <c r="C316" s="1471"/>
      <c r="D316" s="1472"/>
      <c r="E316" s="657"/>
      <c r="F316" s="657"/>
      <c r="G316" s="657"/>
      <c r="H316" s="657"/>
      <c r="I316" s="657"/>
    </row>
    <row r="317" spans="1:9" ht="25.15" customHeight="1">
      <c r="A317" s="493"/>
      <c r="B317" s="530">
        <v>25</v>
      </c>
      <c r="C317" s="1471"/>
      <c r="D317" s="1472"/>
      <c r="E317" s="657"/>
      <c r="F317" s="657"/>
      <c r="G317" s="657"/>
      <c r="H317" s="657"/>
      <c r="I317" s="657"/>
    </row>
    <row r="318" spans="1:9" ht="25.15" customHeight="1">
      <c r="A318" s="493"/>
      <c r="B318" s="530">
        <v>26</v>
      </c>
      <c r="C318" s="1471"/>
      <c r="D318" s="1472"/>
      <c r="E318" s="657"/>
      <c r="F318" s="657"/>
      <c r="G318" s="657"/>
      <c r="H318" s="657"/>
      <c r="I318" s="657"/>
    </row>
    <row r="319" spans="1:9" ht="25.15" customHeight="1">
      <c r="A319" s="493"/>
      <c r="B319" s="530">
        <v>27</v>
      </c>
      <c r="C319" s="1471"/>
      <c r="D319" s="1472"/>
      <c r="E319" s="657"/>
      <c r="F319" s="657"/>
      <c r="G319" s="657"/>
      <c r="H319" s="657"/>
      <c r="I319" s="657"/>
    </row>
    <row r="320" spans="1:9" ht="25.15" customHeight="1">
      <c r="A320" s="493"/>
      <c r="B320" s="530">
        <v>28</v>
      </c>
      <c r="C320" s="1471"/>
      <c r="D320" s="1472"/>
      <c r="E320" s="657"/>
      <c r="F320" s="657"/>
      <c r="G320" s="657"/>
      <c r="H320" s="657"/>
      <c r="I320" s="657"/>
    </row>
    <row r="321" spans="1:9" ht="25.15" customHeight="1">
      <c r="A321" s="493"/>
      <c r="B321" s="530">
        <v>29</v>
      </c>
      <c r="C321" s="1471"/>
      <c r="D321" s="1472"/>
      <c r="E321" s="657"/>
      <c r="F321" s="657"/>
      <c r="G321" s="657"/>
      <c r="H321" s="657"/>
      <c r="I321" s="657"/>
    </row>
    <row r="322" spans="1:9" ht="25.15" customHeight="1">
      <c r="A322" s="493"/>
      <c r="B322" s="530">
        <v>30</v>
      </c>
      <c r="C322" s="1471"/>
      <c r="D322" s="1472"/>
      <c r="E322" s="657"/>
      <c r="F322" s="657"/>
      <c r="G322" s="657"/>
      <c r="H322" s="657"/>
      <c r="I322" s="657"/>
    </row>
    <row r="323" spans="1:9" ht="25.15" customHeight="1">
      <c r="A323" s="493"/>
      <c r="B323" s="530">
        <v>31</v>
      </c>
      <c r="C323" s="1471"/>
      <c r="D323" s="1472"/>
      <c r="E323" s="657"/>
      <c r="F323" s="657"/>
      <c r="G323" s="657"/>
      <c r="H323" s="657"/>
      <c r="I323" s="657"/>
    </row>
    <row r="324" spans="1:9" ht="25.15" customHeight="1"/>
    <row r="325" spans="1:9" ht="25.15" customHeight="1">
      <c r="A325" s="1473" t="s">
        <v>228</v>
      </c>
      <c r="B325" s="1473"/>
      <c r="C325" s="1473"/>
      <c r="D325" s="1473"/>
      <c r="E325" s="1473"/>
      <c r="F325" s="1473"/>
      <c r="G325" s="1473"/>
      <c r="H325" s="1473"/>
      <c r="I325" s="534"/>
    </row>
    <row r="326" spans="1:9" ht="25.15" customHeight="1">
      <c r="B326" s="490"/>
      <c r="C326" s="490"/>
      <c r="D326" s="490"/>
      <c r="E326" s="490"/>
      <c r="F326" s="490"/>
      <c r="G326" s="490"/>
      <c r="H326" s="490"/>
      <c r="I326" s="490"/>
    </row>
    <row r="327" spans="1:9" ht="25.15" customHeight="1">
      <c r="B327" s="491"/>
      <c r="C327" s="535" t="s">
        <v>71</v>
      </c>
      <c r="D327" s="1474">
        <v>0</v>
      </c>
      <c r="E327" s="1475"/>
      <c r="F327" s="1475"/>
      <c r="G327" s="1475"/>
      <c r="H327" s="1476"/>
      <c r="I327" s="490"/>
    </row>
    <row r="328" spans="1:9" ht="25.15" customHeight="1">
      <c r="B328" s="491"/>
      <c r="C328" s="535"/>
      <c r="D328" s="1477"/>
      <c r="E328" s="1478"/>
      <c r="F328" s="1478"/>
      <c r="G328" s="1478"/>
      <c r="H328" s="1479"/>
      <c r="I328" s="490"/>
    </row>
    <row r="329" spans="1:9" ht="25.15" customHeight="1">
      <c r="B329" s="491"/>
      <c r="C329" s="535"/>
      <c r="D329" s="491"/>
      <c r="E329" s="491"/>
      <c r="F329" s="491"/>
      <c r="G329" s="491"/>
      <c r="H329" s="491"/>
      <c r="I329" s="490"/>
    </row>
    <row r="330" spans="1:9" ht="25.15" customHeight="1">
      <c r="B330" s="491"/>
      <c r="C330" s="535" t="s">
        <v>72</v>
      </c>
      <c r="D330" s="1480" t="s">
        <v>250</v>
      </c>
      <c r="E330" s="1481"/>
      <c r="F330" s="1481"/>
      <c r="G330" s="1481"/>
      <c r="H330" s="1482"/>
      <c r="I330" s="490"/>
    </row>
    <row r="331" spans="1:9" ht="25.15" customHeight="1">
      <c r="A331" s="350"/>
      <c r="B331" s="491"/>
      <c r="C331" s="491"/>
      <c r="D331" s="491"/>
      <c r="E331" s="491"/>
      <c r="F331" s="491"/>
      <c r="G331" s="491"/>
      <c r="H331" s="491"/>
      <c r="I331" s="490"/>
    </row>
    <row r="332" spans="1:9" ht="25.15" customHeight="1">
      <c r="A332" s="492" t="s">
        <v>74</v>
      </c>
      <c r="B332" s="492" t="s">
        <v>75</v>
      </c>
      <c r="C332" s="1483" t="s">
        <v>76</v>
      </c>
      <c r="D332" s="1484"/>
      <c r="E332" s="492" t="s">
        <v>77</v>
      </c>
      <c r="F332" s="492" t="s">
        <v>78</v>
      </c>
      <c r="G332" s="492" t="s">
        <v>240</v>
      </c>
      <c r="H332" s="492" t="s">
        <v>81</v>
      </c>
      <c r="I332" s="492" t="s">
        <v>241</v>
      </c>
    </row>
    <row r="333" spans="1:9" ht="25.15" customHeight="1">
      <c r="A333" s="493"/>
      <c r="B333" s="530">
        <v>1</v>
      </c>
      <c r="C333" s="1471"/>
      <c r="D333" s="1472"/>
      <c r="E333" s="657"/>
      <c r="F333" s="657"/>
      <c r="G333" s="657"/>
      <c r="H333" s="657"/>
      <c r="I333" s="657"/>
    </row>
    <row r="334" spans="1:9" ht="25.15" customHeight="1">
      <c r="A334" s="493"/>
      <c r="B334" s="530">
        <v>2</v>
      </c>
      <c r="C334" s="1471"/>
      <c r="D334" s="1472"/>
      <c r="E334" s="657"/>
      <c r="F334" s="657"/>
      <c r="G334" s="657"/>
      <c r="H334" s="657"/>
      <c r="I334" s="657"/>
    </row>
    <row r="335" spans="1:9" ht="25.15" customHeight="1">
      <c r="A335" s="493"/>
      <c r="B335" s="530">
        <v>3</v>
      </c>
      <c r="C335" s="1471"/>
      <c r="D335" s="1472"/>
      <c r="E335" s="657"/>
      <c r="F335" s="657"/>
      <c r="G335" s="657"/>
      <c r="H335" s="657"/>
      <c r="I335" s="657"/>
    </row>
    <row r="336" spans="1:9" ht="25.15" customHeight="1">
      <c r="A336" s="493"/>
      <c r="B336" s="530">
        <v>4</v>
      </c>
      <c r="C336" s="1471"/>
      <c r="D336" s="1472"/>
      <c r="E336" s="657"/>
      <c r="F336" s="657"/>
      <c r="G336" s="657"/>
      <c r="H336" s="657"/>
      <c r="I336" s="657"/>
    </row>
    <row r="337" spans="1:9" ht="25.15" customHeight="1">
      <c r="A337" s="493"/>
      <c r="B337" s="530">
        <v>5</v>
      </c>
      <c r="C337" s="1471"/>
      <c r="D337" s="1472"/>
      <c r="E337" s="657"/>
      <c r="F337" s="657"/>
      <c r="G337" s="657"/>
      <c r="H337" s="657"/>
      <c r="I337" s="657"/>
    </row>
    <row r="338" spans="1:9" ht="25.15" customHeight="1">
      <c r="A338" s="493"/>
      <c r="B338" s="530">
        <v>6</v>
      </c>
      <c r="C338" s="1471"/>
      <c r="D338" s="1472"/>
      <c r="E338" s="657"/>
      <c r="F338" s="657"/>
      <c r="G338" s="657"/>
      <c r="H338" s="657"/>
      <c r="I338" s="657"/>
    </row>
    <row r="339" spans="1:9" ht="25.15" customHeight="1">
      <c r="A339" s="493"/>
      <c r="B339" s="530">
        <v>7</v>
      </c>
      <c r="C339" s="1471"/>
      <c r="D339" s="1472"/>
      <c r="E339" s="657"/>
      <c r="F339" s="657"/>
      <c r="G339" s="657"/>
      <c r="H339" s="657"/>
      <c r="I339" s="657"/>
    </row>
    <row r="340" spans="1:9" ht="25.15" customHeight="1">
      <c r="A340" s="493"/>
      <c r="B340" s="530">
        <v>8</v>
      </c>
      <c r="C340" s="1471"/>
      <c r="D340" s="1472"/>
      <c r="E340" s="657"/>
      <c r="F340" s="657"/>
      <c r="G340" s="657"/>
      <c r="H340" s="657"/>
      <c r="I340" s="657"/>
    </row>
    <row r="341" spans="1:9" ht="25.15" customHeight="1">
      <c r="A341" s="493"/>
      <c r="B341" s="530">
        <v>9</v>
      </c>
      <c r="C341" s="1471"/>
      <c r="D341" s="1472"/>
      <c r="E341" s="657"/>
      <c r="F341" s="657"/>
      <c r="G341" s="657"/>
      <c r="H341" s="657"/>
      <c r="I341" s="657"/>
    </row>
    <row r="342" spans="1:9" ht="25.15" customHeight="1">
      <c r="A342" s="493"/>
      <c r="B342" s="530">
        <v>10</v>
      </c>
      <c r="C342" s="1471"/>
      <c r="D342" s="1472"/>
      <c r="E342" s="657"/>
      <c r="F342" s="657"/>
      <c r="G342" s="657"/>
      <c r="H342" s="657"/>
      <c r="I342" s="657"/>
    </row>
    <row r="343" spans="1:9" ht="25.15" customHeight="1">
      <c r="A343" s="493"/>
      <c r="B343" s="530">
        <v>11</v>
      </c>
      <c r="C343" s="1471"/>
      <c r="D343" s="1472"/>
      <c r="E343" s="657"/>
      <c r="F343" s="657"/>
      <c r="G343" s="657"/>
      <c r="H343" s="657"/>
      <c r="I343" s="657"/>
    </row>
    <row r="344" spans="1:9" ht="25.15" customHeight="1">
      <c r="A344" s="493"/>
      <c r="B344" s="530">
        <v>12</v>
      </c>
      <c r="C344" s="1471"/>
      <c r="D344" s="1472"/>
      <c r="E344" s="657"/>
      <c r="F344" s="657"/>
      <c r="G344" s="657"/>
      <c r="H344" s="657"/>
      <c r="I344" s="657"/>
    </row>
    <row r="345" spans="1:9" ht="25.15" customHeight="1">
      <c r="A345" s="493"/>
      <c r="B345" s="530">
        <v>13</v>
      </c>
      <c r="C345" s="1471"/>
      <c r="D345" s="1472"/>
      <c r="E345" s="657"/>
      <c r="F345" s="657"/>
      <c r="G345" s="657"/>
      <c r="H345" s="657"/>
      <c r="I345" s="657"/>
    </row>
    <row r="346" spans="1:9" ht="25.15" customHeight="1">
      <c r="A346" s="493"/>
      <c r="B346" s="530">
        <v>14</v>
      </c>
      <c r="C346" s="1471"/>
      <c r="D346" s="1472"/>
      <c r="E346" s="657"/>
      <c r="F346" s="657"/>
      <c r="G346" s="657"/>
      <c r="H346" s="657"/>
      <c r="I346" s="657"/>
    </row>
    <row r="347" spans="1:9" ht="25.15" customHeight="1">
      <c r="A347" s="493"/>
      <c r="B347" s="530">
        <v>15</v>
      </c>
      <c r="C347" s="1471"/>
      <c r="D347" s="1472"/>
      <c r="E347" s="657"/>
      <c r="F347" s="657"/>
      <c r="G347" s="657"/>
      <c r="H347" s="657"/>
      <c r="I347" s="657"/>
    </row>
    <row r="348" spans="1:9" ht="25.15" customHeight="1">
      <c r="A348" s="493"/>
      <c r="B348" s="530">
        <v>16</v>
      </c>
      <c r="C348" s="1471"/>
      <c r="D348" s="1472"/>
      <c r="E348" s="657"/>
      <c r="F348" s="657"/>
      <c r="G348" s="657"/>
      <c r="H348" s="657"/>
      <c r="I348" s="657"/>
    </row>
    <row r="349" spans="1:9" ht="25.15" customHeight="1">
      <c r="A349" s="493"/>
      <c r="B349" s="530">
        <v>17</v>
      </c>
      <c r="C349" s="1471"/>
      <c r="D349" s="1472"/>
      <c r="E349" s="657"/>
      <c r="F349" s="657"/>
      <c r="G349" s="657"/>
      <c r="H349" s="657"/>
      <c r="I349" s="657"/>
    </row>
    <row r="350" spans="1:9" ht="25.15" customHeight="1">
      <c r="A350" s="493"/>
      <c r="B350" s="530">
        <v>18</v>
      </c>
      <c r="C350" s="1471"/>
      <c r="D350" s="1472"/>
      <c r="E350" s="657"/>
      <c r="F350" s="657"/>
      <c r="G350" s="657"/>
      <c r="H350" s="657"/>
      <c r="I350" s="657"/>
    </row>
    <row r="351" spans="1:9" ht="25.15" customHeight="1">
      <c r="A351" s="493"/>
      <c r="B351" s="530">
        <v>19</v>
      </c>
      <c r="C351" s="1471"/>
      <c r="D351" s="1472"/>
      <c r="E351" s="657"/>
      <c r="F351" s="657"/>
      <c r="G351" s="657"/>
      <c r="H351" s="657"/>
      <c r="I351" s="657"/>
    </row>
    <row r="352" spans="1:9" ht="25.15" customHeight="1">
      <c r="A352" s="493"/>
      <c r="B352" s="530">
        <v>20</v>
      </c>
      <c r="C352" s="1471"/>
      <c r="D352" s="1472"/>
      <c r="E352" s="657"/>
      <c r="F352" s="657"/>
      <c r="G352" s="657"/>
      <c r="H352" s="657"/>
      <c r="I352" s="657"/>
    </row>
    <row r="353" spans="1:9" ht="25.15" customHeight="1">
      <c r="A353" s="493"/>
      <c r="B353" s="530">
        <v>21</v>
      </c>
      <c r="C353" s="1471"/>
      <c r="D353" s="1472"/>
      <c r="E353" s="657"/>
      <c r="F353" s="657"/>
      <c r="G353" s="657"/>
      <c r="H353" s="657"/>
      <c r="I353" s="657"/>
    </row>
    <row r="354" spans="1:9" ht="25.15" customHeight="1">
      <c r="A354" s="493"/>
      <c r="B354" s="530">
        <v>22</v>
      </c>
      <c r="C354" s="1471"/>
      <c r="D354" s="1472"/>
      <c r="E354" s="657"/>
      <c r="F354" s="657"/>
      <c r="G354" s="657"/>
      <c r="H354" s="657"/>
      <c r="I354" s="657"/>
    </row>
    <row r="355" spans="1:9" ht="25.15" customHeight="1">
      <c r="A355" s="493"/>
      <c r="B355" s="530">
        <v>23</v>
      </c>
      <c r="C355" s="1471"/>
      <c r="D355" s="1472"/>
      <c r="E355" s="657"/>
      <c r="F355" s="657"/>
      <c r="G355" s="657"/>
      <c r="H355" s="657"/>
      <c r="I355" s="657"/>
    </row>
    <row r="356" spans="1:9" ht="25.15" customHeight="1">
      <c r="A356" s="493"/>
      <c r="B356" s="530">
        <v>24</v>
      </c>
      <c r="C356" s="1471"/>
      <c r="D356" s="1472"/>
      <c r="E356" s="657"/>
      <c r="F356" s="657"/>
      <c r="G356" s="657"/>
      <c r="H356" s="657"/>
      <c r="I356" s="657"/>
    </row>
    <row r="357" spans="1:9" ht="25.15" customHeight="1">
      <c r="A357" s="493"/>
      <c r="B357" s="530">
        <v>25</v>
      </c>
      <c r="C357" s="1471"/>
      <c r="D357" s="1472"/>
      <c r="E357" s="657"/>
      <c r="F357" s="657"/>
      <c r="G357" s="657"/>
      <c r="H357" s="657"/>
      <c r="I357" s="657"/>
    </row>
    <row r="358" spans="1:9" ht="25.15" customHeight="1">
      <c r="A358" s="493"/>
      <c r="B358" s="530">
        <v>26</v>
      </c>
      <c r="C358" s="1471"/>
      <c r="D358" s="1472"/>
      <c r="E358" s="657"/>
      <c r="F358" s="657"/>
      <c r="G358" s="657"/>
      <c r="H358" s="657"/>
      <c r="I358" s="657"/>
    </row>
    <row r="359" spans="1:9" ht="25.15" customHeight="1">
      <c r="A359" s="493"/>
      <c r="B359" s="530">
        <v>27</v>
      </c>
      <c r="C359" s="1471"/>
      <c r="D359" s="1472"/>
      <c r="E359" s="657"/>
      <c r="F359" s="657"/>
      <c r="G359" s="657"/>
      <c r="H359" s="657"/>
      <c r="I359" s="657"/>
    </row>
    <row r="360" spans="1:9" ht="25.15" customHeight="1">
      <c r="A360" s="493"/>
      <c r="B360" s="530">
        <v>28</v>
      </c>
      <c r="C360" s="1471"/>
      <c r="D360" s="1472"/>
      <c r="E360" s="657"/>
      <c r="F360" s="657"/>
      <c r="G360" s="657"/>
      <c r="H360" s="657"/>
      <c r="I360" s="657"/>
    </row>
    <row r="361" spans="1:9" ht="25.15" customHeight="1">
      <c r="A361" s="493"/>
      <c r="B361" s="530">
        <v>29</v>
      </c>
      <c r="C361" s="1471"/>
      <c r="D361" s="1472"/>
      <c r="E361" s="657"/>
      <c r="F361" s="657"/>
      <c r="G361" s="657"/>
      <c r="H361" s="657"/>
      <c r="I361" s="657"/>
    </row>
    <row r="362" spans="1:9" ht="25.15" customHeight="1">
      <c r="A362" s="493"/>
      <c r="B362" s="530">
        <v>30</v>
      </c>
      <c r="C362" s="1471"/>
      <c r="D362" s="1472"/>
      <c r="E362" s="657"/>
      <c r="F362" s="657"/>
      <c r="G362" s="657"/>
      <c r="H362" s="657"/>
      <c r="I362" s="657"/>
    </row>
    <row r="363" spans="1:9" ht="25.15" customHeight="1">
      <c r="A363" s="493"/>
      <c r="B363" s="530">
        <v>31</v>
      </c>
      <c r="C363" s="1471"/>
      <c r="D363" s="1472"/>
      <c r="E363" s="657"/>
      <c r="F363" s="657"/>
      <c r="G363" s="657"/>
      <c r="H363" s="657"/>
      <c r="I363" s="657"/>
    </row>
    <row r="364" spans="1:9" ht="25.15" customHeight="1"/>
    <row r="365" spans="1:9" ht="25.15" customHeight="1">
      <c r="A365" s="1473" t="s">
        <v>228</v>
      </c>
      <c r="B365" s="1473"/>
      <c r="C365" s="1473"/>
      <c r="D365" s="1473"/>
      <c r="E365" s="1473"/>
      <c r="F365" s="1473"/>
      <c r="G365" s="1473"/>
      <c r="H365" s="1473"/>
      <c r="I365" s="534"/>
    </row>
    <row r="366" spans="1:9" ht="25.15" customHeight="1">
      <c r="B366" s="490"/>
      <c r="C366" s="490"/>
      <c r="D366" s="490"/>
      <c r="E366" s="490"/>
      <c r="F366" s="490"/>
      <c r="G366" s="490"/>
      <c r="H366" s="490"/>
      <c r="I366" s="490"/>
    </row>
    <row r="367" spans="1:9" ht="25.15" customHeight="1">
      <c r="B367" s="491"/>
      <c r="C367" s="535" t="s">
        <v>71</v>
      </c>
      <c r="D367" s="1474">
        <v>0</v>
      </c>
      <c r="E367" s="1475"/>
      <c r="F367" s="1475"/>
      <c r="G367" s="1475"/>
      <c r="H367" s="1476"/>
      <c r="I367" s="490"/>
    </row>
    <row r="368" spans="1:9" ht="25.15" customHeight="1">
      <c r="B368" s="491"/>
      <c r="C368" s="535"/>
      <c r="D368" s="1477"/>
      <c r="E368" s="1478"/>
      <c r="F368" s="1478"/>
      <c r="G368" s="1478"/>
      <c r="H368" s="1479"/>
      <c r="I368" s="490"/>
    </row>
    <row r="369" spans="1:9" ht="25.15" customHeight="1">
      <c r="B369" s="491"/>
      <c r="C369" s="535"/>
      <c r="D369" s="491"/>
      <c r="E369" s="491"/>
      <c r="F369" s="491"/>
      <c r="G369" s="491"/>
      <c r="H369" s="491"/>
      <c r="I369" s="490"/>
    </row>
    <row r="370" spans="1:9" ht="25.15" customHeight="1">
      <c r="B370" s="491"/>
      <c r="C370" s="535" t="s">
        <v>72</v>
      </c>
      <c r="D370" s="1480" t="s">
        <v>251</v>
      </c>
      <c r="E370" s="1481"/>
      <c r="F370" s="1481"/>
      <c r="G370" s="1481"/>
      <c r="H370" s="1482"/>
      <c r="I370" s="490"/>
    </row>
    <row r="371" spans="1:9" ht="25.15" customHeight="1">
      <c r="A371" s="350"/>
      <c r="B371" s="491"/>
      <c r="C371" s="491"/>
      <c r="D371" s="491"/>
      <c r="E371" s="491"/>
      <c r="F371" s="491"/>
      <c r="G371" s="491"/>
      <c r="H371" s="491"/>
      <c r="I371" s="490"/>
    </row>
    <row r="372" spans="1:9" ht="25.15" customHeight="1">
      <c r="A372" s="492" t="s">
        <v>74</v>
      </c>
      <c r="B372" s="492" t="s">
        <v>75</v>
      </c>
      <c r="C372" s="1483" t="s">
        <v>76</v>
      </c>
      <c r="D372" s="1484"/>
      <c r="E372" s="492" t="s">
        <v>77</v>
      </c>
      <c r="F372" s="492" t="s">
        <v>78</v>
      </c>
      <c r="G372" s="492" t="s">
        <v>240</v>
      </c>
      <c r="H372" s="492" t="s">
        <v>81</v>
      </c>
      <c r="I372" s="492" t="s">
        <v>241</v>
      </c>
    </row>
    <row r="373" spans="1:9" ht="25.15" customHeight="1">
      <c r="A373" s="493"/>
      <c r="B373" s="530">
        <v>1</v>
      </c>
      <c r="C373" s="1471"/>
      <c r="D373" s="1472"/>
      <c r="E373" s="657"/>
      <c r="F373" s="657"/>
      <c r="G373" s="657"/>
      <c r="H373" s="657"/>
      <c r="I373" s="657"/>
    </row>
    <row r="374" spans="1:9" ht="25.15" customHeight="1">
      <c r="A374" s="493"/>
      <c r="B374" s="530">
        <v>2</v>
      </c>
      <c r="C374" s="1471"/>
      <c r="D374" s="1472"/>
      <c r="E374" s="657"/>
      <c r="F374" s="657"/>
      <c r="G374" s="657"/>
      <c r="H374" s="657"/>
      <c r="I374" s="657"/>
    </row>
    <row r="375" spans="1:9" ht="25.15" customHeight="1">
      <c r="A375" s="493"/>
      <c r="B375" s="530">
        <v>3</v>
      </c>
      <c r="C375" s="1471"/>
      <c r="D375" s="1472"/>
      <c r="E375" s="657"/>
      <c r="F375" s="657"/>
      <c r="G375" s="657"/>
      <c r="H375" s="657"/>
      <c r="I375" s="657"/>
    </row>
    <row r="376" spans="1:9" ht="25.15" customHeight="1">
      <c r="A376" s="493"/>
      <c r="B376" s="530">
        <v>4</v>
      </c>
      <c r="C376" s="1471"/>
      <c r="D376" s="1472"/>
      <c r="E376" s="657"/>
      <c r="F376" s="657"/>
      <c r="G376" s="657"/>
      <c r="H376" s="657"/>
      <c r="I376" s="657"/>
    </row>
    <row r="377" spans="1:9" ht="25.15" customHeight="1">
      <c r="A377" s="493"/>
      <c r="B377" s="530">
        <v>5</v>
      </c>
      <c r="C377" s="1471"/>
      <c r="D377" s="1472"/>
      <c r="E377" s="657"/>
      <c r="F377" s="657"/>
      <c r="G377" s="657"/>
      <c r="H377" s="657"/>
      <c r="I377" s="657"/>
    </row>
    <row r="378" spans="1:9" ht="25.15" customHeight="1">
      <c r="A378" s="493"/>
      <c r="B378" s="530">
        <v>6</v>
      </c>
      <c r="C378" s="1471"/>
      <c r="D378" s="1472"/>
      <c r="E378" s="657"/>
      <c r="F378" s="657"/>
      <c r="G378" s="657"/>
      <c r="H378" s="657"/>
      <c r="I378" s="657"/>
    </row>
    <row r="379" spans="1:9" ht="25.15" customHeight="1">
      <c r="A379" s="493"/>
      <c r="B379" s="530">
        <v>7</v>
      </c>
      <c r="C379" s="1471"/>
      <c r="D379" s="1472"/>
      <c r="E379" s="657"/>
      <c r="F379" s="657"/>
      <c r="G379" s="657"/>
      <c r="H379" s="657"/>
      <c r="I379" s="657"/>
    </row>
    <row r="380" spans="1:9" ht="25.15" customHeight="1">
      <c r="A380" s="493"/>
      <c r="B380" s="530">
        <v>8</v>
      </c>
      <c r="C380" s="1471"/>
      <c r="D380" s="1472"/>
      <c r="E380" s="657"/>
      <c r="F380" s="657"/>
      <c r="G380" s="657"/>
      <c r="H380" s="657"/>
      <c r="I380" s="657"/>
    </row>
    <row r="381" spans="1:9" ht="25.15" customHeight="1">
      <c r="A381" s="493"/>
      <c r="B381" s="530">
        <v>9</v>
      </c>
      <c r="C381" s="1471"/>
      <c r="D381" s="1472"/>
      <c r="E381" s="657"/>
      <c r="F381" s="657"/>
      <c r="G381" s="657"/>
      <c r="H381" s="657"/>
      <c r="I381" s="657"/>
    </row>
    <row r="382" spans="1:9" ht="25.15" customHeight="1">
      <c r="A382" s="493"/>
      <c r="B382" s="530">
        <v>10</v>
      </c>
      <c r="C382" s="1471"/>
      <c r="D382" s="1472"/>
      <c r="E382" s="657"/>
      <c r="F382" s="657"/>
      <c r="G382" s="657"/>
      <c r="H382" s="657"/>
      <c r="I382" s="657"/>
    </row>
    <row r="383" spans="1:9" ht="25.15" customHeight="1">
      <c r="A383" s="493"/>
      <c r="B383" s="530">
        <v>11</v>
      </c>
      <c r="C383" s="1471"/>
      <c r="D383" s="1472"/>
      <c r="E383" s="657"/>
      <c r="F383" s="657"/>
      <c r="G383" s="657"/>
      <c r="H383" s="657"/>
      <c r="I383" s="657"/>
    </row>
    <row r="384" spans="1:9" ht="25.15" customHeight="1">
      <c r="A384" s="493"/>
      <c r="B384" s="530">
        <v>12</v>
      </c>
      <c r="C384" s="1471"/>
      <c r="D384" s="1472"/>
      <c r="E384" s="657"/>
      <c r="F384" s="657"/>
      <c r="G384" s="657"/>
      <c r="H384" s="657"/>
      <c r="I384" s="657"/>
    </row>
    <row r="385" spans="1:9" ht="25.15" customHeight="1">
      <c r="A385" s="493"/>
      <c r="B385" s="530">
        <v>13</v>
      </c>
      <c r="C385" s="1471"/>
      <c r="D385" s="1472"/>
      <c r="E385" s="657"/>
      <c r="F385" s="657"/>
      <c r="G385" s="657"/>
      <c r="H385" s="657"/>
      <c r="I385" s="657"/>
    </row>
    <row r="386" spans="1:9" ht="25.15" customHeight="1">
      <c r="A386" s="493"/>
      <c r="B386" s="530">
        <v>14</v>
      </c>
      <c r="C386" s="1471"/>
      <c r="D386" s="1472"/>
      <c r="E386" s="657"/>
      <c r="F386" s="657"/>
      <c r="G386" s="657"/>
      <c r="H386" s="657"/>
      <c r="I386" s="657"/>
    </row>
    <row r="387" spans="1:9" ht="25.15" customHeight="1">
      <c r="A387" s="493"/>
      <c r="B387" s="530">
        <v>15</v>
      </c>
      <c r="C387" s="1471"/>
      <c r="D387" s="1472"/>
      <c r="E387" s="657"/>
      <c r="F387" s="657"/>
      <c r="G387" s="657"/>
      <c r="H387" s="657"/>
      <c r="I387" s="657"/>
    </row>
    <row r="388" spans="1:9" ht="25.15" customHeight="1">
      <c r="A388" s="493"/>
      <c r="B388" s="530">
        <v>16</v>
      </c>
      <c r="C388" s="1471"/>
      <c r="D388" s="1472"/>
      <c r="E388" s="657"/>
      <c r="F388" s="657"/>
      <c r="G388" s="657"/>
      <c r="H388" s="657"/>
      <c r="I388" s="657"/>
    </row>
    <row r="389" spans="1:9" ht="25.15" customHeight="1">
      <c r="A389" s="493"/>
      <c r="B389" s="530">
        <v>17</v>
      </c>
      <c r="C389" s="1471"/>
      <c r="D389" s="1472"/>
      <c r="E389" s="657"/>
      <c r="F389" s="657"/>
      <c r="G389" s="657"/>
      <c r="H389" s="657"/>
      <c r="I389" s="657"/>
    </row>
    <row r="390" spans="1:9" ht="25.15" customHeight="1">
      <c r="A390" s="493"/>
      <c r="B390" s="530">
        <v>18</v>
      </c>
      <c r="C390" s="1471"/>
      <c r="D390" s="1472"/>
      <c r="E390" s="657"/>
      <c r="F390" s="657"/>
      <c r="G390" s="657"/>
      <c r="H390" s="657"/>
      <c r="I390" s="657"/>
    </row>
    <row r="391" spans="1:9" ht="25.15" customHeight="1">
      <c r="A391" s="493"/>
      <c r="B391" s="530">
        <v>19</v>
      </c>
      <c r="C391" s="1471"/>
      <c r="D391" s="1472"/>
      <c r="E391" s="657"/>
      <c r="F391" s="657"/>
      <c r="G391" s="657"/>
      <c r="H391" s="657"/>
      <c r="I391" s="657"/>
    </row>
    <row r="392" spans="1:9" ht="25.15" customHeight="1">
      <c r="A392" s="493"/>
      <c r="B392" s="530">
        <v>20</v>
      </c>
      <c r="C392" s="1471"/>
      <c r="D392" s="1472"/>
      <c r="E392" s="657"/>
      <c r="F392" s="657"/>
      <c r="G392" s="657"/>
      <c r="H392" s="657"/>
      <c r="I392" s="657"/>
    </row>
    <row r="393" spans="1:9" ht="25.15" customHeight="1">
      <c r="A393" s="493"/>
      <c r="B393" s="530">
        <v>21</v>
      </c>
      <c r="C393" s="1471"/>
      <c r="D393" s="1472"/>
      <c r="E393" s="657"/>
      <c r="F393" s="657"/>
      <c r="G393" s="657"/>
      <c r="H393" s="657"/>
      <c r="I393" s="657"/>
    </row>
    <row r="394" spans="1:9" ht="25.15" customHeight="1">
      <c r="A394" s="493"/>
      <c r="B394" s="530">
        <v>22</v>
      </c>
      <c r="C394" s="1471"/>
      <c r="D394" s="1472"/>
      <c r="E394" s="657"/>
      <c r="F394" s="657"/>
      <c r="G394" s="657"/>
      <c r="H394" s="657"/>
      <c r="I394" s="657"/>
    </row>
    <row r="395" spans="1:9" ht="25.15" customHeight="1">
      <c r="A395" s="493"/>
      <c r="B395" s="530">
        <v>23</v>
      </c>
      <c r="C395" s="1471"/>
      <c r="D395" s="1472"/>
      <c r="E395" s="657"/>
      <c r="F395" s="657"/>
      <c r="G395" s="657"/>
      <c r="H395" s="657"/>
      <c r="I395" s="657"/>
    </row>
    <row r="396" spans="1:9" ht="25.15" customHeight="1">
      <c r="A396" s="493"/>
      <c r="B396" s="530">
        <v>24</v>
      </c>
      <c r="C396" s="1471"/>
      <c r="D396" s="1472"/>
      <c r="E396" s="657"/>
      <c r="F396" s="657"/>
      <c r="G396" s="657"/>
      <c r="H396" s="657"/>
      <c r="I396" s="657"/>
    </row>
    <row r="397" spans="1:9" ht="25.15" customHeight="1">
      <c r="A397" s="493"/>
      <c r="B397" s="530">
        <v>25</v>
      </c>
      <c r="C397" s="1471"/>
      <c r="D397" s="1472"/>
      <c r="E397" s="657"/>
      <c r="F397" s="657"/>
      <c r="G397" s="657"/>
      <c r="H397" s="657"/>
      <c r="I397" s="657"/>
    </row>
    <row r="398" spans="1:9" ht="25.15" customHeight="1">
      <c r="A398" s="493"/>
      <c r="B398" s="530">
        <v>26</v>
      </c>
      <c r="C398" s="1471"/>
      <c r="D398" s="1472"/>
      <c r="E398" s="657"/>
      <c r="F398" s="657"/>
      <c r="G398" s="657"/>
      <c r="H398" s="657"/>
      <c r="I398" s="657"/>
    </row>
    <row r="399" spans="1:9" ht="25.15" customHeight="1">
      <c r="A399" s="493"/>
      <c r="B399" s="530">
        <v>27</v>
      </c>
      <c r="C399" s="1471"/>
      <c r="D399" s="1472"/>
      <c r="E399" s="657"/>
      <c r="F399" s="657"/>
      <c r="G399" s="657"/>
      <c r="H399" s="657"/>
      <c r="I399" s="657"/>
    </row>
    <row r="400" spans="1:9" ht="25.15" customHeight="1">
      <c r="A400" s="493"/>
      <c r="B400" s="530">
        <v>28</v>
      </c>
      <c r="C400" s="1471"/>
      <c r="D400" s="1472"/>
      <c r="E400" s="657"/>
      <c r="F400" s="657"/>
      <c r="G400" s="657"/>
      <c r="H400" s="657"/>
      <c r="I400" s="657"/>
    </row>
    <row r="401" spans="1:9" ht="25.15" customHeight="1">
      <c r="A401" s="493"/>
      <c r="B401" s="530">
        <v>29</v>
      </c>
      <c r="C401" s="1471"/>
      <c r="D401" s="1472"/>
      <c r="E401" s="657"/>
      <c r="F401" s="657"/>
      <c r="G401" s="657"/>
      <c r="H401" s="657"/>
      <c r="I401" s="657"/>
    </row>
    <row r="402" spans="1:9" ht="25.15" customHeight="1">
      <c r="A402" s="493"/>
      <c r="B402" s="530">
        <v>30</v>
      </c>
      <c r="C402" s="1471"/>
      <c r="D402" s="1472"/>
      <c r="E402" s="657"/>
      <c r="F402" s="657"/>
      <c r="G402" s="657"/>
      <c r="H402" s="657"/>
      <c r="I402" s="657"/>
    </row>
    <row r="403" spans="1:9" ht="25.15" customHeight="1">
      <c r="A403" s="493"/>
      <c r="B403" s="530">
        <v>31</v>
      </c>
      <c r="C403" s="1471"/>
      <c r="D403" s="1472"/>
      <c r="E403" s="657"/>
      <c r="F403" s="657"/>
      <c r="G403" s="657"/>
      <c r="H403" s="657"/>
      <c r="I403" s="657"/>
    </row>
    <row r="404" spans="1:9" ht="25.15" customHeight="1"/>
    <row r="405" spans="1:9" ht="25.15" customHeight="1">
      <c r="A405" s="1473" t="s">
        <v>228</v>
      </c>
      <c r="B405" s="1473"/>
      <c r="C405" s="1473"/>
      <c r="D405" s="1473"/>
      <c r="E405" s="1473"/>
      <c r="F405" s="1473"/>
      <c r="G405" s="1473"/>
      <c r="H405" s="1473"/>
      <c r="I405" s="534"/>
    </row>
    <row r="406" spans="1:9" ht="25.15" customHeight="1">
      <c r="B406" s="490"/>
      <c r="C406" s="490"/>
      <c r="D406" s="490"/>
      <c r="E406" s="490"/>
      <c r="F406" s="490"/>
      <c r="G406" s="490"/>
      <c r="H406" s="490"/>
      <c r="I406" s="490"/>
    </row>
    <row r="407" spans="1:9" ht="25.15" customHeight="1">
      <c r="B407" s="491"/>
      <c r="C407" s="535" t="s">
        <v>71</v>
      </c>
      <c r="D407" s="1474">
        <v>0</v>
      </c>
      <c r="E407" s="1475"/>
      <c r="F407" s="1475"/>
      <c r="G407" s="1475"/>
      <c r="H407" s="1476"/>
      <c r="I407" s="490"/>
    </row>
    <row r="408" spans="1:9" ht="25.15" customHeight="1">
      <c r="B408" s="491"/>
      <c r="C408" s="535"/>
      <c r="D408" s="1477"/>
      <c r="E408" s="1478"/>
      <c r="F408" s="1478"/>
      <c r="G408" s="1478"/>
      <c r="H408" s="1479"/>
      <c r="I408" s="490"/>
    </row>
    <row r="409" spans="1:9" ht="25.15" customHeight="1">
      <c r="B409" s="491"/>
      <c r="C409" s="535"/>
      <c r="D409" s="491"/>
      <c r="E409" s="491"/>
      <c r="F409" s="491"/>
      <c r="G409" s="491"/>
      <c r="H409" s="491"/>
      <c r="I409" s="490"/>
    </row>
    <row r="410" spans="1:9" ht="25.15" customHeight="1">
      <c r="B410" s="491"/>
      <c r="C410" s="535" t="s">
        <v>72</v>
      </c>
      <c r="D410" s="1480" t="s">
        <v>252</v>
      </c>
      <c r="E410" s="1481"/>
      <c r="F410" s="1481"/>
      <c r="G410" s="1481"/>
      <c r="H410" s="1482"/>
      <c r="I410" s="490"/>
    </row>
    <row r="411" spans="1:9" ht="25.15" customHeight="1">
      <c r="A411" s="350"/>
      <c r="B411" s="491"/>
      <c r="C411" s="491"/>
      <c r="D411" s="491"/>
      <c r="E411" s="491"/>
      <c r="F411" s="491"/>
      <c r="G411" s="491"/>
      <c r="H411" s="491"/>
      <c r="I411" s="490"/>
    </row>
    <row r="412" spans="1:9" ht="25.15" customHeight="1">
      <c r="A412" s="492" t="s">
        <v>74</v>
      </c>
      <c r="B412" s="492" t="s">
        <v>75</v>
      </c>
      <c r="C412" s="1483" t="s">
        <v>76</v>
      </c>
      <c r="D412" s="1484"/>
      <c r="E412" s="492" t="s">
        <v>77</v>
      </c>
      <c r="F412" s="492" t="s">
        <v>78</v>
      </c>
      <c r="G412" s="492" t="s">
        <v>240</v>
      </c>
      <c r="H412" s="492" t="s">
        <v>81</v>
      </c>
      <c r="I412" s="492" t="s">
        <v>241</v>
      </c>
    </row>
    <row r="413" spans="1:9" ht="25.15" customHeight="1">
      <c r="A413" s="493"/>
      <c r="B413" s="530">
        <v>1</v>
      </c>
      <c r="C413" s="1471"/>
      <c r="D413" s="1472"/>
      <c r="E413" s="657"/>
      <c r="F413" s="657"/>
      <c r="G413" s="657"/>
      <c r="H413" s="657"/>
      <c r="I413" s="657"/>
    </row>
    <row r="414" spans="1:9" ht="25.15" customHeight="1">
      <c r="A414" s="493"/>
      <c r="B414" s="530">
        <v>2</v>
      </c>
      <c r="C414" s="1471"/>
      <c r="D414" s="1472"/>
      <c r="E414" s="657"/>
      <c r="F414" s="657"/>
      <c r="G414" s="657"/>
      <c r="H414" s="657"/>
      <c r="I414" s="657"/>
    </row>
    <row r="415" spans="1:9" ht="25.15" customHeight="1">
      <c r="A415" s="493"/>
      <c r="B415" s="530">
        <v>3</v>
      </c>
      <c r="C415" s="1471"/>
      <c r="D415" s="1472"/>
      <c r="E415" s="657"/>
      <c r="F415" s="657"/>
      <c r="G415" s="657"/>
      <c r="H415" s="657"/>
      <c r="I415" s="657"/>
    </row>
    <row r="416" spans="1:9" ht="25.15" customHeight="1">
      <c r="A416" s="493"/>
      <c r="B416" s="530">
        <v>4</v>
      </c>
      <c r="C416" s="1471"/>
      <c r="D416" s="1472"/>
      <c r="E416" s="657"/>
      <c r="F416" s="657"/>
      <c r="G416" s="657"/>
      <c r="H416" s="657"/>
      <c r="I416" s="657"/>
    </row>
    <row r="417" spans="1:9" ht="25.15" customHeight="1">
      <c r="A417" s="493"/>
      <c r="B417" s="530">
        <v>5</v>
      </c>
      <c r="C417" s="1471"/>
      <c r="D417" s="1472"/>
      <c r="E417" s="657"/>
      <c r="F417" s="657"/>
      <c r="G417" s="657"/>
      <c r="H417" s="657"/>
      <c r="I417" s="657"/>
    </row>
    <row r="418" spans="1:9" ht="25.15" customHeight="1">
      <c r="A418" s="493"/>
      <c r="B418" s="530">
        <v>6</v>
      </c>
      <c r="C418" s="1471"/>
      <c r="D418" s="1472"/>
      <c r="E418" s="657"/>
      <c r="F418" s="657"/>
      <c r="G418" s="657"/>
      <c r="H418" s="657"/>
      <c r="I418" s="657"/>
    </row>
    <row r="419" spans="1:9" ht="25.15" customHeight="1">
      <c r="A419" s="493"/>
      <c r="B419" s="530">
        <v>7</v>
      </c>
      <c r="C419" s="1471"/>
      <c r="D419" s="1472"/>
      <c r="E419" s="657"/>
      <c r="F419" s="657"/>
      <c r="G419" s="657"/>
      <c r="H419" s="657"/>
      <c r="I419" s="657"/>
    </row>
    <row r="420" spans="1:9" ht="25.15" customHeight="1">
      <c r="A420" s="493"/>
      <c r="B420" s="530">
        <v>8</v>
      </c>
      <c r="C420" s="1471"/>
      <c r="D420" s="1472"/>
      <c r="E420" s="657"/>
      <c r="F420" s="657"/>
      <c r="G420" s="657"/>
      <c r="H420" s="657"/>
      <c r="I420" s="657"/>
    </row>
    <row r="421" spans="1:9" ht="25.15" customHeight="1">
      <c r="A421" s="493"/>
      <c r="B421" s="530">
        <v>9</v>
      </c>
      <c r="C421" s="1471"/>
      <c r="D421" s="1472"/>
      <c r="E421" s="657"/>
      <c r="F421" s="657"/>
      <c r="G421" s="657"/>
      <c r="H421" s="657"/>
      <c r="I421" s="657"/>
    </row>
    <row r="422" spans="1:9" ht="25.15" customHeight="1">
      <c r="A422" s="493"/>
      <c r="B422" s="530">
        <v>10</v>
      </c>
      <c r="C422" s="1471"/>
      <c r="D422" s="1472"/>
      <c r="E422" s="657"/>
      <c r="F422" s="657"/>
      <c r="G422" s="657"/>
      <c r="H422" s="657"/>
      <c r="I422" s="657"/>
    </row>
    <row r="423" spans="1:9" ht="25.15" customHeight="1">
      <c r="A423" s="493"/>
      <c r="B423" s="530">
        <v>11</v>
      </c>
      <c r="C423" s="1471"/>
      <c r="D423" s="1472"/>
      <c r="E423" s="657"/>
      <c r="F423" s="657"/>
      <c r="G423" s="657"/>
      <c r="H423" s="657"/>
      <c r="I423" s="657"/>
    </row>
    <row r="424" spans="1:9" ht="25.15" customHeight="1">
      <c r="A424" s="493"/>
      <c r="B424" s="530">
        <v>12</v>
      </c>
      <c r="C424" s="1471"/>
      <c r="D424" s="1472"/>
      <c r="E424" s="657"/>
      <c r="F424" s="657"/>
      <c r="G424" s="657"/>
      <c r="H424" s="657"/>
      <c r="I424" s="657"/>
    </row>
    <row r="425" spans="1:9" ht="25.15" customHeight="1">
      <c r="A425" s="493"/>
      <c r="B425" s="530">
        <v>13</v>
      </c>
      <c r="C425" s="1471"/>
      <c r="D425" s="1472"/>
      <c r="E425" s="657"/>
      <c r="F425" s="657"/>
      <c r="G425" s="657"/>
      <c r="H425" s="657"/>
      <c r="I425" s="657"/>
    </row>
    <row r="426" spans="1:9" ht="25.15" customHeight="1">
      <c r="A426" s="493"/>
      <c r="B426" s="530">
        <v>14</v>
      </c>
      <c r="C426" s="1471"/>
      <c r="D426" s="1472"/>
      <c r="E426" s="657"/>
      <c r="F426" s="657"/>
      <c r="G426" s="657"/>
      <c r="H426" s="657"/>
      <c r="I426" s="657"/>
    </row>
    <row r="427" spans="1:9" ht="25.15" customHeight="1">
      <c r="A427" s="493"/>
      <c r="B427" s="530">
        <v>15</v>
      </c>
      <c r="C427" s="1471"/>
      <c r="D427" s="1472"/>
      <c r="E427" s="657"/>
      <c r="F427" s="657"/>
      <c r="G427" s="657"/>
      <c r="H427" s="657"/>
      <c r="I427" s="657"/>
    </row>
    <row r="428" spans="1:9" ht="25.15" customHeight="1">
      <c r="A428" s="493"/>
      <c r="B428" s="530">
        <v>16</v>
      </c>
      <c r="C428" s="1471"/>
      <c r="D428" s="1472"/>
      <c r="E428" s="657"/>
      <c r="F428" s="657"/>
      <c r="G428" s="657"/>
      <c r="H428" s="657"/>
      <c r="I428" s="657"/>
    </row>
    <row r="429" spans="1:9" ht="25.15" customHeight="1">
      <c r="A429" s="493"/>
      <c r="B429" s="530">
        <v>17</v>
      </c>
      <c r="C429" s="1471"/>
      <c r="D429" s="1472"/>
      <c r="E429" s="657"/>
      <c r="F429" s="657"/>
      <c r="G429" s="657"/>
      <c r="H429" s="657"/>
      <c r="I429" s="657"/>
    </row>
    <row r="430" spans="1:9" ht="25.15" customHeight="1">
      <c r="A430" s="493"/>
      <c r="B430" s="530">
        <v>18</v>
      </c>
      <c r="C430" s="1471"/>
      <c r="D430" s="1472"/>
      <c r="E430" s="657"/>
      <c r="F430" s="657"/>
      <c r="G430" s="657"/>
      <c r="H430" s="657"/>
      <c r="I430" s="657"/>
    </row>
    <row r="431" spans="1:9" ht="25.15" customHeight="1">
      <c r="A431" s="493"/>
      <c r="B431" s="530">
        <v>19</v>
      </c>
      <c r="C431" s="1471"/>
      <c r="D431" s="1472"/>
      <c r="E431" s="657"/>
      <c r="F431" s="657"/>
      <c r="G431" s="657"/>
      <c r="H431" s="657"/>
      <c r="I431" s="657"/>
    </row>
    <row r="432" spans="1:9" ht="25.15" customHeight="1">
      <c r="A432" s="493"/>
      <c r="B432" s="530">
        <v>20</v>
      </c>
      <c r="C432" s="1471"/>
      <c r="D432" s="1472"/>
      <c r="E432" s="657"/>
      <c r="F432" s="657"/>
      <c r="G432" s="657"/>
      <c r="H432" s="657"/>
      <c r="I432" s="657"/>
    </row>
    <row r="433" spans="1:9" ht="25.15" customHeight="1">
      <c r="A433" s="493"/>
      <c r="B433" s="530">
        <v>21</v>
      </c>
      <c r="C433" s="1471"/>
      <c r="D433" s="1472"/>
      <c r="E433" s="657"/>
      <c r="F433" s="657"/>
      <c r="G433" s="657"/>
      <c r="H433" s="657"/>
      <c r="I433" s="657"/>
    </row>
    <row r="434" spans="1:9" ht="25.15" customHeight="1">
      <c r="A434" s="493"/>
      <c r="B434" s="530">
        <v>22</v>
      </c>
      <c r="C434" s="1471"/>
      <c r="D434" s="1472"/>
      <c r="E434" s="657"/>
      <c r="F434" s="657"/>
      <c r="G434" s="657"/>
      <c r="H434" s="657"/>
      <c r="I434" s="657"/>
    </row>
    <row r="435" spans="1:9" ht="25.15" customHeight="1">
      <c r="A435" s="493"/>
      <c r="B435" s="530">
        <v>23</v>
      </c>
      <c r="C435" s="1471"/>
      <c r="D435" s="1472"/>
      <c r="E435" s="657"/>
      <c r="F435" s="657"/>
      <c r="G435" s="657"/>
      <c r="H435" s="657"/>
      <c r="I435" s="657"/>
    </row>
    <row r="436" spans="1:9" ht="25.15" customHeight="1">
      <c r="A436" s="493"/>
      <c r="B436" s="530">
        <v>24</v>
      </c>
      <c r="C436" s="1471"/>
      <c r="D436" s="1472"/>
      <c r="E436" s="657"/>
      <c r="F436" s="657"/>
      <c r="G436" s="657"/>
      <c r="H436" s="657"/>
      <c r="I436" s="657"/>
    </row>
    <row r="437" spans="1:9" ht="25.15" customHeight="1">
      <c r="A437" s="493"/>
      <c r="B437" s="530">
        <v>25</v>
      </c>
      <c r="C437" s="1471"/>
      <c r="D437" s="1472"/>
      <c r="E437" s="657"/>
      <c r="F437" s="657"/>
      <c r="G437" s="657"/>
      <c r="H437" s="657"/>
      <c r="I437" s="657"/>
    </row>
    <row r="438" spans="1:9" ht="25.15" customHeight="1">
      <c r="A438" s="493"/>
      <c r="B438" s="530">
        <v>26</v>
      </c>
      <c r="C438" s="1471"/>
      <c r="D438" s="1472"/>
      <c r="E438" s="657"/>
      <c r="F438" s="657"/>
      <c r="G438" s="657"/>
      <c r="H438" s="657"/>
      <c r="I438" s="657"/>
    </row>
    <row r="439" spans="1:9" ht="25.15" customHeight="1">
      <c r="A439" s="493"/>
      <c r="B439" s="530">
        <v>27</v>
      </c>
      <c r="C439" s="1471"/>
      <c r="D439" s="1472"/>
      <c r="E439" s="657"/>
      <c r="F439" s="657"/>
      <c r="G439" s="657"/>
      <c r="H439" s="657"/>
      <c r="I439" s="657"/>
    </row>
    <row r="440" spans="1:9" ht="25.15" customHeight="1">
      <c r="A440" s="493"/>
      <c r="B440" s="530">
        <v>28</v>
      </c>
      <c r="C440" s="1471"/>
      <c r="D440" s="1472"/>
      <c r="E440" s="657"/>
      <c r="F440" s="657"/>
      <c r="G440" s="657"/>
      <c r="H440" s="657"/>
      <c r="I440" s="657"/>
    </row>
    <row r="441" spans="1:9" ht="25.15" customHeight="1">
      <c r="A441" s="493"/>
      <c r="B441" s="530">
        <v>29</v>
      </c>
      <c r="C441" s="1471"/>
      <c r="D441" s="1472"/>
      <c r="E441" s="657"/>
      <c r="F441" s="657"/>
      <c r="G441" s="657"/>
      <c r="H441" s="657"/>
      <c r="I441" s="657"/>
    </row>
    <row r="442" spans="1:9" ht="25.15" customHeight="1">
      <c r="A442" s="493"/>
      <c r="B442" s="530">
        <v>30</v>
      </c>
      <c r="C442" s="1471"/>
      <c r="D442" s="1472"/>
      <c r="E442" s="657"/>
      <c r="F442" s="657"/>
      <c r="G442" s="657"/>
      <c r="H442" s="657"/>
      <c r="I442" s="657"/>
    </row>
    <row r="443" spans="1:9" ht="25.15" customHeight="1">
      <c r="A443" s="493"/>
      <c r="B443" s="530">
        <v>31</v>
      </c>
      <c r="C443" s="1471"/>
      <c r="D443" s="1472"/>
      <c r="E443" s="657"/>
      <c r="F443" s="657"/>
      <c r="G443" s="657"/>
      <c r="H443" s="657"/>
      <c r="I443" s="657"/>
    </row>
    <row r="444" spans="1:9" ht="25.15" customHeight="1"/>
    <row r="445" spans="1:9" ht="25.15" customHeight="1">
      <c r="A445" s="1473" t="s">
        <v>228</v>
      </c>
      <c r="B445" s="1473"/>
      <c r="C445" s="1473"/>
      <c r="D445" s="1473"/>
      <c r="E445" s="1473"/>
      <c r="F445" s="1473"/>
      <c r="G445" s="1473"/>
      <c r="H445" s="1473"/>
      <c r="I445" s="534"/>
    </row>
    <row r="446" spans="1:9" ht="25.15" customHeight="1">
      <c r="B446" s="490"/>
      <c r="C446" s="490"/>
      <c r="D446" s="490"/>
      <c r="E446" s="490"/>
      <c r="F446" s="490"/>
      <c r="G446" s="490"/>
      <c r="H446" s="490"/>
      <c r="I446" s="490"/>
    </row>
    <row r="447" spans="1:9" ht="25.15" customHeight="1">
      <c r="B447" s="491"/>
      <c r="C447" s="535" t="s">
        <v>71</v>
      </c>
      <c r="D447" s="1474">
        <v>0</v>
      </c>
      <c r="E447" s="1475"/>
      <c r="F447" s="1475"/>
      <c r="G447" s="1475"/>
      <c r="H447" s="1476"/>
      <c r="I447" s="490"/>
    </row>
    <row r="448" spans="1:9" ht="25.15" customHeight="1">
      <c r="B448" s="491"/>
      <c r="C448" s="535"/>
      <c r="D448" s="1477"/>
      <c r="E448" s="1478"/>
      <c r="F448" s="1478"/>
      <c r="G448" s="1478"/>
      <c r="H448" s="1479"/>
      <c r="I448" s="490"/>
    </row>
    <row r="449" spans="1:9" ht="25.15" customHeight="1">
      <c r="B449" s="491"/>
      <c r="C449" s="535"/>
      <c r="D449" s="491"/>
      <c r="E449" s="491"/>
      <c r="F449" s="491"/>
      <c r="G449" s="491"/>
      <c r="H449" s="491"/>
      <c r="I449" s="490"/>
    </row>
    <row r="450" spans="1:9" ht="25.15" customHeight="1">
      <c r="B450" s="491"/>
      <c r="C450" s="535" t="s">
        <v>72</v>
      </c>
      <c r="D450" s="1480" t="s">
        <v>253</v>
      </c>
      <c r="E450" s="1481"/>
      <c r="F450" s="1481"/>
      <c r="G450" s="1481"/>
      <c r="H450" s="1482"/>
      <c r="I450" s="490"/>
    </row>
    <row r="451" spans="1:9" ht="25.15" customHeight="1">
      <c r="A451" s="350"/>
      <c r="B451" s="491"/>
      <c r="C451" s="491"/>
      <c r="D451" s="491"/>
      <c r="E451" s="491"/>
      <c r="F451" s="491"/>
      <c r="G451" s="491"/>
      <c r="H451" s="491"/>
      <c r="I451" s="490"/>
    </row>
    <row r="452" spans="1:9" ht="25.15" customHeight="1">
      <c r="A452" s="492" t="s">
        <v>74</v>
      </c>
      <c r="B452" s="492" t="s">
        <v>75</v>
      </c>
      <c r="C452" s="1483" t="s">
        <v>76</v>
      </c>
      <c r="D452" s="1484"/>
      <c r="E452" s="492" t="s">
        <v>77</v>
      </c>
      <c r="F452" s="492" t="s">
        <v>78</v>
      </c>
      <c r="G452" s="492" t="s">
        <v>240</v>
      </c>
      <c r="H452" s="492" t="s">
        <v>81</v>
      </c>
      <c r="I452" s="492" t="s">
        <v>241</v>
      </c>
    </row>
    <row r="453" spans="1:9" ht="25.15" customHeight="1">
      <c r="A453" s="493"/>
      <c r="B453" s="530">
        <v>1</v>
      </c>
      <c r="C453" s="1471"/>
      <c r="D453" s="1472"/>
      <c r="E453" s="657"/>
      <c r="F453" s="657"/>
      <c r="G453" s="657"/>
      <c r="H453" s="657"/>
      <c r="I453" s="657"/>
    </row>
    <row r="454" spans="1:9" ht="25.15" customHeight="1">
      <c r="A454" s="493"/>
      <c r="B454" s="530">
        <v>2</v>
      </c>
      <c r="C454" s="1471"/>
      <c r="D454" s="1472"/>
      <c r="E454" s="657"/>
      <c r="F454" s="657"/>
      <c r="G454" s="657"/>
      <c r="H454" s="657"/>
      <c r="I454" s="657"/>
    </row>
    <row r="455" spans="1:9" ht="25.15" customHeight="1">
      <c r="A455" s="493"/>
      <c r="B455" s="530">
        <v>3</v>
      </c>
      <c r="C455" s="1471"/>
      <c r="D455" s="1472"/>
      <c r="E455" s="657"/>
      <c r="F455" s="657"/>
      <c r="G455" s="657"/>
      <c r="H455" s="657"/>
      <c r="I455" s="657"/>
    </row>
    <row r="456" spans="1:9" ht="25.15" customHeight="1">
      <c r="A456" s="493"/>
      <c r="B456" s="530">
        <v>4</v>
      </c>
      <c r="C456" s="1471"/>
      <c r="D456" s="1472"/>
      <c r="E456" s="657"/>
      <c r="F456" s="657"/>
      <c r="G456" s="657"/>
      <c r="H456" s="657"/>
      <c r="I456" s="657"/>
    </row>
    <row r="457" spans="1:9" ht="25.15" customHeight="1">
      <c r="A457" s="493"/>
      <c r="B457" s="530">
        <v>5</v>
      </c>
      <c r="C457" s="1471"/>
      <c r="D457" s="1472"/>
      <c r="E457" s="657"/>
      <c r="F457" s="657"/>
      <c r="G457" s="657"/>
      <c r="H457" s="657"/>
      <c r="I457" s="657"/>
    </row>
    <row r="458" spans="1:9" ht="25.15" customHeight="1">
      <c r="A458" s="493"/>
      <c r="B458" s="530">
        <v>6</v>
      </c>
      <c r="C458" s="1471"/>
      <c r="D458" s="1472"/>
      <c r="E458" s="657"/>
      <c r="F458" s="657"/>
      <c r="G458" s="657"/>
      <c r="H458" s="657"/>
      <c r="I458" s="657"/>
    </row>
    <row r="459" spans="1:9" ht="25.15" customHeight="1">
      <c r="A459" s="493"/>
      <c r="B459" s="530">
        <v>7</v>
      </c>
      <c r="C459" s="1471"/>
      <c r="D459" s="1472"/>
      <c r="E459" s="657"/>
      <c r="F459" s="657"/>
      <c r="G459" s="657"/>
      <c r="H459" s="657"/>
      <c r="I459" s="657"/>
    </row>
    <row r="460" spans="1:9" ht="25.15" customHeight="1">
      <c r="A460" s="493"/>
      <c r="B460" s="530">
        <v>8</v>
      </c>
      <c r="C460" s="1471"/>
      <c r="D460" s="1472"/>
      <c r="E460" s="657"/>
      <c r="F460" s="657"/>
      <c r="G460" s="657"/>
      <c r="H460" s="657"/>
      <c r="I460" s="657"/>
    </row>
    <row r="461" spans="1:9" ht="25.15" customHeight="1">
      <c r="A461" s="493"/>
      <c r="B461" s="530">
        <v>9</v>
      </c>
      <c r="C461" s="1471"/>
      <c r="D461" s="1472"/>
      <c r="E461" s="657"/>
      <c r="F461" s="657"/>
      <c r="G461" s="657"/>
      <c r="H461" s="657"/>
      <c r="I461" s="657"/>
    </row>
    <row r="462" spans="1:9" ht="25.15" customHeight="1">
      <c r="A462" s="493"/>
      <c r="B462" s="530">
        <v>10</v>
      </c>
      <c r="C462" s="1471"/>
      <c r="D462" s="1472"/>
      <c r="E462" s="657"/>
      <c r="F462" s="657"/>
      <c r="G462" s="657"/>
      <c r="H462" s="657"/>
      <c r="I462" s="657"/>
    </row>
    <row r="463" spans="1:9" ht="25.15" customHeight="1">
      <c r="A463" s="493"/>
      <c r="B463" s="530">
        <v>11</v>
      </c>
      <c r="C463" s="1471"/>
      <c r="D463" s="1472"/>
      <c r="E463" s="657"/>
      <c r="F463" s="657"/>
      <c r="G463" s="657"/>
      <c r="H463" s="657"/>
      <c r="I463" s="657"/>
    </row>
    <row r="464" spans="1:9" ht="25.15" customHeight="1">
      <c r="A464" s="493"/>
      <c r="B464" s="530">
        <v>12</v>
      </c>
      <c r="C464" s="1471"/>
      <c r="D464" s="1472"/>
      <c r="E464" s="657"/>
      <c r="F464" s="657"/>
      <c r="G464" s="657"/>
      <c r="H464" s="657"/>
      <c r="I464" s="657"/>
    </row>
    <row r="465" spans="1:9" ht="25.15" customHeight="1">
      <c r="A465" s="493"/>
      <c r="B465" s="530">
        <v>13</v>
      </c>
      <c r="C465" s="1471"/>
      <c r="D465" s="1472"/>
      <c r="E465" s="657"/>
      <c r="F465" s="657"/>
      <c r="G465" s="657"/>
      <c r="H465" s="657"/>
      <c r="I465" s="657"/>
    </row>
    <row r="466" spans="1:9" ht="25.15" customHeight="1">
      <c r="A466" s="493"/>
      <c r="B466" s="530">
        <v>14</v>
      </c>
      <c r="C466" s="1471"/>
      <c r="D466" s="1472"/>
      <c r="E466" s="657"/>
      <c r="F466" s="657"/>
      <c r="G466" s="657"/>
      <c r="H466" s="657"/>
      <c r="I466" s="657"/>
    </row>
    <row r="467" spans="1:9" ht="25.15" customHeight="1">
      <c r="A467" s="493"/>
      <c r="B467" s="530">
        <v>15</v>
      </c>
      <c r="C467" s="1471"/>
      <c r="D467" s="1472"/>
      <c r="E467" s="657"/>
      <c r="F467" s="657"/>
      <c r="G467" s="657"/>
      <c r="H467" s="657"/>
      <c r="I467" s="657"/>
    </row>
    <row r="468" spans="1:9" ht="25.15" customHeight="1">
      <c r="A468" s="493"/>
      <c r="B468" s="530">
        <v>16</v>
      </c>
      <c r="C468" s="1471"/>
      <c r="D468" s="1472"/>
      <c r="E468" s="657"/>
      <c r="F468" s="657"/>
      <c r="G468" s="657"/>
      <c r="H468" s="657"/>
      <c r="I468" s="657"/>
    </row>
    <row r="469" spans="1:9" ht="25.15" customHeight="1">
      <c r="A469" s="493"/>
      <c r="B469" s="530">
        <v>17</v>
      </c>
      <c r="C469" s="1471"/>
      <c r="D469" s="1472"/>
      <c r="E469" s="657"/>
      <c r="F469" s="657"/>
      <c r="G469" s="657"/>
      <c r="H469" s="657"/>
      <c r="I469" s="657"/>
    </row>
    <row r="470" spans="1:9" ht="25.15" customHeight="1">
      <c r="A470" s="493"/>
      <c r="B470" s="530">
        <v>18</v>
      </c>
      <c r="C470" s="1471"/>
      <c r="D470" s="1472"/>
      <c r="E470" s="657"/>
      <c r="F470" s="657"/>
      <c r="G470" s="657"/>
      <c r="H470" s="657"/>
      <c r="I470" s="657"/>
    </row>
    <row r="471" spans="1:9" ht="25.15" customHeight="1">
      <c r="A471" s="493"/>
      <c r="B471" s="530">
        <v>19</v>
      </c>
      <c r="C471" s="1471"/>
      <c r="D471" s="1472"/>
      <c r="E471" s="657"/>
      <c r="F471" s="657"/>
      <c r="G471" s="657"/>
      <c r="H471" s="657"/>
      <c r="I471" s="657"/>
    </row>
    <row r="472" spans="1:9" ht="25.15" customHeight="1">
      <c r="A472" s="493"/>
      <c r="B472" s="530">
        <v>20</v>
      </c>
      <c r="C472" s="1471"/>
      <c r="D472" s="1472"/>
      <c r="E472" s="657"/>
      <c r="F472" s="657"/>
      <c r="G472" s="657"/>
      <c r="H472" s="657"/>
      <c r="I472" s="657"/>
    </row>
    <row r="473" spans="1:9" ht="25.15" customHeight="1">
      <c r="A473" s="493"/>
      <c r="B473" s="530">
        <v>21</v>
      </c>
      <c r="C473" s="1471"/>
      <c r="D473" s="1472"/>
      <c r="E473" s="657"/>
      <c r="F473" s="657"/>
      <c r="G473" s="657"/>
      <c r="H473" s="657"/>
      <c r="I473" s="657"/>
    </row>
    <row r="474" spans="1:9" ht="25.15" customHeight="1">
      <c r="A474" s="493"/>
      <c r="B474" s="530">
        <v>22</v>
      </c>
      <c r="C474" s="1471"/>
      <c r="D474" s="1472"/>
      <c r="E474" s="657"/>
      <c r="F474" s="657"/>
      <c r="G474" s="657"/>
      <c r="H474" s="657"/>
      <c r="I474" s="657"/>
    </row>
    <row r="475" spans="1:9" ht="25.15" customHeight="1">
      <c r="A475" s="493"/>
      <c r="B475" s="530">
        <v>23</v>
      </c>
      <c r="C475" s="1471"/>
      <c r="D475" s="1472"/>
      <c r="E475" s="657"/>
      <c r="F475" s="657"/>
      <c r="G475" s="657"/>
      <c r="H475" s="657"/>
      <c r="I475" s="657"/>
    </row>
    <row r="476" spans="1:9" ht="25.15" customHeight="1">
      <c r="A476" s="493"/>
      <c r="B476" s="530">
        <v>24</v>
      </c>
      <c r="C476" s="1471"/>
      <c r="D476" s="1472"/>
      <c r="E476" s="657"/>
      <c r="F476" s="657"/>
      <c r="G476" s="657"/>
      <c r="H476" s="657"/>
      <c r="I476" s="657"/>
    </row>
    <row r="477" spans="1:9" ht="25.15" customHeight="1">
      <c r="A477" s="493"/>
      <c r="B477" s="530">
        <v>25</v>
      </c>
      <c r="C477" s="1471"/>
      <c r="D477" s="1472"/>
      <c r="E477" s="657"/>
      <c r="F477" s="657"/>
      <c r="G477" s="657"/>
      <c r="H477" s="657"/>
      <c r="I477" s="657"/>
    </row>
    <row r="478" spans="1:9" ht="25.15" customHeight="1">
      <c r="A478" s="493"/>
      <c r="B478" s="530">
        <v>26</v>
      </c>
      <c r="C478" s="1471"/>
      <c r="D478" s="1472"/>
      <c r="E478" s="657"/>
      <c r="F478" s="657"/>
      <c r="G478" s="657"/>
      <c r="H478" s="657"/>
      <c r="I478" s="657"/>
    </row>
    <row r="479" spans="1:9" ht="25.15" customHeight="1">
      <c r="A479" s="493"/>
      <c r="B479" s="530">
        <v>27</v>
      </c>
      <c r="C479" s="1471"/>
      <c r="D479" s="1472"/>
      <c r="E479" s="657"/>
      <c r="F479" s="657"/>
      <c r="G479" s="657"/>
      <c r="H479" s="657"/>
      <c r="I479" s="657"/>
    </row>
    <row r="480" spans="1:9" ht="25.15" customHeight="1">
      <c r="A480" s="493"/>
      <c r="B480" s="530">
        <v>28</v>
      </c>
      <c r="C480" s="1471"/>
      <c r="D480" s="1472"/>
      <c r="E480" s="657"/>
      <c r="F480" s="657"/>
      <c r="G480" s="657"/>
      <c r="H480" s="657"/>
      <c r="I480" s="657"/>
    </row>
    <row r="481" spans="1:9" ht="25.15" customHeight="1">
      <c r="A481" s="493"/>
      <c r="B481" s="530">
        <v>29</v>
      </c>
      <c r="C481" s="1471"/>
      <c r="D481" s="1472"/>
      <c r="E481" s="657"/>
      <c r="F481" s="657"/>
      <c r="G481" s="657"/>
      <c r="H481" s="657"/>
      <c r="I481" s="657"/>
    </row>
    <row r="482" spans="1:9" ht="25.15" customHeight="1">
      <c r="A482" s="493"/>
      <c r="B482" s="530">
        <v>30</v>
      </c>
      <c r="C482" s="1471"/>
      <c r="D482" s="1472"/>
      <c r="E482" s="657"/>
      <c r="F482" s="657"/>
      <c r="G482" s="657"/>
      <c r="H482" s="657"/>
      <c r="I482" s="657"/>
    </row>
    <row r="483" spans="1:9" ht="25.15" customHeight="1">
      <c r="A483" s="493"/>
      <c r="B483" s="530">
        <v>31</v>
      </c>
      <c r="C483" s="1471"/>
      <c r="D483" s="1472"/>
      <c r="E483" s="657"/>
      <c r="F483" s="657"/>
      <c r="G483" s="657"/>
      <c r="H483" s="657"/>
      <c r="I483" s="657"/>
    </row>
    <row r="484" spans="1:9" ht="25.15" customHeight="1"/>
    <row r="485" spans="1:9" ht="25.15" customHeight="1">
      <c r="A485" s="1473" t="s">
        <v>228</v>
      </c>
      <c r="B485" s="1473"/>
      <c r="C485" s="1473"/>
      <c r="D485" s="1473"/>
      <c r="E485" s="1473"/>
      <c r="F485" s="1473"/>
      <c r="G485" s="1473"/>
      <c r="H485" s="1473"/>
      <c r="I485" s="534"/>
    </row>
    <row r="486" spans="1:9" ht="25.15" customHeight="1">
      <c r="B486" s="490"/>
      <c r="C486" s="490"/>
      <c r="D486" s="490"/>
      <c r="E486" s="490"/>
      <c r="F486" s="490"/>
      <c r="G486" s="490"/>
      <c r="H486" s="490"/>
      <c r="I486" s="490"/>
    </row>
    <row r="487" spans="1:9" ht="25.15" customHeight="1">
      <c r="B487" s="491"/>
      <c r="C487" s="535" t="s">
        <v>71</v>
      </c>
      <c r="D487" s="1474">
        <v>0</v>
      </c>
      <c r="E487" s="1475"/>
      <c r="F487" s="1475"/>
      <c r="G487" s="1475"/>
      <c r="H487" s="1476"/>
      <c r="I487" s="490"/>
    </row>
    <row r="488" spans="1:9" ht="25.15" customHeight="1">
      <c r="B488" s="491"/>
      <c r="C488" s="535"/>
      <c r="D488" s="1477"/>
      <c r="E488" s="1478"/>
      <c r="F488" s="1478"/>
      <c r="G488" s="1478"/>
      <c r="H488" s="1479"/>
      <c r="I488" s="490"/>
    </row>
    <row r="489" spans="1:9" ht="25.15" customHeight="1">
      <c r="B489" s="491"/>
      <c r="C489" s="535"/>
      <c r="D489" s="491"/>
      <c r="E489" s="491"/>
      <c r="F489" s="491"/>
      <c r="G489" s="491"/>
      <c r="H489" s="491"/>
      <c r="I489" s="490"/>
    </row>
    <row r="490" spans="1:9" ht="25.15" customHeight="1">
      <c r="B490" s="491"/>
      <c r="C490" s="535" t="s">
        <v>72</v>
      </c>
      <c r="D490" s="1480" t="s">
        <v>254</v>
      </c>
      <c r="E490" s="1481"/>
      <c r="F490" s="1481"/>
      <c r="G490" s="1481"/>
      <c r="H490" s="1482"/>
      <c r="I490" s="490"/>
    </row>
    <row r="491" spans="1:9" ht="25.15" customHeight="1">
      <c r="A491" s="350"/>
      <c r="B491" s="491"/>
      <c r="C491" s="491"/>
      <c r="D491" s="491"/>
      <c r="E491" s="491"/>
      <c r="F491" s="491"/>
      <c r="G491" s="491"/>
      <c r="H491" s="491"/>
      <c r="I491" s="490"/>
    </row>
    <row r="492" spans="1:9" ht="25.15" customHeight="1">
      <c r="A492" s="492" t="s">
        <v>74</v>
      </c>
      <c r="B492" s="492" t="s">
        <v>75</v>
      </c>
      <c r="C492" s="1483" t="s">
        <v>76</v>
      </c>
      <c r="D492" s="1484"/>
      <c r="E492" s="492" t="s">
        <v>77</v>
      </c>
      <c r="F492" s="492" t="s">
        <v>78</v>
      </c>
      <c r="G492" s="492" t="s">
        <v>240</v>
      </c>
      <c r="H492" s="492" t="s">
        <v>81</v>
      </c>
      <c r="I492" s="492" t="s">
        <v>241</v>
      </c>
    </row>
    <row r="493" spans="1:9" ht="25.15" customHeight="1">
      <c r="A493" s="493"/>
      <c r="B493" s="530">
        <v>1</v>
      </c>
      <c r="C493" s="1471"/>
      <c r="D493" s="1472"/>
      <c r="E493" s="657"/>
      <c r="F493" s="657"/>
      <c r="G493" s="657"/>
      <c r="H493" s="657"/>
      <c r="I493" s="657"/>
    </row>
    <row r="494" spans="1:9" ht="25.15" customHeight="1">
      <c r="A494" s="493"/>
      <c r="B494" s="530">
        <v>2</v>
      </c>
      <c r="C494" s="1471"/>
      <c r="D494" s="1472"/>
      <c r="E494" s="657"/>
      <c r="F494" s="657"/>
      <c r="G494" s="657"/>
      <c r="H494" s="657"/>
      <c r="I494" s="657"/>
    </row>
    <row r="495" spans="1:9" ht="25.15" customHeight="1">
      <c r="A495" s="493"/>
      <c r="B495" s="530">
        <v>3</v>
      </c>
      <c r="C495" s="1471"/>
      <c r="D495" s="1472"/>
      <c r="E495" s="657"/>
      <c r="F495" s="657"/>
      <c r="G495" s="657"/>
      <c r="H495" s="657"/>
      <c r="I495" s="657"/>
    </row>
    <row r="496" spans="1:9" ht="25.15" customHeight="1">
      <c r="A496" s="493"/>
      <c r="B496" s="530">
        <v>4</v>
      </c>
      <c r="C496" s="1471"/>
      <c r="D496" s="1472"/>
      <c r="E496" s="657"/>
      <c r="F496" s="657"/>
      <c r="G496" s="657"/>
      <c r="H496" s="657"/>
      <c r="I496" s="657"/>
    </row>
    <row r="497" spans="1:9" ht="25.15" customHeight="1">
      <c r="A497" s="493"/>
      <c r="B497" s="530">
        <v>5</v>
      </c>
      <c r="C497" s="1471"/>
      <c r="D497" s="1472"/>
      <c r="E497" s="657"/>
      <c r="F497" s="657"/>
      <c r="G497" s="657"/>
      <c r="H497" s="657"/>
      <c r="I497" s="657"/>
    </row>
    <row r="498" spans="1:9" ht="25.15" customHeight="1">
      <c r="A498" s="493"/>
      <c r="B498" s="530">
        <v>6</v>
      </c>
      <c r="C498" s="1471"/>
      <c r="D498" s="1472"/>
      <c r="E498" s="657"/>
      <c r="F498" s="657"/>
      <c r="G498" s="657"/>
      <c r="H498" s="657"/>
      <c r="I498" s="657"/>
    </row>
    <row r="499" spans="1:9" ht="25.15" customHeight="1">
      <c r="A499" s="493"/>
      <c r="B499" s="530">
        <v>7</v>
      </c>
      <c r="C499" s="1471"/>
      <c r="D499" s="1472"/>
      <c r="E499" s="657"/>
      <c r="F499" s="657"/>
      <c r="G499" s="657"/>
      <c r="H499" s="657"/>
      <c r="I499" s="657"/>
    </row>
    <row r="500" spans="1:9" ht="25.15" customHeight="1">
      <c r="A500" s="493"/>
      <c r="B500" s="530">
        <v>8</v>
      </c>
      <c r="C500" s="1471"/>
      <c r="D500" s="1472"/>
      <c r="E500" s="657"/>
      <c r="F500" s="657"/>
      <c r="G500" s="657"/>
      <c r="H500" s="657"/>
      <c r="I500" s="657"/>
    </row>
    <row r="501" spans="1:9" ht="25.15" customHeight="1">
      <c r="A501" s="493"/>
      <c r="B501" s="530">
        <v>9</v>
      </c>
      <c r="C501" s="1471"/>
      <c r="D501" s="1472"/>
      <c r="E501" s="657"/>
      <c r="F501" s="657"/>
      <c r="G501" s="657"/>
      <c r="H501" s="657"/>
      <c r="I501" s="657"/>
    </row>
    <row r="502" spans="1:9" ht="25.15" customHeight="1">
      <c r="A502" s="493"/>
      <c r="B502" s="530">
        <v>10</v>
      </c>
      <c r="C502" s="1471"/>
      <c r="D502" s="1472"/>
      <c r="E502" s="657"/>
      <c r="F502" s="657"/>
      <c r="G502" s="657"/>
      <c r="H502" s="657"/>
      <c r="I502" s="657"/>
    </row>
    <row r="503" spans="1:9" ht="25.15" customHeight="1">
      <c r="A503" s="493"/>
      <c r="B503" s="530">
        <v>11</v>
      </c>
      <c r="C503" s="1471"/>
      <c r="D503" s="1472"/>
      <c r="E503" s="657"/>
      <c r="F503" s="657"/>
      <c r="G503" s="657"/>
      <c r="H503" s="657"/>
      <c r="I503" s="657"/>
    </row>
    <row r="504" spans="1:9" ht="25.15" customHeight="1">
      <c r="A504" s="493"/>
      <c r="B504" s="530">
        <v>12</v>
      </c>
      <c r="C504" s="1471"/>
      <c r="D504" s="1472"/>
      <c r="E504" s="657"/>
      <c r="F504" s="657"/>
      <c r="G504" s="657"/>
      <c r="H504" s="657"/>
      <c r="I504" s="657"/>
    </row>
    <row r="505" spans="1:9" ht="25.15" customHeight="1">
      <c r="A505" s="493"/>
      <c r="B505" s="530">
        <v>13</v>
      </c>
      <c r="C505" s="1471"/>
      <c r="D505" s="1472"/>
      <c r="E505" s="657"/>
      <c r="F505" s="657"/>
      <c r="G505" s="657"/>
      <c r="H505" s="657"/>
      <c r="I505" s="657"/>
    </row>
    <row r="506" spans="1:9" ht="25.15" customHeight="1">
      <c r="A506" s="493"/>
      <c r="B506" s="530">
        <v>14</v>
      </c>
      <c r="C506" s="1471"/>
      <c r="D506" s="1472"/>
      <c r="E506" s="657"/>
      <c r="F506" s="657"/>
      <c r="G506" s="657"/>
      <c r="H506" s="657"/>
      <c r="I506" s="657"/>
    </row>
    <row r="507" spans="1:9" ht="25.15" customHeight="1">
      <c r="A507" s="493"/>
      <c r="B507" s="530">
        <v>15</v>
      </c>
      <c r="C507" s="1471"/>
      <c r="D507" s="1472"/>
      <c r="E507" s="657"/>
      <c r="F507" s="657"/>
      <c r="G507" s="657"/>
      <c r="H507" s="657"/>
      <c r="I507" s="657"/>
    </row>
    <row r="508" spans="1:9" ht="25.15" customHeight="1">
      <c r="A508" s="493"/>
      <c r="B508" s="530">
        <v>16</v>
      </c>
      <c r="C508" s="1471"/>
      <c r="D508" s="1472"/>
      <c r="E508" s="657"/>
      <c r="F508" s="657"/>
      <c r="G508" s="657"/>
      <c r="H508" s="657"/>
      <c r="I508" s="657"/>
    </row>
    <row r="509" spans="1:9" ht="25.15" customHeight="1">
      <c r="A509" s="493"/>
      <c r="B509" s="530">
        <v>17</v>
      </c>
      <c r="C509" s="1471"/>
      <c r="D509" s="1472"/>
      <c r="E509" s="657"/>
      <c r="F509" s="657"/>
      <c r="G509" s="657"/>
      <c r="H509" s="657"/>
      <c r="I509" s="657"/>
    </row>
    <row r="510" spans="1:9" ht="25.15" customHeight="1">
      <c r="A510" s="493"/>
      <c r="B510" s="530">
        <v>18</v>
      </c>
      <c r="C510" s="1471"/>
      <c r="D510" s="1472"/>
      <c r="E510" s="657"/>
      <c r="F510" s="657"/>
      <c r="G510" s="657"/>
      <c r="H510" s="657"/>
      <c r="I510" s="657"/>
    </row>
    <row r="511" spans="1:9" ht="25.15" customHeight="1">
      <c r="A511" s="493"/>
      <c r="B511" s="530">
        <v>19</v>
      </c>
      <c r="C511" s="1471"/>
      <c r="D511" s="1472"/>
      <c r="E511" s="657"/>
      <c r="F511" s="657"/>
      <c r="G511" s="657"/>
      <c r="H511" s="657"/>
      <c r="I511" s="657"/>
    </row>
    <row r="512" spans="1:9" ht="25.15" customHeight="1">
      <c r="A512" s="493"/>
      <c r="B512" s="530">
        <v>20</v>
      </c>
      <c r="C512" s="1471"/>
      <c r="D512" s="1472"/>
      <c r="E512" s="657"/>
      <c r="F512" s="657"/>
      <c r="G512" s="657"/>
      <c r="H512" s="657"/>
      <c r="I512" s="657"/>
    </row>
    <row r="513" spans="1:9" ht="25.15" customHeight="1">
      <c r="A513" s="493"/>
      <c r="B513" s="530">
        <v>21</v>
      </c>
      <c r="C513" s="1471"/>
      <c r="D513" s="1472"/>
      <c r="E513" s="657"/>
      <c r="F513" s="657"/>
      <c r="G513" s="657"/>
      <c r="H513" s="657"/>
      <c r="I513" s="657"/>
    </row>
    <row r="514" spans="1:9" ht="25.15" customHeight="1">
      <c r="A514" s="493"/>
      <c r="B514" s="530">
        <v>22</v>
      </c>
      <c r="C514" s="1471"/>
      <c r="D514" s="1472"/>
      <c r="E514" s="657"/>
      <c r="F514" s="657"/>
      <c r="G514" s="657"/>
      <c r="H514" s="657"/>
      <c r="I514" s="657"/>
    </row>
    <row r="515" spans="1:9" ht="25.15" customHeight="1">
      <c r="A515" s="493"/>
      <c r="B515" s="530">
        <v>23</v>
      </c>
      <c r="C515" s="1471"/>
      <c r="D515" s="1472"/>
      <c r="E515" s="657"/>
      <c r="F515" s="657"/>
      <c r="G515" s="657"/>
      <c r="H515" s="657"/>
      <c r="I515" s="657"/>
    </row>
    <row r="516" spans="1:9" ht="25.15" customHeight="1">
      <c r="A516" s="493"/>
      <c r="B516" s="530">
        <v>24</v>
      </c>
      <c r="C516" s="1471"/>
      <c r="D516" s="1472"/>
      <c r="E516" s="657"/>
      <c r="F516" s="657"/>
      <c r="G516" s="657"/>
      <c r="H516" s="657"/>
      <c r="I516" s="657"/>
    </row>
    <row r="517" spans="1:9" ht="25.15" customHeight="1">
      <c r="A517" s="493"/>
      <c r="B517" s="530">
        <v>25</v>
      </c>
      <c r="C517" s="1471"/>
      <c r="D517" s="1472"/>
      <c r="E517" s="657"/>
      <c r="F517" s="657"/>
      <c r="G517" s="657"/>
      <c r="H517" s="657"/>
      <c r="I517" s="657"/>
    </row>
    <row r="518" spans="1:9" ht="25.15" customHeight="1">
      <c r="A518" s="493"/>
      <c r="B518" s="530">
        <v>26</v>
      </c>
      <c r="C518" s="1471"/>
      <c r="D518" s="1472"/>
      <c r="E518" s="657"/>
      <c r="F518" s="657"/>
      <c r="G518" s="657"/>
      <c r="H518" s="657"/>
      <c r="I518" s="657"/>
    </row>
    <row r="519" spans="1:9" ht="25.15" customHeight="1">
      <c r="A519" s="493"/>
      <c r="B519" s="530">
        <v>27</v>
      </c>
      <c r="C519" s="1471"/>
      <c r="D519" s="1472"/>
      <c r="E519" s="657"/>
      <c r="F519" s="657"/>
      <c r="G519" s="657"/>
      <c r="H519" s="657"/>
      <c r="I519" s="657"/>
    </row>
    <row r="520" spans="1:9" ht="25.15" customHeight="1">
      <c r="A520" s="493"/>
      <c r="B520" s="530">
        <v>28</v>
      </c>
      <c r="C520" s="1471"/>
      <c r="D520" s="1472"/>
      <c r="E520" s="657"/>
      <c r="F520" s="657"/>
      <c r="G520" s="657"/>
      <c r="H520" s="657"/>
      <c r="I520" s="657"/>
    </row>
    <row r="521" spans="1:9" ht="25.15" customHeight="1">
      <c r="A521" s="493"/>
      <c r="B521" s="530">
        <v>29</v>
      </c>
      <c r="C521" s="1471"/>
      <c r="D521" s="1472"/>
      <c r="E521" s="657"/>
      <c r="F521" s="657"/>
      <c r="G521" s="657"/>
      <c r="H521" s="657"/>
      <c r="I521" s="657"/>
    </row>
    <row r="522" spans="1:9" ht="25.15" customHeight="1">
      <c r="A522" s="493"/>
      <c r="B522" s="530">
        <v>30</v>
      </c>
      <c r="C522" s="1471"/>
      <c r="D522" s="1472"/>
      <c r="E522" s="657"/>
      <c r="F522" s="657"/>
      <c r="G522" s="657"/>
      <c r="H522" s="657"/>
      <c r="I522" s="657"/>
    </row>
    <row r="523" spans="1:9" ht="25.15" customHeight="1">
      <c r="A523" s="493"/>
      <c r="B523" s="530">
        <v>31</v>
      </c>
      <c r="C523" s="1471"/>
      <c r="D523" s="1472"/>
      <c r="E523" s="657"/>
      <c r="F523" s="657"/>
      <c r="G523" s="657"/>
      <c r="H523" s="657"/>
      <c r="I523" s="657"/>
    </row>
    <row r="524" spans="1:9" ht="25.15" customHeight="1"/>
    <row r="525" spans="1:9" ht="25.15" customHeight="1">
      <c r="A525" s="1473" t="s">
        <v>228</v>
      </c>
      <c r="B525" s="1473"/>
      <c r="C525" s="1473"/>
      <c r="D525" s="1473"/>
      <c r="E525" s="1473"/>
      <c r="F525" s="1473"/>
      <c r="G525" s="1473"/>
      <c r="H525" s="1473"/>
      <c r="I525" s="534"/>
    </row>
    <row r="526" spans="1:9" ht="25.15" customHeight="1">
      <c r="B526" s="490"/>
      <c r="C526" s="490"/>
      <c r="D526" s="490"/>
      <c r="E526" s="490"/>
      <c r="F526" s="490"/>
      <c r="G526" s="490"/>
      <c r="H526" s="490"/>
      <c r="I526" s="490"/>
    </row>
    <row r="527" spans="1:9" ht="25.15" customHeight="1">
      <c r="B527" s="491"/>
      <c r="C527" s="535" t="s">
        <v>71</v>
      </c>
      <c r="D527" s="1474">
        <v>0</v>
      </c>
      <c r="E527" s="1475"/>
      <c r="F527" s="1475"/>
      <c r="G527" s="1475"/>
      <c r="H527" s="1476"/>
      <c r="I527" s="490"/>
    </row>
    <row r="528" spans="1:9" ht="25.15" customHeight="1">
      <c r="B528" s="491"/>
      <c r="C528" s="535"/>
      <c r="D528" s="1477"/>
      <c r="E528" s="1478"/>
      <c r="F528" s="1478"/>
      <c r="G528" s="1478"/>
      <c r="H528" s="1479"/>
      <c r="I528" s="490"/>
    </row>
    <row r="529" spans="1:9" ht="25.15" customHeight="1">
      <c r="B529" s="491"/>
      <c r="C529" s="535"/>
      <c r="D529" s="491"/>
      <c r="E529" s="491"/>
      <c r="F529" s="491"/>
      <c r="G529" s="491"/>
      <c r="H529" s="491"/>
      <c r="I529" s="490"/>
    </row>
    <row r="530" spans="1:9" ht="25.15" customHeight="1">
      <c r="B530" s="491"/>
      <c r="C530" s="535" t="s">
        <v>72</v>
      </c>
      <c r="D530" s="1480" t="s">
        <v>255</v>
      </c>
      <c r="E530" s="1481"/>
      <c r="F530" s="1481"/>
      <c r="G530" s="1481"/>
      <c r="H530" s="1482"/>
      <c r="I530" s="490"/>
    </row>
    <row r="531" spans="1:9" ht="25.15" customHeight="1">
      <c r="A531" s="350"/>
      <c r="B531" s="491"/>
      <c r="C531" s="491"/>
      <c r="D531" s="491"/>
      <c r="E531" s="491"/>
      <c r="F531" s="491"/>
      <c r="G531" s="491"/>
      <c r="H531" s="491"/>
      <c r="I531" s="490"/>
    </row>
    <row r="532" spans="1:9" ht="25.15" customHeight="1">
      <c r="A532" s="492" t="s">
        <v>74</v>
      </c>
      <c r="B532" s="492" t="s">
        <v>75</v>
      </c>
      <c r="C532" s="1483" t="s">
        <v>76</v>
      </c>
      <c r="D532" s="1484"/>
      <c r="E532" s="492" t="s">
        <v>77</v>
      </c>
      <c r="F532" s="492" t="s">
        <v>78</v>
      </c>
      <c r="G532" s="492" t="s">
        <v>240</v>
      </c>
      <c r="H532" s="492" t="s">
        <v>81</v>
      </c>
      <c r="I532" s="492" t="s">
        <v>241</v>
      </c>
    </row>
    <row r="533" spans="1:9" ht="25.15" customHeight="1">
      <c r="A533" s="493"/>
      <c r="B533" s="530">
        <v>1</v>
      </c>
      <c r="C533" s="1471"/>
      <c r="D533" s="1472"/>
      <c r="E533" s="657"/>
      <c r="F533" s="657"/>
      <c r="G533" s="657"/>
      <c r="H533" s="657"/>
      <c r="I533" s="657"/>
    </row>
    <row r="534" spans="1:9" ht="25.15" customHeight="1">
      <c r="A534" s="493"/>
      <c r="B534" s="530">
        <v>2</v>
      </c>
      <c r="C534" s="1471"/>
      <c r="D534" s="1472"/>
      <c r="E534" s="657"/>
      <c r="F534" s="657"/>
      <c r="G534" s="657"/>
      <c r="H534" s="657"/>
      <c r="I534" s="657"/>
    </row>
    <row r="535" spans="1:9" ht="25.15" customHeight="1">
      <c r="A535" s="493"/>
      <c r="B535" s="530">
        <v>3</v>
      </c>
      <c r="C535" s="1471"/>
      <c r="D535" s="1472"/>
      <c r="E535" s="657"/>
      <c r="F535" s="657"/>
      <c r="G535" s="657"/>
      <c r="H535" s="657"/>
      <c r="I535" s="657"/>
    </row>
    <row r="536" spans="1:9" ht="25.15" customHeight="1">
      <c r="A536" s="493"/>
      <c r="B536" s="530">
        <v>4</v>
      </c>
      <c r="C536" s="1471"/>
      <c r="D536" s="1472"/>
      <c r="E536" s="657"/>
      <c r="F536" s="657"/>
      <c r="G536" s="657"/>
      <c r="H536" s="657"/>
      <c r="I536" s="657"/>
    </row>
    <row r="537" spans="1:9" ht="25.15" customHeight="1">
      <c r="A537" s="493"/>
      <c r="B537" s="530">
        <v>5</v>
      </c>
      <c r="C537" s="1471"/>
      <c r="D537" s="1472"/>
      <c r="E537" s="657"/>
      <c r="F537" s="657"/>
      <c r="G537" s="657"/>
      <c r="H537" s="657"/>
      <c r="I537" s="657"/>
    </row>
    <row r="538" spans="1:9" ht="25.15" customHeight="1">
      <c r="A538" s="493"/>
      <c r="B538" s="530">
        <v>6</v>
      </c>
      <c r="C538" s="1471"/>
      <c r="D538" s="1472"/>
      <c r="E538" s="657"/>
      <c r="F538" s="657"/>
      <c r="G538" s="657"/>
      <c r="H538" s="657"/>
      <c r="I538" s="657"/>
    </row>
    <row r="539" spans="1:9" ht="25.15" customHeight="1">
      <c r="A539" s="493"/>
      <c r="B539" s="530">
        <v>7</v>
      </c>
      <c r="C539" s="1471"/>
      <c r="D539" s="1472"/>
      <c r="E539" s="657"/>
      <c r="F539" s="657"/>
      <c r="G539" s="657"/>
      <c r="H539" s="657"/>
      <c r="I539" s="657"/>
    </row>
    <row r="540" spans="1:9" ht="25.15" customHeight="1">
      <c r="A540" s="493"/>
      <c r="B540" s="530">
        <v>8</v>
      </c>
      <c r="C540" s="1471"/>
      <c r="D540" s="1472"/>
      <c r="E540" s="657"/>
      <c r="F540" s="657"/>
      <c r="G540" s="657"/>
      <c r="H540" s="657"/>
      <c r="I540" s="657"/>
    </row>
    <row r="541" spans="1:9" ht="25.15" customHeight="1">
      <c r="A541" s="493"/>
      <c r="B541" s="530">
        <v>9</v>
      </c>
      <c r="C541" s="1471"/>
      <c r="D541" s="1472"/>
      <c r="E541" s="657"/>
      <c r="F541" s="657"/>
      <c r="G541" s="657"/>
      <c r="H541" s="657"/>
      <c r="I541" s="657"/>
    </row>
    <row r="542" spans="1:9" ht="25.15" customHeight="1">
      <c r="A542" s="493"/>
      <c r="B542" s="530">
        <v>10</v>
      </c>
      <c r="C542" s="1471"/>
      <c r="D542" s="1472"/>
      <c r="E542" s="657"/>
      <c r="F542" s="657"/>
      <c r="G542" s="657"/>
      <c r="H542" s="657"/>
      <c r="I542" s="657"/>
    </row>
    <row r="543" spans="1:9" ht="25.15" customHeight="1">
      <c r="A543" s="493"/>
      <c r="B543" s="530">
        <v>11</v>
      </c>
      <c r="C543" s="1471"/>
      <c r="D543" s="1472"/>
      <c r="E543" s="657"/>
      <c r="F543" s="657"/>
      <c r="G543" s="657"/>
      <c r="H543" s="657"/>
      <c r="I543" s="657"/>
    </row>
    <row r="544" spans="1:9" ht="25.15" customHeight="1">
      <c r="A544" s="493"/>
      <c r="B544" s="530">
        <v>12</v>
      </c>
      <c r="C544" s="1471"/>
      <c r="D544" s="1472"/>
      <c r="E544" s="657"/>
      <c r="F544" s="657"/>
      <c r="G544" s="657"/>
      <c r="H544" s="657"/>
      <c r="I544" s="657"/>
    </row>
    <row r="545" spans="1:9" ht="25.15" customHeight="1">
      <c r="A545" s="493"/>
      <c r="B545" s="530">
        <v>13</v>
      </c>
      <c r="C545" s="1471"/>
      <c r="D545" s="1472"/>
      <c r="E545" s="657"/>
      <c r="F545" s="657"/>
      <c r="G545" s="657"/>
      <c r="H545" s="657"/>
      <c r="I545" s="657"/>
    </row>
    <row r="546" spans="1:9" ht="25.15" customHeight="1">
      <c r="A546" s="493"/>
      <c r="B546" s="530">
        <v>14</v>
      </c>
      <c r="C546" s="1471"/>
      <c r="D546" s="1472"/>
      <c r="E546" s="657"/>
      <c r="F546" s="657"/>
      <c r="G546" s="657"/>
      <c r="H546" s="657"/>
      <c r="I546" s="657"/>
    </row>
    <row r="547" spans="1:9" ht="25.15" customHeight="1">
      <c r="A547" s="493"/>
      <c r="B547" s="530">
        <v>15</v>
      </c>
      <c r="C547" s="1471"/>
      <c r="D547" s="1472"/>
      <c r="E547" s="657"/>
      <c r="F547" s="657"/>
      <c r="G547" s="657"/>
      <c r="H547" s="657"/>
      <c r="I547" s="657"/>
    </row>
    <row r="548" spans="1:9" ht="25.15" customHeight="1">
      <c r="A548" s="493"/>
      <c r="B548" s="530">
        <v>16</v>
      </c>
      <c r="C548" s="1471"/>
      <c r="D548" s="1472"/>
      <c r="E548" s="657"/>
      <c r="F548" s="657"/>
      <c r="G548" s="657"/>
      <c r="H548" s="657"/>
      <c r="I548" s="657"/>
    </row>
    <row r="549" spans="1:9" ht="25.15" customHeight="1">
      <c r="A549" s="493"/>
      <c r="B549" s="530">
        <v>17</v>
      </c>
      <c r="C549" s="1471"/>
      <c r="D549" s="1472"/>
      <c r="E549" s="657"/>
      <c r="F549" s="657"/>
      <c r="G549" s="657"/>
      <c r="H549" s="657"/>
      <c r="I549" s="657"/>
    </row>
    <row r="550" spans="1:9" ht="25.15" customHeight="1">
      <c r="A550" s="493"/>
      <c r="B550" s="530">
        <v>18</v>
      </c>
      <c r="C550" s="1471"/>
      <c r="D550" s="1472"/>
      <c r="E550" s="657"/>
      <c r="F550" s="657"/>
      <c r="G550" s="657"/>
      <c r="H550" s="657"/>
      <c r="I550" s="657"/>
    </row>
    <row r="551" spans="1:9" ht="25.15" customHeight="1">
      <c r="A551" s="493"/>
      <c r="B551" s="530">
        <v>19</v>
      </c>
      <c r="C551" s="1471"/>
      <c r="D551" s="1472"/>
      <c r="E551" s="657"/>
      <c r="F551" s="657"/>
      <c r="G551" s="657"/>
      <c r="H551" s="657"/>
      <c r="I551" s="657"/>
    </row>
    <row r="552" spans="1:9" ht="25.15" customHeight="1">
      <c r="A552" s="493"/>
      <c r="B552" s="530">
        <v>20</v>
      </c>
      <c r="C552" s="1471"/>
      <c r="D552" s="1472"/>
      <c r="E552" s="657"/>
      <c r="F552" s="657"/>
      <c r="G552" s="657"/>
      <c r="H552" s="657"/>
      <c r="I552" s="657"/>
    </row>
    <row r="553" spans="1:9" ht="25.15" customHeight="1">
      <c r="A553" s="493"/>
      <c r="B553" s="530">
        <v>21</v>
      </c>
      <c r="C553" s="1471"/>
      <c r="D553" s="1472"/>
      <c r="E553" s="657"/>
      <c r="F553" s="657"/>
      <c r="G553" s="657"/>
      <c r="H553" s="657"/>
      <c r="I553" s="657"/>
    </row>
    <row r="554" spans="1:9" ht="25.15" customHeight="1">
      <c r="A554" s="493"/>
      <c r="B554" s="530">
        <v>22</v>
      </c>
      <c r="C554" s="1471"/>
      <c r="D554" s="1472"/>
      <c r="E554" s="657"/>
      <c r="F554" s="657"/>
      <c r="G554" s="657"/>
      <c r="H554" s="657"/>
      <c r="I554" s="657"/>
    </row>
    <row r="555" spans="1:9" ht="25.15" customHeight="1">
      <c r="A555" s="493"/>
      <c r="B555" s="530">
        <v>23</v>
      </c>
      <c r="C555" s="1471"/>
      <c r="D555" s="1472"/>
      <c r="E555" s="657"/>
      <c r="F555" s="657"/>
      <c r="G555" s="657"/>
      <c r="H555" s="657"/>
      <c r="I555" s="657"/>
    </row>
    <row r="556" spans="1:9" ht="25.15" customHeight="1">
      <c r="A556" s="493"/>
      <c r="B556" s="530">
        <v>24</v>
      </c>
      <c r="C556" s="1471"/>
      <c r="D556" s="1472"/>
      <c r="E556" s="657"/>
      <c r="F556" s="657"/>
      <c r="G556" s="657"/>
      <c r="H556" s="657"/>
      <c r="I556" s="657"/>
    </row>
    <row r="557" spans="1:9" ht="25.15" customHeight="1">
      <c r="A557" s="493"/>
      <c r="B557" s="530">
        <v>25</v>
      </c>
      <c r="C557" s="1471"/>
      <c r="D557" s="1472"/>
      <c r="E557" s="657"/>
      <c r="F557" s="657"/>
      <c r="G557" s="657"/>
      <c r="H557" s="657"/>
      <c r="I557" s="657"/>
    </row>
    <row r="558" spans="1:9" ht="25.15" customHeight="1">
      <c r="A558" s="493"/>
      <c r="B558" s="530">
        <v>26</v>
      </c>
      <c r="C558" s="1471"/>
      <c r="D558" s="1472"/>
      <c r="E558" s="657"/>
      <c r="F558" s="657"/>
      <c r="G558" s="657"/>
      <c r="H558" s="657"/>
      <c r="I558" s="657"/>
    </row>
    <row r="559" spans="1:9" ht="25.15" customHeight="1">
      <c r="A559" s="493"/>
      <c r="B559" s="530">
        <v>27</v>
      </c>
      <c r="C559" s="1471"/>
      <c r="D559" s="1472"/>
      <c r="E559" s="657"/>
      <c r="F559" s="657"/>
      <c r="G559" s="657"/>
      <c r="H559" s="657"/>
      <c r="I559" s="657"/>
    </row>
    <row r="560" spans="1:9" ht="25.15" customHeight="1">
      <c r="A560" s="493"/>
      <c r="B560" s="530">
        <v>28</v>
      </c>
      <c r="C560" s="1471"/>
      <c r="D560" s="1472"/>
      <c r="E560" s="657"/>
      <c r="F560" s="657"/>
      <c r="G560" s="657"/>
      <c r="H560" s="657"/>
      <c r="I560" s="657"/>
    </row>
    <row r="561" spans="1:9" ht="25.15" customHeight="1">
      <c r="A561" s="493"/>
      <c r="B561" s="530">
        <v>29</v>
      </c>
      <c r="C561" s="1471"/>
      <c r="D561" s="1472"/>
      <c r="E561" s="657"/>
      <c r="F561" s="657"/>
      <c r="G561" s="657"/>
      <c r="H561" s="657"/>
      <c r="I561" s="657"/>
    </row>
    <row r="562" spans="1:9" ht="25.15" customHeight="1">
      <c r="A562" s="493"/>
      <c r="B562" s="530">
        <v>30</v>
      </c>
      <c r="C562" s="1471"/>
      <c r="D562" s="1472"/>
      <c r="E562" s="657"/>
      <c r="F562" s="657"/>
      <c r="G562" s="657"/>
      <c r="H562" s="657"/>
      <c r="I562" s="657"/>
    </row>
    <row r="563" spans="1:9" ht="25.15" customHeight="1">
      <c r="A563" s="493"/>
      <c r="B563" s="530">
        <v>31</v>
      </c>
      <c r="C563" s="1471"/>
      <c r="D563" s="1472"/>
      <c r="E563" s="657"/>
      <c r="F563" s="657"/>
      <c r="G563" s="657"/>
      <c r="H563" s="657"/>
      <c r="I563" s="657"/>
    </row>
    <row r="564" spans="1:9" ht="25.15" customHeight="1"/>
    <row r="565" spans="1:9" ht="25.15" customHeight="1">
      <c r="A565" s="1473" t="s">
        <v>228</v>
      </c>
      <c r="B565" s="1473"/>
      <c r="C565" s="1473"/>
      <c r="D565" s="1473"/>
      <c r="E565" s="1473"/>
      <c r="F565" s="1473"/>
      <c r="G565" s="1473"/>
      <c r="H565" s="1473"/>
      <c r="I565" s="534"/>
    </row>
    <row r="566" spans="1:9" ht="25.15" customHeight="1">
      <c r="B566" s="490"/>
      <c r="C566" s="490"/>
      <c r="D566" s="490"/>
      <c r="E566" s="490"/>
      <c r="F566" s="490"/>
      <c r="G566" s="490"/>
      <c r="H566" s="490"/>
      <c r="I566" s="490"/>
    </row>
    <row r="567" spans="1:9" ht="25.15" customHeight="1">
      <c r="B567" s="491"/>
      <c r="C567" s="535" t="s">
        <v>71</v>
      </c>
      <c r="D567" s="1474">
        <v>0</v>
      </c>
      <c r="E567" s="1475"/>
      <c r="F567" s="1475"/>
      <c r="G567" s="1475"/>
      <c r="H567" s="1476"/>
      <c r="I567" s="490"/>
    </row>
    <row r="568" spans="1:9" ht="25.15" customHeight="1">
      <c r="B568" s="491"/>
      <c r="C568" s="535"/>
      <c r="D568" s="1477"/>
      <c r="E568" s="1478"/>
      <c r="F568" s="1478"/>
      <c r="G568" s="1478"/>
      <c r="H568" s="1479"/>
      <c r="I568" s="490"/>
    </row>
    <row r="569" spans="1:9" ht="25.15" customHeight="1">
      <c r="B569" s="491"/>
      <c r="C569" s="535"/>
      <c r="D569" s="491"/>
      <c r="E569" s="491"/>
      <c r="F569" s="491"/>
      <c r="G569" s="491"/>
      <c r="H569" s="491"/>
      <c r="I569" s="490"/>
    </row>
    <row r="570" spans="1:9" ht="25.15" customHeight="1">
      <c r="B570" s="491"/>
      <c r="C570" s="535" t="s">
        <v>72</v>
      </c>
      <c r="D570" s="1480" t="s">
        <v>256</v>
      </c>
      <c r="E570" s="1481"/>
      <c r="F570" s="1481"/>
      <c r="G570" s="1481"/>
      <c r="H570" s="1482"/>
      <c r="I570" s="490"/>
    </row>
    <row r="571" spans="1:9" ht="25.15" customHeight="1">
      <c r="A571" s="350"/>
      <c r="B571" s="491"/>
      <c r="C571" s="491"/>
      <c r="D571" s="491"/>
      <c r="E571" s="491"/>
      <c r="F571" s="491"/>
      <c r="G571" s="491"/>
      <c r="H571" s="491"/>
      <c r="I571" s="490"/>
    </row>
    <row r="572" spans="1:9" ht="25.15" customHeight="1">
      <c r="A572" s="492" t="s">
        <v>74</v>
      </c>
      <c r="B572" s="492" t="s">
        <v>75</v>
      </c>
      <c r="C572" s="1483" t="s">
        <v>76</v>
      </c>
      <c r="D572" s="1484"/>
      <c r="E572" s="492" t="s">
        <v>77</v>
      </c>
      <c r="F572" s="492" t="s">
        <v>78</v>
      </c>
      <c r="G572" s="492" t="s">
        <v>240</v>
      </c>
      <c r="H572" s="492" t="s">
        <v>81</v>
      </c>
      <c r="I572" s="492" t="s">
        <v>241</v>
      </c>
    </row>
    <row r="573" spans="1:9" ht="25.15" customHeight="1">
      <c r="A573" s="493"/>
      <c r="B573" s="530">
        <v>1</v>
      </c>
      <c r="C573" s="1471"/>
      <c r="D573" s="1472"/>
      <c r="E573" s="657"/>
      <c r="F573" s="657"/>
      <c r="G573" s="657"/>
      <c r="H573" s="657"/>
      <c r="I573" s="657"/>
    </row>
    <row r="574" spans="1:9" ht="25.15" customHeight="1">
      <c r="A574" s="493"/>
      <c r="B574" s="530">
        <v>2</v>
      </c>
      <c r="C574" s="1471"/>
      <c r="D574" s="1472"/>
      <c r="E574" s="657"/>
      <c r="F574" s="657"/>
      <c r="G574" s="657"/>
      <c r="H574" s="657"/>
      <c r="I574" s="657"/>
    </row>
    <row r="575" spans="1:9" ht="25.15" customHeight="1">
      <c r="A575" s="493"/>
      <c r="B575" s="530">
        <v>3</v>
      </c>
      <c r="C575" s="1471"/>
      <c r="D575" s="1472"/>
      <c r="E575" s="657"/>
      <c r="F575" s="657"/>
      <c r="G575" s="657"/>
      <c r="H575" s="657"/>
      <c r="I575" s="657"/>
    </row>
    <row r="576" spans="1:9" ht="25.15" customHeight="1">
      <c r="A576" s="493"/>
      <c r="B576" s="530">
        <v>4</v>
      </c>
      <c r="C576" s="1471"/>
      <c r="D576" s="1472"/>
      <c r="E576" s="657"/>
      <c r="F576" s="657"/>
      <c r="G576" s="657"/>
      <c r="H576" s="657"/>
      <c r="I576" s="657"/>
    </row>
    <row r="577" spans="1:9" ht="25.15" customHeight="1">
      <c r="A577" s="493"/>
      <c r="B577" s="530">
        <v>5</v>
      </c>
      <c r="C577" s="1471"/>
      <c r="D577" s="1472"/>
      <c r="E577" s="657"/>
      <c r="F577" s="657"/>
      <c r="G577" s="657"/>
      <c r="H577" s="657"/>
      <c r="I577" s="657"/>
    </row>
    <row r="578" spans="1:9" ht="25.15" customHeight="1">
      <c r="A578" s="493"/>
      <c r="B578" s="530">
        <v>6</v>
      </c>
      <c r="C578" s="1471"/>
      <c r="D578" s="1472"/>
      <c r="E578" s="657"/>
      <c r="F578" s="657"/>
      <c r="G578" s="657"/>
      <c r="H578" s="657"/>
      <c r="I578" s="657"/>
    </row>
    <row r="579" spans="1:9" ht="25.15" customHeight="1">
      <c r="A579" s="493"/>
      <c r="B579" s="530">
        <v>7</v>
      </c>
      <c r="C579" s="1471"/>
      <c r="D579" s="1472"/>
      <c r="E579" s="657"/>
      <c r="F579" s="657"/>
      <c r="G579" s="657"/>
      <c r="H579" s="657"/>
      <c r="I579" s="657"/>
    </row>
    <row r="580" spans="1:9" ht="25.15" customHeight="1">
      <c r="A580" s="493"/>
      <c r="B580" s="530">
        <v>8</v>
      </c>
      <c r="C580" s="1471"/>
      <c r="D580" s="1472"/>
      <c r="E580" s="657"/>
      <c r="F580" s="657"/>
      <c r="G580" s="657"/>
      <c r="H580" s="657"/>
      <c r="I580" s="657"/>
    </row>
    <row r="581" spans="1:9" ht="25.15" customHeight="1">
      <c r="A581" s="493"/>
      <c r="B581" s="530">
        <v>9</v>
      </c>
      <c r="C581" s="1471"/>
      <c r="D581" s="1472"/>
      <c r="E581" s="657"/>
      <c r="F581" s="657"/>
      <c r="G581" s="657"/>
      <c r="H581" s="657"/>
      <c r="I581" s="657"/>
    </row>
    <row r="582" spans="1:9" ht="25.15" customHeight="1">
      <c r="A582" s="493"/>
      <c r="B582" s="530">
        <v>10</v>
      </c>
      <c r="C582" s="1471"/>
      <c r="D582" s="1472"/>
      <c r="E582" s="657"/>
      <c r="F582" s="657"/>
      <c r="G582" s="657"/>
      <c r="H582" s="657"/>
      <c r="I582" s="657"/>
    </row>
    <row r="583" spans="1:9" ht="25.15" customHeight="1">
      <c r="A583" s="493"/>
      <c r="B583" s="530">
        <v>11</v>
      </c>
      <c r="C583" s="1471"/>
      <c r="D583" s="1472"/>
      <c r="E583" s="657"/>
      <c r="F583" s="657"/>
      <c r="G583" s="657"/>
      <c r="H583" s="657"/>
      <c r="I583" s="657"/>
    </row>
    <row r="584" spans="1:9" ht="25.15" customHeight="1">
      <c r="A584" s="493"/>
      <c r="B584" s="530">
        <v>12</v>
      </c>
      <c r="C584" s="1471"/>
      <c r="D584" s="1472"/>
      <c r="E584" s="657"/>
      <c r="F584" s="657"/>
      <c r="G584" s="657"/>
      <c r="H584" s="657"/>
      <c r="I584" s="657"/>
    </row>
    <row r="585" spans="1:9" ht="25.15" customHeight="1">
      <c r="A585" s="493"/>
      <c r="B585" s="530">
        <v>13</v>
      </c>
      <c r="C585" s="1471"/>
      <c r="D585" s="1472"/>
      <c r="E585" s="657"/>
      <c r="F585" s="657"/>
      <c r="G585" s="657"/>
      <c r="H585" s="657"/>
      <c r="I585" s="657"/>
    </row>
    <row r="586" spans="1:9" ht="25.15" customHeight="1">
      <c r="A586" s="493"/>
      <c r="B586" s="530">
        <v>14</v>
      </c>
      <c r="C586" s="1471"/>
      <c r="D586" s="1472"/>
      <c r="E586" s="657"/>
      <c r="F586" s="657"/>
      <c r="G586" s="657"/>
      <c r="H586" s="657"/>
      <c r="I586" s="657"/>
    </row>
    <row r="587" spans="1:9" ht="25.15" customHeight="1">
      <c r="A587" s="493"/>
      <c r="B587" s="530">
        <v>15</v>
      </c>
      <c r="C587" s="1471"/>
      <c r="D587" s="1472"/>
      <c r="E587" s="657"/>
      <c r="F587" s="657"/>
      <c r="G587" s="657"/>
      <c r="H587" s="657"/>
      <c r="I587" s="657"/>
    </row>
    <row r="588" spans="1:9" ht="25.15" customHeight="1">
      <c r="A588" s="493"/>
      <c r="B588" s="530">
        <v>16</v>
      </c>
      <c r="C588" s="1471"/>
      <c r="D588" s="1472"/>
      <c r="E588" s="657"/>
      <c r="F588" s="657"/>
      <c r="G588" s="657"/>
      <c r="H588" s="657"/>
      <c r="I588" s="657"/>
    </row>
    <row r="589" spans="1:9" ht="25.15" customHeight="1">
      <c r="A589" s="493"/>
      <c r="B589" s="530">
        <v>17</v>
      </c>
      <c r="C589" s="1471"/>
      <c r="D589" s="1472"/>
      <c r="E589" s="657"/>
      <c r="F589" s="657"/>
      <c r="G589" s="657"/>
      <c r="H589" s="657"/>
      <c r="I589" s="657"/>
    </row>
    <row r="590" spans="1:9" ht="25.15" customHeight="1">
      <c r="A590" s="493"/>
      <c r="B590" s="530">
        <v>18</v>
      </c>
      <c r="C590" s="1471"/>
      <c r="D590" s="1472"/>
      <c r="E590" s="657"/>
      <c r="F590" s="657"/>
      <c r="G590" s="657"/>
      <c r="H590" s="657"/>
      <c r="I590" s="657"/>
    </row>
    <row r="591" spans="1:9" ht="25.15" customHeight="1">
      <c r="A591" s="493"/>
      <c r="B591" s="530">
        <v>19</v>
      </c>
      <c r="C591" s="1471"/>
      <c r="D591" s="1472"/>
      <c r="E591" s="657"/>
      <c r="F591" s="657"/>
      <c r="G591" s="657"/>
      <c r="H591" s="657"/>
      <c r="I591" s="657"/>
    </row>
    <row r="592" spans="1:9" ht="25.15" customHeight="1">
      <c r="A592" s="493"/>
      <c r="B592" s="530">
        <v>20</v>
      </c>
      <c r="C592" s="1471"/>
      <c r="D592" s="1472"/>
      <c r="E592" s="657"/>
      <c r="F592" s="657"/>
      <c r="G592" s="657"/>
      <c r="H592" s="657"/>
      <c r="I592" s="657"/>
    </row>
    <row r="593" spans="1:9" ht="25.15" customHeight="1">
      <c r="A593" s="493"/>
      <c r="B593" s="530">
        <v>21</v>
      </c>
      <c r="C593" s="1471"/>
      <c r="D593" s="1472"/>
      <c r="E593" s="657"/>
      <c r="F593" s="657"/>
      <c r="G593" s="657"/>
      <c r="H593" s="657"/>
      <c r="I593" s="657"/>
    </row>
    <row r="594" spans="1:9" ht="25.15" customHeight="1">
      <c r="A594" s="493"/>
      <c r="B594" s="530">
        <v>22</v>
      </c>
      <c r="C594" s="1471"/>
      <c r="D594" s="1472"/>
      <c r="E594" s="657"/>
      <c r="F594" s="657"/>
      <c r="G594" s="657"/>
      <c r="H594" s="657"/>
      <c r="I594" s="657"/>
    </row>
    <row r="595" spans="1:9" ht="25.15" customHeight="1">
      <c r="A595" s="493"/>
      <c r="B595" s="530">
        <v>23</v>
      </c>
      <c r="C595" s="1471"/>
      <c r="D595" s="1472"/>
      <c r="E595" s="657"/>
      <c r="F595" s="657"/>
      <c r="G595" s="657"/>
      <c r="H595" s="657"/>
      <c r="I595" s="657"/>
    </row>
    <row r="596" spans="1:9" ht="25.15" customHeight="1">
      <c r="A596" s="493"/>
      <c r="B596" s="530">
        <v>24</v>
      </c>
      <c r="C596" s="1471"/>
      <c r="D596" s="1472"/>
      <c r="E596" s="657"/>
      <c r="F596" s="657"/>
      <c r="G596" s="657"/>
      <c r="H596" s="657"/>
      <c r="I596" s="657"/>
    </row>
    <row r="597" spans="1:9" ht="25.15" customHeight="1">
      <c r="A597" s="493"/>
      <c r="B597" s="530">
        <v>25</v>
      </c>
      <c r="C597" s="1471"/>
      <c r="D597" s="1472"/>
      <c r="E597" s="657"/>
      <c r="F597" s="657"/>
      <c r="G597" s="657"/>
      <c r="H597" s="657"/>
      <c r="I597" s="657"/>
    </row>
    <row r="598" spans="1:9" ht="25.15" customHeight="1">
      <c r="A598" s="493"/>
      <c r="B598" s="530">
        <v>26</v>
      </c>
      <c r="C598" s="1471"/>
      <c r="D598" s="1472"/>
      <c r="E598" s="657"/>
      <c r="F598" s="657"/>
      <c r="G598" s="657"/>
      <c r="H598" s="657"/>
      <c r="I598" s="657"/>
    </row>
    <row r="599" spans="1:9" ht="25.15" customHeight="1">
      <c r="A599" s="493"/>
      <c r="B599" s="530">
        <v>27</v>
      </c>
      <c r="C599" s="1471"/>
      <c r="D599" s="1472"/>
      <c r="E599" s="657"/>
      <c r="F599" s="657"/>
      <c r="G599" s="657"/>
      <c r="H599" s="657"/>
      <c r="I599" s="657"/>
    </row>
    <row r="600" spans="1:9" ht="25.15" customHeight="1">
      <c r="A600" s="493"/>
      <c r="B600" s="530">
        <v>28</v>
      </c>
      <c r="C600" s="1471"/>
      <c r="D600" s="1472"/>
      <c r="E600" s="657"/>
      <c r="F600" s="657"/>
      <c r="G600" s="657"/>
      <c r="H600" s="657"/>
      <c r="I600" s="657"/>
    </row>
    <row r="601" spans="1:9" ht="25.15" customHeight="1">
      <c r="A601" s="493"/>
      <c r="B601" s="530">
        <v>29</v>
      </c>
      <c r="C601" s="1471"/>
      <c r="D601" s="1472"/>
      <c r="E601" s="657"/>
      <c r="F601" s="657"/>
      <c r="G601" s="657"/>
      <c r="H601" s="657"/>
      <c r="I601" s="657"/>
    </row>
    <row r="602" spans="1:9" ht="25.15" customHeight="1">
      <c r="A602" s="493"/>
      <c r="B602" s="530">
        <v>30</v>
      </c>
      <c r="C602" s="1471"/>
      <c r="D602" s="1472"/>
      <c r="E602" s="657"/>
      <c r="F602" s="657"/>
      <c r="G602" s="657"/>
      <c r="H602" s="657"/>
      <c r="I602" s="657"/>
    </row>
    <row r="603" spans="1:9" ht="25.15" customHeight="1">
      <c r="A603" s="493"/>
      <c r="B603" s="530">
        <v>31</v>
      </c>
      <c r="C603" s="1471"/>
      <c r="D603" s="1472"/>
      <c r="E603" s="657"/>
      <c r="F603" s="657"/>
      <c r="G603" s="657"/>
      <c r="H603" s="657"/>
      <c r="I603" s="657"/>
    </row>
  </sheetData>
  <mergeCells count="533"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83:D283"/>
    <mergeCell ref="C268:D268"/>
    <mergeCell ref="C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56:D256"/>
    <mergeCell ref="C257:D257"/>
    <mergeCell ref="C258:D258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A245:H245"/>
    <mergeCell ref="D247:H248"/>
    <mergeCell ref="D250:H250"/>
    <mergeCell ref="C252:D252"/>
    <mergeCell ref="C253:D253"/>
    <mergeCell ref="C254:D254"/>
    <mergeCell ref="C255:D255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226:D226"/>
    <mergeCell ref="A205:H205"/>
    <mergeCell ref="D207:H208"/>
    <mergeCell ref="D210:H210"/>
    <mergeCell ref="C212:D212"/>
    <mergeCell ref="C213:D213"/>
    <mergeCell ref="C214:D214"/>
    <mergeCell ref="C215:D215"/>
    <mergeCell ref="C216:D216"/>
    <mergeCell ref="C217:D217"/>
    <mergeCell ref="C175:D175"/>
    <mergeCell ref="C132:D132"/>
    <mergeCell ref="C133:D133"/>
    <mergeCell ref="C134:D134"/>
    <mergeCell ref="A165:H165"/>
    <mergeCell ref="D167:H168"/>
    <mergeCell ref="D170:H170"/>
    <mergeCell ref="C172:D172"/>
    <mergeCell ref="C173:D173"/>
    <mergeCell ref="C174:D174"/>
    <mergeCell ref="C161:D161"/>
    <mergeCell ref="C162:D162"/>
    <mergeCell ref="C163:D163"/>
    <mergeCell ref="C152:D152"/>
    <mergeCell ref="C153:D153"/>
    <mergeCell ref="C154:D154"/>
    <mergeCell ref="C155:D155"/>
    <mergeCell ref="C156:D156"/>
    <mergeCell ref="C157:D157"/>
    <mergeCell ref="C158:D158"/>
    <mergeCell ref="C159:D159"/>
    <mergeCell ref="C160:D160"/>
    <mergeCell ref="C143:D143"/>
    <mergeCell ref="C144:D144"/>
    <mergeCell ref="A45:H45"/>
    <mergeCell ref="D47:H48"/>
    <mergeCell ref="D50:H50"/>
    <mergeCell ref="C52:D52"/>
    <mergeCell ref="A85:H85"/>
    <mergeCell ref="D87:H88"/>
    <mergeCell ref="D90:H90"/>
    <mergeCell ref="C92:D92"/>
    <mergeCell ref="C93:D93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59:D59"/>
    <mergeCell ref="C60:D60"/>
    <mergeCell ref="C61:D61"/>
    <mergeCell ref="C62:D62"/>
    <mergeCell ref="C63:D63"/>
    <mergeCell ref="C64:D64"/>
    <mergeCell ref="C203:D203"/>
    <mergeCell ref="C194:D194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185:D185"/>
    <mergeCell ref="C186:D186"/>
    <mergeCell ref="C187:D187"/>
    <mergeCell ref="C188:D188"/>
    <mergeCell ref="C189:D189"/>
    <mergeCell ref="C190:D190"/>
    <mergeCell ref="C191:D191"/>
    <mergeCell ref="C192:D192"/>
    <mergeCell ref="C193:D193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45:D145"/>
    <mergeCell ref="C146:D146"/>
    <mergeCell ref="C147:D147"/>
    <mergeCell ref="C148:D148"/>
    <mergeCell ref="C149:D149"/>
    <mergeCell ref="C150:D150"/>
    <mergeCell ref="C151:D151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19:D119"/>
    <mergeCell ref="C120:D120"/>
    <mergeCell ref="C121:D121"/>
    <mergeCell ref="C122:D122"/>
    <mergeCell ref="C123:D123"/>
    <mergeCell ref="A125:H125"/>
    <mergeCell ref="D127:H128"/>
    <mergeCell ref="D130:H130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01:D101"/>
    <mergeCell ref="C102:D102"/>
    <mergeCell ref="C103:D103"/>
    <mergeCell ref="C104:D104"/>
    <mergeCell ref="C105:D105"/>
    <mergeCell ref="C106:D106"/>
    <mergeCell ref="C107:D107"/>
    <mergeCell ref="C108:D108"/>
    <mergeCell ref="C109:D109"/>
    <mergeCell ref="C94:D94"/>
    <mergeCell ref="C95:D95"/>
    <mergeCell ref="C96:D96"/>
    <mergeCell ref="C97:D97"/>
    <mergeCell ref="C98:D98"/>
    <mergeCell ref="C99:D99"/>
    <mergeCell ref="C100:D100"/>
    <mergeCell ref="C77:D77"/>
    <mergeCell ref="C78:D78"/>
    <mergeCell ref="C79:D79"/>
    <mergeCell ref="C80:D80"/>
    <mergeCell ref="C81:D81"/>
    <mergeCell ref="C82:D82"/>
    <mergeCell ref="C83:D83"/>
    <mergeCell ref="C65:D65"/>
    <mergeCell ref="C66:D66"/>
    <mergeCell ref="C67:D67"/>
    <mergeCell ref="C53:D53"/>
    <mergeCell ref="C54:D54"/>
    <mergeCell ref="C55:D55"/>
    <mergeCell ref="C56:D56"/>
    <mergeCell ref="C57:D57"/>
    <mergeCell ref="C58:D58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A1:H1"/>
    <mergeCell ref="D2:H3"/>
    <mergeCell ref="D10:H10"/>
    <mergeCell ref="C12:D12"/>
    <mergeCell ref="C13:D13"/>
    <mergeCell ref="C14:D14"/>
    <mergeCell ref="C15:D15"/>
    <mergeCell ref="C16:D16"/>
    <mergeCell ref="A11:I11"/>
    <mergeCell ref="F6:G6"/>
    <mergeCell ref="F7:G7"/>
    <mergeCell ref="F8:G8"/>
    <mergeCell ref="H6:I6"/>
    <mergeCell ref="H7:I7"/>
    <mergeCell ref="H8:I8"/>
    <mergeCell ref="A5:B8"/>
    <mergeCell ref="A285:H285"/>
    <mergeCell ref="D287:H288"/>
    <mergeCell ref="D290:H290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A325:H325"/>
    <mergeCell ref="D327:H328"/>
    <mergeCell ref="D330:H330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A365:H365"/>
    <mergeCell ref="D367:H368"/>
    <mergeCell ref="D370:H370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402:D402"/>
    <mergeCell ref="C403:D403"/>
    <mergeCell ref="A405:H405"/>
    <mergeCell ref="D407:H408"/>
    <mergeCell ref="D410:H410"/>
    <mergeCell ref="C412:D412"/>
    <mergeCell ref="C413:D413"/>
    <mergeCell ref="C414:D414"/>
    <mergeCell ref="C415:D415"/>
    <mergeCell ref="C416:D416"/>
    <mergeCell ref="C417:D417"/>
    <mergeCell ref="C418:D418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A445:H445"/>
    <mergeCell ref="D447:H448"/>
    <mergeCell ref="D450:H450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A485:H485"/>
    <mergeCell ref="D487:H488"/>
    <mergeCell ref="D490:H490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516:D516"/>
    <mergeCell ref="C517:D517"/>
    <mergeCell ref="C518:D518"/>
    <mergeCell ref="C519:D519"/>
    <mergeCell ref="C520:D520"/>
    <mergeCell ref="C521:D521"/>
    <mergeCell ref="C522:D522"/>
    <mergeCell ref="C523:D523"/>
    <mergeCell ref="A525:H525"/>
    <mergeCell ref="D527:H528"/>
    <mergeCell ref="D530:H530"/>
    <mergeCell ref="C532:D532"/>
    <mergeCell ref="C533:D533"/>
    <mergeCell ref="C534:D534"/>
    <mergeCell ref="C535:D535"/>
    <mergeCell ref="C536:D536"/>
    <mergeCell ref="C537:D537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51:D551"/>
    <mergeCell ref="C552:D552"/>
    <mergeCell ref="C553:D553"/>
    <mergeCell ref="C554:D554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A565:H565"/>
    <mergeCell ref="D567:H568"/>
    <mergeCell ref="D570:H570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82:D582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C592:D592"/>
    <mergeCell ref="C593:D593"/>
    <mergeCell ref="C603:D603"/>
    <mergeCell ref="C594:D594"/>
    <mergeCell ref="C595:D595"/>
    <mergeCell ref="C596:D596"/>
    <mergeCell ref="C597:D597"/>
    <mergeCell ref="C598:D598"/>
    <mergeCell ref="C599:D599"/>
    <mergeCell ref="C600:D600"/>
    <mergeCell ref="C601:D601"/>
    <mergeCell ref="C602:D602"/>
  </mergeCells>
  <phoneticPr fontId="4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2" fitToHeight="0" orientation="portrait" r:id="rId1"/>
  <headerFooter alignWithMargins="0">
    <oddHeader>&amp;R&amp;8&amp;Z&amp;F</oddHeader>
    <oddFooter>&amp;L&amp;8Compiled by: S.A.B.C. Ltd - Updated March 2023&amp;R&amp;8Printed: &amp;D - Sheet 3 - 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  <pageSetUpPr fitToPage="1"/>
  </sheetPr>
  <dimension ref="A1:AD70"/>
  <sheetViews>
    <sheetView showGridLines="0" zoomScale="85" zoomScaleNormal="85" workbookViewId="0">
      <pane ySplit="13" topLeftCell="A14" activePane="bottomLeft" state="frozen"/>
      <selection pane="bottomLeft" activeCell="AC15" sqref="AC15"/>
    </sheetView>
  </sheetViews>
  <sheetFormatPr defaultColWidth="9.42578125" defaultRowHeight="13.5" customHeight="1"/>
  <cols>
    <col min="1" max="1" width="1" style="26" customWidth="1"/>
    <col min="2" max="2" width="7.42578125" style="635" hidden="1" customWidth="1"/>
    <col min="3" max="4" width="7.42578125" style="636" hidden="1" customWidth="1"/>
    <col min="5" max="5" width="27.5703125" style="796" customWidth="1"/>
    <col min="6" max="9" width="8" style="796" customWidth="1"/>
    <col min="10" max="10" width="11.28515625" style="796" customWidth="1"/>
    <col min="11" max="11" width="14.85546875" style="796" customWidth="1"/>
    <col min="12" max="12" width="5.28515625" style="796" customWidth="1"/>
    <col min="13" max="22" width="12.42578125" style="796" hidden="1" customWidth="1"/>
    <col min="23" max="23" width="12.42578125" style="796" customWidth="1"/>
    <col min="24" max="28" width="12.42578125" style="26" hidden="1" customWidth="1"/>
    <col min="29" max="29" width="30.7109375" style="26" customWidth="1"/>
    <col min="30" max="30" width="20.5703125" style="26" customWidth="1"/>
    <col min="31" max="16384" width="9.42578125" style="26"/>
  </cols>
  <sheetData>
    <row r="1" spans="1:30" ht="27" customHeight="1">
      <c r="E1" s="798" t="s">
        <v>1711</v>
      </c>
      <c r="G1" s="798"/>
      <c r="H1" s="798"/>
      <c r="I1" s="798"/>
      <c r="J1" s="798"/>
      <c r="K1" s="2174"/>
      <c r="L1" s="2174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810"/>
      <c r="X1" s="650"/>
      <c r="Y1" s="650"/>
      <c r="Z1" s="650"/>
      <c r="AA1" s="650"/>
    </row>
    <row r="2" spans="1:30" s="362" customFormat="1" ht="13.5" customHeight="1">
      <c r="B2" s="637"/>
      <c r="C2" s="423"/>
      <c r="D2" s="423"/>
      <c r="E2" s="1730" t="str">
        <f>'Prod. Info'!A37</f>
        <v>SAP Project No./s:</v>
      </c>
      <c r="F2" s="1730"/>
      <c r="G2" s="1731" t="str">
        <f>'Prod. Info'!B37</f>
        <v>LP-000</v>
      </c>
      <c r="H2" s="1731"/>
      <c r="I2" s="1731">
        <f>'Prod. Info'!E37</f>
        <v>0</v>
      </c>
      <c r="J2" s="1731"/>
      <c r="K2" s="785"/>
      <c r="L2" s="793"/>
      <c r="M2" s="811"/>
      <c r="N2" s="811"/>
      <c r="O2" s="811"/>
      <c r="P2" s="811"/>
      <c r="Q2" s="811"/>
      <c r="R2" s="811"/>
      <c r="S2" s="811"/>
      <c r="T2" s="811"/>
      <c r="U2" s="811"/>
      <c r="V2" s="811"/>
      <c r="W2" s="811"/>
      <c r="X2" s="784"/>
      <c r="Y2" s="784"/>
      <c r="Z2" s="784"/>
      <c r="AA2" s="784"/>
      <c r="AB2" s="25"/>
    </row>
    <row r="3" spans="1:30" s="362" customFormat="1" ht="13.5" customHeight="1">
      <c r="B3" s="637"/>
      <c r="C3" s="423"/>
      <c r="D3" s="423"/>
      <c r="E3" s="1730"/>
      <c r="F3" s="1730"/>
      <c r="G3" s="1731">
        <f>'Prod. Info'!C37</f>
        <v>0</v>
      </c>
      <c r="H3" s="1731"/>
      <c r="I3" s="1731">
        <f>'Prod. Info'!D37</f>
        <v>0</v>
      </c>
      <c r="J3" s="1731"/>
      <c r="K3" s="632"/>
      <c r="L3" s="794"/>
      <c r="M3" s="794"/>
      <c r="N3" s="794"/>
      <c r="O3" s="794"/>
      <c r="P3" s="794"/>
      <c r="Q3" s="794"/>
      <c r="R3" s="794"/>
      <c r="S3" s="794"/>
      <c r="T3" s="794"/>
      <c r="U3" s="794"/>
      <c r="V3" s="794"/>
      <c r="W3" s="794"/>
      <c r="AB3" s="25"/>
    </row>
    <row r="4" spans="1:30" s="362" customFormat="1" ht="13.5" customHeight="1">
      <c r="B4" s="637"/>
      <c r="C4" s="423"/>
      <c r="D4" s="423"/>
      <c r="E4" s="799" t="s">
        <v>1115</v>
      </c>
      <c r="F4" s="1744">
        <f>('Prod. Info'!C2)</f>
        <v>0</v>
      </c>
      <c r="G4" s="1744"/>
      <c r="H4" s="1744"/>
      <c r="I4" s="1744"/>
      <c r="J4" s="1744"/>
      <c r="K4" s="785"/>
      <c r="L4" s="793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784"/>
      <c r="Y4" s="784"/>
      <c r="Z4" s="784"/>
      <c r="AA4" s="784"/>
      <c r="AB4" s="25"/>
    </row>
    <row r="5" spans="1:30" s="362" customFormat="1" ht="13.5" customHeight="1">
      <c r="B5" s="637"/>
      <c r="C5" s="423"/>
      <c r="D5" s="423"/>
      <c r="E5" s="799" t="s">
        <v>1117</v>
      </c>
      <c r="F5" s="1744">
        <f>('Prod. Info'!C20)</f>
        <v>0</v>
      </c>
      <c r="G5" s="1744"/>
      <c r="H5" s="1744"/>
      <c r="I5" s="1744"/>
      <c r="J5" s="1744"/>
      <c r="K5" s="794"/>
      <c r="L5" s="794"/>
      <c r="M5" s="794"/>
      <c r="N5" s="794"/>
      <c r="O5" s="794"/>
      <c r="P5" s="794"/>
      <c r="Q5" s="794"/>
      <c r="R5" s="794"/>
      <c r="S5" s="794"/>
      <c r="T5" s="794"/>
      <c r="U5" s="794"/>
      <c r="V5" s="794"/>
      <c r="W5" s="794"/>
    </row>
    <row r="6" spans="1:30" s="362" customFormat="1" ht="13.5" customHeight="1">
      <c r="B6" s="637"/>
      <c r="C6" s="423"/>
      <c r="D6" s="423"/>
      <c r="E6" s="799" t="s">
        <v>1119</v>
      </c>
      <c r="F6" s="1744">
        <f>('Prod. Info'!C40)</f>
        <v>0</v>
      </c>
      <c r="G6" s="1744"/>
      <c r="H6" s="1744"/>
      <c r="I6" s="1744"/>
      <c r="J6" s="1744"/>
      <c r="K6" s="785"/>
      <c r="L6" s="793"/>
      <c r="M6" s="811"/>
      <c r="N6" s="811"/>
      <c r="O6" s="811"/>
      <c r="P6" s="811"/>
      <c r="Q6" s="811"/>
      <c r="R6" s="811"/>
      <c r="S6" s="811"/>
      <c r="T6" s="811"/>
      <c r="U6" s="811"/>
      <c r="V6" s="811"/>
      <c r="W6" s="811"/>
      <c r="X6" s="784"/>
      <c r="Y6" s="784"/>
      <c r="Z6" s="784"/>
      <c r="AA6" s="784"/>
      <c r="AB6" s="25"/>
    </row>
    <row r="7" spans="1:30" s="362" customFormat="1" ht="7.5" customHeight="1" thickBot="1">
      <c r="B7" s="637"/>
      <c r="C7" s="2173" t="s">
        <v>1712</v>
      </c>
      <c r="D7" s="2173"/>
      <c r="E7" s="794"/>
      <c r="F7" s="794"/>
      <c r="G7" s="794"/>
      <c r="H7" s="794"/>
      <c r="I7" s="794"/>
      <c r="J7" s="794"/>
      <c r="K7" s="794"/>
      <c r="L7" s="795"/>
      <c r="M7" s="794"/>
      <c r="N7" s="794"/>
      <c r="O7" s="794"/>
      <c r="P7" s="794"/>
      <c r="Q7" s="794"/>
      <c r="R7" s="794"/>
      <c r="S7" s="794"/>
      <c r="T7" s="794"/>
      <c r="U7" s="794"/>
      <c r="V7" s="794"/>
      <c r="W7" s="794"/>
      <c r="AA7" s="638"/>
      <c r="AB7" s="638"/>
    </row>
    <row r="8" spans="1:30" s="362" customFormat="1" ht="13.5" customHeight="1" thickTop="1">
      <c r="B8" s="801" t="e">
        <f>Budget!#REF!</f>
        <v>#REF!</v>
      </c>
      <c r="C8" s="802" t="e">
        <f>Budget!#REF!</f>
        <v>#REF!</v>
      </c>
      <c r="D8" s="807" t="e">
        <f>Budget!#REF!</f>
        <v>#REF!</v>
      </c>
      <c r="E8" s="1745" t="str">
        <f>'Deliverables Checklist'!B8</f>
        <v>SYSTEM</v>
      </c>
      <c r="F8" s="2177" t="str">
        <f>'Deliverables Checklist'!C8</f>
        <v>DESCRIPTION</v>
      </c>
      <c r="G8" s="2178"/>
      <c r="H8" s="2178"/>
      <c r="I8" s="2178"/>
      <c r="J8" s="2179"/>
      <c r="K8" s="1748" t="str">
        <f>'Deliverables Checklist'!H8</f>
        <v>PERSON ACCOUNTABLE</v>
      </c>
      <c r="L8" s="2179"/>
      <c r="M8" s="651" t="str">
        <f>'Deliverables Checklist'!J8</f>
        <v>Pay date:</v>
      </c>
      <c r="N8" s="651" t="str">
        <f>'Cash Flow'!L8</f>
        <v>Pay date:</v>
      </c>
      <c r="O8" s="651" t="str">
        <f>'Cash Flow'!M8</f>
        <v>Pay date:</v>
      </c>
      <c r="P8" s="651" t="str">
        <f>'Cash Flow'!N8</f>
        <v>Pay date:</v>
      </c>
      <c r="Q8" s="651" t="str">
        <f>'Cash Flow'!O8</f>
        <v>Pay date:</v>
      </c>
      <c r="R8" s="651" t="str">
        <f>'Cash Flow'!P8</f>
        <v>Pay date:</v>
      </c>
      <c r="S8" s="651" t="str">
        <f>'Cash Flow'!Q8</f>
        <v>Pay date:</v>
      </c>
      <c r="T8" s="651" t="str">
        <f>'Cash Flow'!R8</f>
        <v>Pay date:</v>
      </c>
      <c r="U8" s="651" t="str">
        <f>'Cash Flow'!S8</f>
        <v>Pay date:</v>
      </c>
      <c r="V8" s="651" t="str">
        <f>'Cash Flow'!T8</f>
        <v>Pay date:</v>
      </c>
      <c r="W8" s="651" t="str">
        <f>'Deliverables Checklist'!T8</f>
        <v>Pay date:</v>
      </c>
      <c r="X8" s="651" t="str">
        <f>'Cash Flow'!V8</f>
        <v>Pay date:</v>
      </c>
      <c r="Y8" s="651" t="str">
        <f>'Cash Flow'!W8</f>
        <v>Pay date:</v>
      </c>
      <c r="Z8" s="651" t="str">
        <f>'Cash Flow'!X8</f>
        <v>Pay date:</v>
      </c>
      <c r="AA8" s="651" t="str">
        <f>'Cash Flow'!Z8</f>
        <v>Producton Control Adjustments</v>
      </c>
      <c r="AB8" s="1741" t="s">
        <v>1125</v>
      </c>
      <c r="AC8" s="1745" t="s">
        <v>1713</v>
      </c>
      <c r="AD8" s="1745" t="s">
        <v>75</v>
      </c>
    </row>
    <row r="9" spans="1:30" s="362" customFormat="1" ht="13.5" customHeight="1">
      <c r="B9" s="803"/>
      <c r="C9" s="804"/>
      <c r="D9" s="808"/>
      <c r="E9" s="2175"/>
      <c r="F9" s="2180"/>
      <c r="G9" s="2181"/>
      <c r="H9" s="2181"/>
      <c r="I9" s="2181"/>
      <c r="J9" s="2182"/>
      <c r="K9" s="2180"/>
      <c r="L9" s="2182"/>
      <c r="M9" s="780" t="str">
        <f>'Deliverables Checklist'!J9</f>
        <v>dd-mm-yy</v>
      </c>
      <c r="N9" s="652" t="str">
        <f>'Cash Flow'!L9</f>
        <v>dd-mm-yy</v>
      </c>
      <c r="O9" s="652" t="str">
        <f>'Cash Flow'!M9</f>
        <v>dd-mm-yy</v>
      </c>
      <c r="P9" s="652" t="str">
        <f>'Cash Flow'!N9</f>
        <v>dd-mm-yy</v>
      </c>
      <c r="Q9" s="652" t="str">
        <f>'Cash Flow'!O9</f>
        <v>dd-mm-yy</v>
      </c>
      <c r="R9" s="652" t="str">
        <f>'Cash Flow'!P9</f>
        <v>dd-mm-yy</v>
      </c>
      <c r="S9" s="652" t="str">
        <f>'Cash Flow'!Q9</f>
        <v>dd-mm-yy</v>
      </c>
      <c r="T9" s="652" t="str">
        <f>'Cash Flow'!R9</f>
        <v>dd-mm-yy</v>
      </c>
      <c r="U9" s="652" t="str">
        <f>'Cash Flow'!S9</f>
        <v>dd-mm-yy</v>
      </c>
      <c r="V9" s="652" t="str">
        <f>'Cash Flow'!T9</f>
        <v>dd-mm-yy</v>
      </c>
      <c r="W9" s="780" t="str">
        <f>'Deliverables Checklist'!T9</f>
        <v>dd-mm-yy</v>
      </c>
      <c r="X9" s="652" t="str">
        <f>'Cash Flow'!V9</f>
        <v>dd-mm-yy</v>
      </c>
      <c r="Y9" s="652" t="str">
        <f>'Cash Flow'!W9</f>
        <v>dd-mm-yy</v>
      </c>
      <c r="Z9" s="652" t="str">
        <f>'Cash Flow'!X9</f>
        <v>dd-mm-yy</v>
      </c>
      <c r="AA9" s="652">
        <f>'Cash Flow'!Z9</f>
        <v>0</v>
      </c>
      <c r="AB9" s="1742"/>
      <c r="AC9" s="1746"/>
      <c r="AD9" s="1746"/>
    </row>
    <row r="10" spans="1:30" s="362" customFormat="1" ht="13.5" customHeight="1">
      <c r="B10" s="803"/>
      <c r="C10" s="804"/>
      <c r="D10" s="808"/>
      <c r="E10" s="2175"/>
      <c r="F10" s="2180"/>
      <c r="G10" s="2181"/>
      <c r="H10" s="2181"/>
      <c r="I10" s="2181"/>
      <c r="J10" s="2182"/>
      <c r="K10" s="2180"/>
      <c r="L10" s="2182"/>
      <c r="M10" s="1779" t="str">
        <f>'Deliverables Checklist'!J10</f>
        <v>Deliverables to be met before processing of:</v>
      </c>
      <c r="N10" s="652"/>
      <c r="O10" s="652"/>
      <c r="P10" s="652"/>
      <c r="Q10" s="652"/>
      <c r="R10" s="652"/>
      <c r="S10" s="652"/>
      <c r="T10" s="652"/>
      <c r="U10" s="652"/>
      <c r="V10" s="652"/>
      <c r="W10" s="1779" t="str">
        <f>'Deliverables Checklist'!T10</f>
        <v>Deliverables to be met before processing of:</v>
      </c>
      <c r="X10" s="652"/>
      <c r="Y10" s="652"/>
      <c r="Z10" s="652"/>
      <c r="AA10" s="652"/>
      <c r="AB10" s="1742"/>
      <c r="AC10" s="1746"/>
      <c r="AD10" s="1746"/>
    </row>
    <row r="11" spans="1:30" s="362" customFormat="1" ht="13.5" customHeight="1">
      <c r="B11" s="803"/>
      <c r="C11" s="804"/>
      <c r="D11" s="808"/>
      <c r="E11" s="2175"/>
      <c r="F11" s="2180"/>
      <c r="G11" s="2181"/>
      <c r="H11" s="2181"/>
      <c r="I11" s="2181"/>
      <c r="J11" s="2182"/>
      <c r="K11" s="2180"/>
      <c r="L11" s="2182"/>
      <c r="M11" s="1780"/>
      <c r="N11" s="643" t="s">
        <v>1123</v>
      </c>
      <c r="O11" s="643" t="s">
        <v>1123</v>
      </c>
      <c r="P11" s="643" t="s">
        <v>1123</v>
      </c>
      <c r="Q11" s="643" t="s">
        <v>1123</v>
      </c>
      <c r="R11" s="643" t="s">
        <v>1123</v>
      </c>
      <c r="S11" s="643" t="s">
        <v>1123</v>
      </c>
      <c r="T11" s="643" t="s">
        <v>1123</v>
      </c>
      <c r="U11" s="643" t="s">
        <v>1123</v>
      </c>
      <c r="V11" s="643" t="s">
        <v>1123</v>
      </c>
      <c r="W11" s="1780"/>
      <c r="X11" s="643" t="s">
        <v>1123</v>
      </c>
      <c r="Y11" s="643" t="s">
        <v>1123</v>
      </c>
      <c r="Z11" s="643" t="s">
        <v>1123</v>
      </c>
      <c r="AA11" s="643" t="s">
        <v>1123</v>
      </c>
      <c r="AB11" s="1742"/>
      <c r="AC11" s="1746"/>
      <c r="AD11" s="1746"/>
    </row>
    <row r="12" spans="1:30" s="362" customFormat="1" ht="13.5" customHeight="1">
      <c r="B12" s="803"/>
      <c r="C12" s="804"/>
      <c r="D12" s="808"/>
      <c r="E12" s="2175"/>
      <c r="F12" s="2180"/>
      <c r="G12" s="2181"/>
      <c r="H12" s="2181"/>
      <c r="I12" s="2181"/>
      <c r="J12" s="2182"/>
      <c r="K12" s="2180"/>
      <c r="L12" s="2182"/>
      <c r="M12" s="1780"/>
      <c r="N12" s="643"/>
      <c r="O12" s="643"/>
      <c r="P12" s="643"/>
      <c r="Q12" s="643"/>
      <c r="R12" s="643"/>
      <c r="S12" s="643"/>
      <c r="T12" s="643"/>
      <c r="U12" s="643"/>
      <c r="V12" s="643"/>
      <c r="W12" s="1780"/>
      <c r="X12" s="643"/>
      <c r="Y12" s="643"/>
      <c r="Z12" s="643"/>
      <c r="AA12" s="643"/>
      <c r="AB12" s="1742"/>
      <c r="AC12" s="1746"/>
      <c r="AD12" s="1746"/>
    </row>
    <row r="13" spans="1:30" s="362" customFormat="1" ht="13.5" customHeight="1" thickBot="1">
      <c r="B13" s="805"/>
      <c r="C13" s="806"/>
      <c r="D13" s="809"/>
      <c r="E13" s="2175"/>
      <c r="F13" s="2180"/>
      <c r="G13" s="2181"/>
      <c r="H13" s="2181"/>
      <c r="I13" s="2181"/>
      <c r="J13" s="2182"/>
      <c r="K13" s="2180"/>
      <c r="L13" s="2182"/>
      <c r="M13" s="781" t="str">
        <f>'Deliverables Checklist'!J13</f>
        <v>P1 invoice</v>
      </c>
      <c r="N13" s="653" t="str">
        <f>'Cash Flow'!L11</f>
        <v>Month</v>
      </c>
      <c r="O13" s="653" t="str">
        <f>'Cash Flow'!M11</f>
        <v>Month</v>
      </c>
      <c r="P13" s="653" t="str">
        <f>'Cash Flow'!N11</f>
        <v>Month</v>
      </c>
      <c r="Q13" s="653" t="str">
        <f>'Cash Flow'!O11</f>
        <v>Month</v>
      </c>
      <c r="R13" s="653" t="str">
        <f>'Cash Flow'!P11</f>
        <v>Month</v>
      </c>
      <c r="S13" s="653" t="str">
        <f>'Cash Flow'!Q11</f>
        <v>Month</v>
      </c>
      <c r="T13" s="653" t="str">
        <f>'Cash Flow'!R11</f>
        <v>Month</v>
      </c>
      <c r="U13" s="653" t="str">
        <f>'Cash Flow'!S11</f>
        <v>Month</v>
      </c>
      <c r="V13" s="653" t="str">
        <f>'Cash Flow'!T11</f>
        <v>Month</v>
      </c>
      <c r="W13" s="781" t="str">
        <f>'Deliverables Checklist'!T13</f>
        <v>P11 invoice</v>
      </c>
      <c r="X13" s="653" t="str">
        <f>'Cash Flow'!V11</f>
        <v>Month</v>
      </c>
      <c r="Y13" s="653" t="str">
        <f>'Cash Flow'!W11</f>
        <v>Month</v>
      </c>
      <c r="Z13" s="653" t="str">
        <f>'Cash Flow'!X11</f>
        <v>Month</v>
      </c>
      <c r="AA13" s="653">
        <f>'Cash Flow'!Z11</f>
        <v>0</v>
      </c>
      <c r="AB13" s="1743"/>
      <c r="AC13" s="1747"/>
      <c r="AD13" s="1747"/>
    </row>
    <row r="14" spans="1:30" ht="13.5" customHeight="1" thickBot="1">
      <c r="A14" s="362"/>
      <c r="B14" s="654"/>
      <c r="C14" s="655"/>
      <c r="D14" s="655"/>
      <c r="E14" s="2176"/>
      <c r="F14" s="2183"/>
      <c r="G14" s="2184"/>
      <c r="H14" s="2184"/>
      <c r="I14" s="2184"/>
      <c r="J14" s="2185"/>
      <c r="K14" s="2183"/>
      <c r="L14" s="2185"/>
      <c r="M14" s="647">
        <f>'Deliverables Checklist'!J14</f>
        <v>1</v>
      </c>
      <c r="N14" s="686">
        <f>'Cash Flow'!L12</f>
        <v>2</v>
      </c>
      <c r="O14" s="686">
        <f>'Cash Flow'!M12</f>
        <v>3</v>
      </c>
      <c r="P14" s="686">
        <f>'Cash Flow'!N12</f>
        <v>4</v>
      </c>
      <c r="Q14" s="686">
        <f>'Cash Flow'!O12</f>
        <v>5</v>
      </c>
      <c r="R14" s="686">
        <f>'Cash Flow'!P12</f>
        <v>6</v>
      </c>
      <c r="S14" s="686">
        <f>'Cash Flow'!Q12</f>
        <v>7</v>
      </c>
      <c r="T14" s="686">
        <f>'Cash Flow'!R12</f>
        <v>8</v>
      </c>
      <c r="U14" s="686">
        <f>'Cash Flow'!S12</f>
        <v>9</v>
      </c>
      <c r="V14" s="686">
        <f>'Cash Flow'!T12</f>
        <v>10</v>
      </c>
      <c r="W14" s="686">
        <f>'Cash Flow'!U12</f>
        <v>11</v>
      </c>
      <c r="X14" s="686">
        <f>'Cash Flow'!V12</f>
        <v>12</v>
      </c>
      <c r="Y14" s="686">
        <f>'Cash Flow'!W12</f>
        <v>13</v>
      </c>
      <c r="Z14" s="686">
        <f>'Cash Flow'!X12</f>
        <v>14</v>
      </c>
      <c r="AA14" s="686">
        <f>'Cash Flow'!Z12</f>
        <v>0</v>
      </c>
      <c r="AB14" s="687"/>
      <c r="AC14" s="27"/>
      <c r="AD14" s="27"/>
    </row>
    <row r="15" spans="1:30" ht="13.5" customHeight="1" thickTop="1">
      <c r="E15" s="1126" t="str">
        <f>'Deliverables Checklist'!B15</f>
        <v>SAP</v>
      </c>
      <c r="F15" s="1771" t="str">
        <f>'Deliverables Checklist'!C15</f>
        <v>Tax Clearance Certificate</v>
      </c>
      <c r="G15" s="1772"/>
      <c r="H15" s="1772"/>
      <c r="I15" s="1772"/>
      <c r="J15" s="1773"/>
      <c r="K15" s="1774" t="str">
        <f>'Deliverables Checklist'!H15</f>
        <v>Commissioning Manager</v>
      </c>
      <c r="L15" s="1775"/>
      <c r="M15" s="696">
        <f>'Deliverables Checklist'!J15</f>
        <v>1</v>
      </c>
      <c r="N15" s="649" t="e">
        <f>'Cash Flow'!#REF!</f>
        <v>#REF!</v>
      </c>
      <c r="O15" s="649" t="e">
        <f>'Cash Flow'!#REF!</f>
        <v>#REF!</v>
      </c>
      <c r="P15" s="649" t="e">
        <f>'Cash Flow'!#REF!</f>
        <v>#REF!</v>
      </c>
      <c r="Q15" s="649" t="e">
        <f>'Cash Flow'!#REF!</f>
        <v>#REF!</v>
      </c>
      <c r="R15" s="649" t="e">
        <f>'Cash Flow'!#REF!</f>
        <v>#REF!</v>
      </c>
      <c r="S15" s="649" t="e">
        <f>'Cash Flow'!#REF!</f>
        <v>#REF!</v>
      </c>
      <c r="T15" s="649" t="e">
        <f>'Cash Flow'!#REF!</f>
        <v>#REF!</v>
      </c>
      <c r="U15" s="649" t="e">
        <f>'Cash Flow'!#REF!</f>
        <v>#REF!</v>
      </c>
      <c r="V15" s="649" t="e">
        <f>'Cash Flow'!#REF!</f>
        <v>#REF!</v>
      </c>
      <c r="W15" s="697">
        <f>'Deliverables Checklist'!T15</f>
        <v>0</v>
      </c>
      <c r="X15" s="649" t="e">
        <f>'Cash Flow'!#REF!</f>
        <v>#REF!</v>
      </c>
      <c r="Y15" s="649" t="e">
        <f>'Cash Flow'!#REF!</f>
        <v>#REF!</v>
      </c>
      <c r="Z15" s="649" t="e">
        <f>'Cash Flow'!#REF!</f>
        <v>#REF!</v>
      </c>
      <c r="AA15" s="649" t="e">
        <f>'Cash Flow'!#REF!</f>
        <v>#REF!</v>
      </c>
      <c r="AB15" s="649" t="e">
        <f>'Cash Flow'!#REF!</f>
        <v>#REF!</v>
      </c>
      <c r="AC15" s="695"/>
      <c r="AD15" s="696"/>
    </row>
    <row r="16" spans="1:30" ht="13.5" customHeight="1">
      <c r="E16" s="1126" t="str">
        <f>'Deliverables Checklist'!B16</f>
        <v>SAP</v>
      </c>
      <c r="F16" s="1771" t="str">
        <f>'Deliverables Checklist'!C16</f>
        <v>BEE Certificate</v>
      </c>
      <c r="G16" s="1772"/>
      <c r="H16" s="1772"/>
      <c r="I16" s="1772"/>
      <c r="J16" s="1773"/>
      <c r="K16" s="1774" t="str">
        <f>'Deliverables Checklist'!H16</f>
        <v>Commissioning Manager</v>
      </c>
      <c r="L16" s="1775"/>
      <c r="M16" s="696">
        <f>'Deliverables Checklist'!J16</f>
        <v>1</v>
      </c>
      <c r="N16" s="649" t="e">
        <f>'Cash Flow'!#REF!</f>
        <v>#REF!</v>
      </c>
      <c r="O16" s="649" t="e">
        <f>'Cash Flow'!#REF!</f>
        <v>#REF!</v>
      </c>
      <c r="P16" s="649" t="e">
        <f>'Cash Flow'!#REF!</f>
        <v>#REF!</v>
      </c>
      <c r="Q16" s="649" t="e">
        <f>'Cash Flow'!#REF!</f>
        <v>#REF!</v>
      </c>
      <c r="R16" s="649" t="e">
        <f>'Cash Flow'!#REF!</f>
        <v>#REF!</v>
      </c>
      <c r="S16" s="649" t="e">
        <f>'Cash Flow'!#REF!</f>
        <v>#REF!</v>
      </c>
      <c r="T16" s="649" t="e">
        <f>'Cash Flow'!#REF!</f>
        <v>#REF!</v>
      </c>
      <c r="U16" s="649" t="e">
        <f>'Cash Flow'!#REF!</f>
        <v>#REF!</v>
      </c>
      <c r="V16" s="649" t="e">
        <f>'Cash Flow'!#REF!</f>
        <v>#REF!</v>
      </c>
      <c r="W16" s="697">
        <f>'Deliverables Checklist'!T16</f>
        <v>0</v>
      </c>
      <c r="X16" s="649" t="e">
        <f>'Cash Flow'!#REF!</f>
        <v>#REF!</v>
      </c>
      <c r="Y16" s="649" t="e">
        <f>'Cash Flow'!#REF!</f>
        <v>#REF!</v>
      </c>
      <c r="Z16" s="649" t="e">
        <f>'Cash Flow'!#REF!</f>
        <v>#REF!</v>
      </c>
      <c r="AA16" s="649" t="e">
        <f>'Cash Flow'!#REF!</f>
        <v>#REF!</v>
      </c>
      <c r="AB16" s="649" t="e">
        <f>'Cash Flow'!#REF!</f>
        <v>#REF!</v>
      </c>
      <c r="AC16" s="695"/>
      <c r="AD16" s="696"/>
    </row>
    <row r="17" spans="5:30" ht="13.5" customHeight="1">
      <c r="E17" s="1126" t="str">
        <f>'Deliverables Checklist'!B17</f>
        <v>SAP</v>
      </c>
      <c r="F17" s="1771" t="str">
        <f>'Deliverables Checklist'!C17</f>
        <v>TV License</v>
      </c>
      <c r="G17" s="1772"/>
      <c r="H17" s="1772"/>
      <c r="I17" s="1772"/>
      <c r="J17" s="1773"/>
      <c r="K17" s="1774" t="str">
        <f>'Deliverables Checklist'!H17</f>
        <v>Commissioning Manager</v>
      </c>
      <c r="L17" s="1775"/>
      <c r="M17" s="696">
        <f>'Deliverables Checklist'!J17</f>
        <v>1</v>
      </c>
      <c r="N17" s="656"/>
      <c r="O17" s="656"/>
      <c r="P17" s="656"/>
      <c r="Q17" s="656"/>
      <c r="R17" s="656"/>
      <c r="S17" s="656"/>
      <c r="T17" s="656"/>
      <c r="U17" s="656"/>
      <c r="V17" s="656"/>
      <c r="W17" s="697">
        <f>'Deliverables Checklist'!T17</f>
        <v>0</v>
      </c>
      <c r="X17" s="656"/>
      <c r="Y17" s="656"/>
      <c r="Z17" s="656"/>
      <c r="AA17" s="656"/>
      <c r="AB17" s="656"/>
      <c r="AC17" s="695"/>
      <c r="AD17" s="695"/>
    </row>
    <row r="18" spans="5:30" ht="13.5" customHeight="1">
      <c r="E18" s="1126" t="str">
        <f>'Deliverables Checklist'!B18</f>
        <v>SAP</v>
      </c>
      <c r="F18" s="1771" t="str">
        <f>'Deliverables Checklist'!C18</f>
        <v>Scriptwriters/Writers Agreement</v>
      </c>
      <c r="G18" s="1772"/>
      <c r="H18" s="1772"/>
      <c r="I18" s="1772"/>
      <c r="J18" s="1773"/>
      <c r="K18" s="1774" t="str">
        <f>'Deliverables Checklist'!H18</f>
        <v>Business Acquisitions</v>
      </c>
      <c r="L18" s="1775"/>
      <c r="M18" s="696">
        <f>'Deliverables Checklist'!J18</f>
        <v>0</v>
      </c>
      <c r="N18" s="656"/>
      <c r="O18" s="656"/>
      <c r="P18" s="656"/>
      <c r="Q18" s="656"/>
      <c r="R18" s="656"/>
      <c r="S18" s="656"/>
      <c r="T18" s="656"/>
      <c r="U18" s="656"/>
      <c r="V18" s="656"/>
      <c r="W18" s="697">
        <f>'Deliverables Checklist'!T18</f>
        <v>0</v>
      </c>
      <c r="X18" s="656"/>
      <c r="Y18" s="656"/>
      <c r="Z18" s="656"/>
      <c r="AA18" s="656"/>
      <c r="AB18" s="656"/>
      <c r="AC18" s="695"/>
      <c r="AD18" s="695"/>
    </row>
    <row r="19" spans="5:30" ht="13.5" customHeight="1">
      <c r="E19" s="1126" t="str">
        <f>'Deliverables Checklist'!B19</f>
        <v>SAP</v>
      </c>
      <c r="F19" s="1771" t="str">
        <f>'Deliverables Checklist'!C19</f>
        <v>Invoice</v>
      </c>
      <c r="G19" s="1772"/>
      <c r="H19" s="1772"/>
      <c r="I19" s="1772"/>
      <c r="J19" s="1773"/>
      <c r="K19" s="1774" t="str">
        <f>'Deliverables Checklist'!H19</f>
        <v>Business Acquisitions</v>
      </c>
      <c r="L19" s="1775"/>
      <c r="M19" s="696">
        <f>'Deliverables Checklist'!J19</f>
        <v>0</v>
      </c>
      <c r="N19" s="649" t="e">
        <f>'Cash Flow'!#REF!</f>
        <v>#REF!</v>
      </c>
      <c r="O19" s="649" t="e">
        <f>'Cash Flow'!#REF!</f>
        <v>#REF!</v>
      </c>
      <c r="P19" s="649" t="e">
        <f>'Cash Flow'!#REF!</f>
        <v>#REF!</v>
      </c>
      <c r="Q19" s="649" t="e">
        <f>'Cash Flow'!#REF!</f>
        <v>#REF!</v>
      </c>
      <c r="R19" s="649" t="e">
        <f>'Cash Flow'!#REF!</f>
        <v>#REF!</v>
      </c>
      <c r="S19" s="649" t="e">
        <f>'Cash Flow'!#REF!</f>
        <v>#REF!</v>
      </c>
      <c r="T19" s="649" t="e">
        <f>'Cash Flow'!#REF!</f>
        <v>#REF!</v>
      </c>
      <c r="U19" s="649" t="e">
        <f>'Cash Flow'!#REF!</f>
        <v>#REF!</v>
      </c>
      <c r="V19" s="649" t="e">
        <f>'Cash Flow'!#REF!</f>
        <v>#REF!</v>
      </c>
      <c r="W19" s="697">
        <f>'Deliverables Checklist'!T19</f>
        <v>0</v>
      </c>
      <c r="X19" s="649" t="e">
        <f>'Cash Flow'!#REF!</f>
        <v>#REF!</v>
      </c>
      <c r="Y19" s="649" t="e">
        <f>'Cash Flow'!#REF!</f>
        <v>#REF!</v>
      </c>
      <c r="Z19" s="649" t="e">
        <f>'Cash Flow'!#REF!</f>
        <v>#REF!</v>
      </c>
      <c r="AA19" s="649" t="e">
        <f>'Cash Flow'!#REF!</f>
        <v>#REF!</v>
      </c>
      <c r="AB19" s="649" t="e">
        <f>'Cash Flow'!#REF!</f>
        <v>#REF!</v>
      </c>
      <c r="AC19" s="695"/>
      <c r="AD19" s="696"/>
    </row>
    <row r="20" spans="5:30" ht="13.5" customHeight="1">
      <c r="E20" s="1126" t="str">
        <f>'Deliverables Checklist'!B20</f>
        <v>e-mail U drive</v>
      </c>
      <c r="F20" s="1771" t="str">
        <f>'Deliverables Checklist'!C20</f>
        <v>Proof of separate bank account</v>
      </c>
      <c r="G20" s="1772"/>
      <c r="H20" s="1772"/>
      <c r="I20" s="1772"/>
      <c r="J20" s="1773"/>
      <c r="K20" s="1774" t="str">
        <f>'Deliverables Checklist'!H20</f>
        <v>Production Controller</v>
      </c>
      <c r="L20" s="1775"/>
      <c r="M20" s="696">
        <f>'Deliverables Checklist'!J20</f>
        <v>1</v>
      </c>
      <c r="N20" s="640" t="e">
        <f>'Cash Flow'!#REF!</f>
        <v>#REF!</v>
      </c>
      <c r="O20" s="640" t="e">
        <f>'Cash Flow'!#REF!</f>
        <v>#REF!</v>
      </c>
      <c r="P20" s="640" t="e">
        <f>'Cash Flow'!#REF!</f>
        <v>#REF!</v>
      </c>
      <c r="Q20" s="640" t="e">
        <f>'Cash Flow'!#REF!</f>
        <v>#REF!</v>
      </c>
      <c r="R20" s="640" t="e">
        <f>'Cash Flow'!#REF!</f>
        <v>#REF!</v>
      </c>
      <c r="S20" s="640" t="e">
        <f>'Cash Flow'!#REF!</f>
        <v>#REF!</v>
      </c>
      <c r="T20" s="640" t="e">
        <f>'Cash Flow'!#REF!</f>
        <v>#REF!</v>
      </c>
      <c r="U20" s="640" t="e">
        <f>'Cash Flow'!#REF!</f>
        <v>#REF!</v>
      </c>
      <c r="V20" s="640" t="e">
        <f>'Cash Flow'!#REF!</f>
        <v>#REF!</v>
      </c>
      <c r="W20" s="697">
        <f>'Deliverables Checklist'!T20</f>
        <v>0</v>
      </c>
      <c r="X20" s="640" t="e">
        <f>'Cash Flow'!#REF!</f>
        <v>#REF!</v>
      </c>
      <c r="Y20" s="640" t="e">
        <f>'Cash Flow'!#REF!</f>
        <v>#REF!</v>
      </c>
      <c r="Z20" s="640" t="e">
        <f>'Cash Flow'!#REF!</f>
        <v>#REF!</v>
      </c>
      <c r="AA20" s="640" t="e">
        <f>'Cash Flow'!#REF!</f>
        <v>#REF!</v>
      </c>
      <c r="AB20" s="649" t="e">
        <f>'Cash Flow'!#REF!</f>
        <v>#REF!</v>
      </c>
      <c r="AC20" s="695"/>
      <c r="AD20" s="696"/>
    </row>
    <row r="21" spans="5:30" ht="13.5" customHeight="1">
      <c r="E21" s="1126" t="str">
        <f>'Deliverables Checklist'!B21</f>
        <v>e-mail U drive</v>
      </c>
      <c r="F21" s="1771" t="str">
        <f>'Deliverables Checklist'!C21</f>
        <v>Copy of Production Insurance Confirmation</v>
      </c>
      <c r="G21" s="1772"/>
      <c r="H21" s="1772"/>
      <c r="I21" s="1772"/>
      <c r="J21" s="1773"/>
      <c r="K21" s="1774" t="str">
        <f>'Deliverables Checklist'!H21</f>
        <v>Production Controller</v>
      </c>
      <c r="L21" s="1775"/>
      <c r="M21" s="696">
        <f>'Deliverables Checklist'!J21</f>
        <v>1</v>
      </c>
      <c r="N21" s="656"/>
      <c r="O21" s="656"/>
      <c r="P21" s="656"/>
      <c r="Q21" s="656"/>
      <c r="R21" s="656"/>
      <c r="S21" s="656"/>
      <c r="T21" s="656"/>
      <c r="U21" s="656"/>
      <c r="V21" s="656"/>
      <c r="W21" s="697">
        <f>'Deliverables Checklist'!T21</f>
        <v>0</v>
      </c>
      <c r="X21" s="656"/>
      <c r="Y21" s="656"/>
      <c r="Z21" s="656"/>
      <c r="AA21" s="656"/>
      <c r="AB21" s="656"/>
      <c r="AC21" s="695"/>
      <c r="AD21" s="695"/>
    </row>
    <row r="22" spans="5:30" ht="13.5" customHeight="1">
      <c r="E22" s="1126" t="str">
        <f>'Deliverables Checklist'!B22</f>
        <v>SAP</v>
      </c>
      <c r="F22" s="1771" t="str">
        <f>'Deliverables Checklist'!C22</f>
        <v>Monthly Production Expenditure Report</v>
      </c>
      <c r="G22" s="1772"/>
      <c r="H22" s="1772"/>
      <c r="I22" s="1772"/>
      <c r="J22" s="1773"/>
      <c r="K22" s="1774" t="str">
        <f>'Deliverables Checklist'!H22</f>
        <v>Production Controller</v>
      </c>
      <c r="L22" s="1775"/>
      <c r="M22" s="696">
        <f>'Deliverables Checklist'!J22</f>
        <v>0</v>
      </c>
      <c r="N22" s="649" t="e">
        <f>'Cash Flow'!#REF!</f>
        <v>#REF!</v>
      </c>
      <c r="O22" s="649" t="e">
        <f>'Cash Flow'!#REF!</f>
        <v>#REF!</v>
      </c>
      <c r="P22" s="649" t="e">
        <f>'Cash Flow'!#REF!</f>
        <v>#REF!</v>
      </c>
      <c r="Q22" s="649" t="e">
        <f>'Cash Flow'!#REF!</f>
        <v>#REF!</v>
      </c>
      <c r="R22" s="649" t="e">
        <f>'Cash Flow'!#REF!</f>
        <v>#REF!</v>
      </c>
      <c r="S22" s="649" t="e">
        <f>'Cash Flow'!#REF!</f>
        <v>#REF!</v>
      </c>
      <c r="T22" s="649" t="e">
        <f>'Cash Flow'!#REF!</f>
        <v>#REF!</v>
      </c>
      <c r="U22" s="649" t="e">
        <f>'Cash Flow'!#REF!</f>
        <v>#REF!</v>
      </c>
      <c r="V22" s="649" t="e">
        <f>'Cash Flow'!#REF!</f>
        <v>#REF!</v>
      </c>
      <c r="W22" s="697" t="str">
        <f>'Deliverables Checklist'!T22</f>
        <v>P10 mid-month</v>
      </c>
      <c r="X22" s="649" t="e">
        <f>'Cash Flow'!#REF!</f>
        <v>#REF!</v>
      </c>
      <c r="Y22" s="649" t="e">
        <f>'Cash Flow'!#REF!</f>
        <v>#REF!</v>
      </c>
      <c r="Z22" s="649" t="e">
        <f>'Cash Flow'!#REF!</f>
        <v>#REF!</v>
      </c>
      <c r="AA22" s="649" t="e">
        <f>'Cash Flow'!#REF!</f>
        <v>#REF!</v>
      </c>
      <c r="AB22" s="649" t="e">
        <f>'Cash Flow'!#REF!</f>
        <v>#REF!</v>
      </c>
      <c r="AC22" s="695"/>
      <c r="AD22" s="696"/>
    </row>
    <row r="23" spans="5:30" ht="13.5" customHeight="1">
      <c r="E23" s="1126" t="str">
        <f>'Deliverables Checklist'!B23</f>
        <v>email</v>
      </c>
      <c r="F23" s="1771" t="str">
        <f>'Deliverables Checklist'!C23</f>
        <v>Asset Closing Memo</v>
      </c>
      <c r="G23" s="1772"/>
      <c r="H23" s="1772"/>
      <c r="I23" s="1772"/>
      <c r="J23" s="1773"/>
      <c r="K23" s="1774" t="str">
        <f>'Deliverables Checklist'!H23</f>
        <v>Production Controller</v>
      </c>
      <c r="L23" s="1775"/>
      <c r="M23" s="696">
        <f>'Deliverables Checklist'!J23</f>
        <v>0</v>
      </c>
      <c r="N23" s="649" t="e">
        <f>'Cash Flow'!#REF!</f>
        <v>#REF!</v>
      </c>
      <c r="O23" s="649" t="e">
        <f>'Cash Flow'!#REF!</f>
        <v>#REF!</v>
      </c>
      <c r="P23" s="649" t="e">
        <f>'Cash Flow'!#REF!</f>
        <v>#REF!</v>
      </c>
      <c r="Q23" s="649" t="e">
        <f>'Cash Flow'!#REF!</f>
        <v>#REF!</v>
      </c>
      <c r="R23" s="649" t="e">
        <f>'Cash Flow'!#REF!</f>
        <v>#REF!</v>
      </c>
      <c r="S23" s="649" t="e">
        <f>'Cash Flow'!#REF!</f>
        <v>#REF!</v>
      </c>
      <c r="T23" s="649" t="e">
        <f>'Cash Flow'!#REF!</f>
        <v>#REF!</v>
      </c>
      <c r="U23" s="649" t="e">
        <f>'Cash Flow'!#REF!</f>
        <v>#REF!</v>
      </c>
      <c r="V23" s="649" t="e">
        <f>'Cash Flow'!#REF!</f>
        <v>#REF!</v>
      </c>
      <c r="W23" s="697">
        <f>'Deliverables Checklist'!T23</f>
        <v>0</v>
      </c>
      <c r="X23" s="649" t="e">
        <f>'Cash Flow'!#REF!</f>
        <v>#REF!</v>
      </c>
      <c r="Y23" s="649" t="e">
        <f>'Cash Flow'!#REF!</f>
        <v>#REF!</v>
      </c>
      <c r="Z23" s="649" t="e">
        <f>'Cash Flow'!#REF!</f>
        <v>#REF!</v>
      </c>
      <c r="AA23" s="649" t="e">
        <f>'Cash Flow'!#REF!</f>
        <v>#REF!</v>
      </c>
      <c r="AB23" s="649" t="e">
        <f>'Cash Flow'!#REF!</f>
        <v>#REF!</v>
      </c>
      <c r="AC23" s="695"/>
      <c r="AD23" s="696"/>
    </row>
    <row r="24" spans="5:30" ht="13.5" customHeight="1">
      <c r="E24" s="1126" t="str">
        <f>'Deliverables Checklist'!B24</f>
        <v>e-mail U drive</v>
      </c>
      <c r="F24" s="1771" t="str">
        <f>'Deliverables Checklist'!C24</f>
        <v>Final Status Report    (Production Controller)</v>
      </c>
      <c r="G24" s="1772"/>
      <c r="H24" s="1772"/>
      <c r="I24" s="1772"/>
      <c r="J24" s="1773"/>
      <c r="K24" s="1774" t="str">
        <f>'Deliverables Checklist'!H24</f>
        <v>Financial Administrator</v>
      </c>
      <c r="L24" s="1775"/>
      <c r="M24" s="696">
        <f>'Deliverables Checklist'!J24</f>
        <v>0</v>
      </c>
      <c r="N24" s="640" t="e">
        <f>'Cash Flow'!#REF!</f>
        <v>#REF!</v>
      </c>
      <c r="O24" s="640" t="e">
        <f>'Cash Flow'!#REF!</f>
        <v>#REF!</v>
      </c>
      <c r="P24" s="640" t="e">
        <f>'Cash Flow'!#REF!</f>
        <v>#REF!</v>
      </c>
      <c r="Q24" s="640" t="e">
        <f>'Cash Flow'!#REF!</f>
        <v>#REF!</v>
      </c>
      <c r="R24" s="640" t="e">
        <f>'Cash Flow'!#REF!</f>
        <v>#REF!</v>
      </c>
      <c r="S24" s="640" t="e">
        <f>'Cash Flow'!#REF!</f>
        <v>#REF!</v>
      </c>
      <c r="T24" s="640" t="e">
        <f>'Cash Flow'!#REF!</f>
        <v>#REF!</v>
      </c>
      <c r="U24" s="640" t="e">
        <f>'Cash Flow'!#REF!</f>
        <v>#REF!</v>
      </c>
      <c r="V24" s="640" t="e">
        <f>'Cash Flow'!#REF!</f>
        <v>#REF!</v>
      </c>
      <c r="W24" s="697">
        <f>'Deliverables Checklist'!T24</f>
        <v>0</v>
      </c>
      <c r="X24" s="640" t="e">
        <f>'Cash Flow'!#REF!</f>
        <v>#REF!</v>
      </c>
      <c r="Y24" s="640" t="e">
        <f>'Cash Flow'!#REF!</f>
        <v>#REF!</v>
      </c>
      <c r="Z24" s="640" t="e">
        <f>'Cash Flow'!#REF!</f>
        <v>#REF!</v>
      </c>
      <c r="AA24" s="640" t="e">
        <f>'Cash Flow'!#REF!</f>
        <v>#REF!</v>
      </c>
      <c r="AB24" s="649" t="e">
        <f>'Cash Flow'!#REF!</f>
        <v>#REF!</v>
      </c>
      <c r="AC24" s="695"/>
      <c r="AD24" s="696"/>
    </row>
    <row r="25" spans="5:30" ht="13.5" customHeight="1">
      <c r="E25" s="1126" t="str">
        <f>'Deliverables Checklist'!B25</f>
        <v>e-mail U drive</v>
      </c>
      <c r="F25" s="1771" t="str">
        <f>'Deliverables Checklist'!C25</f>
        <v>Content Workshop</v>
      </c>
      <c r="G25" s="1772"/>
      <c r="H25" s="1772"/>
      <c r="I25" s="1772"/>
      <c r="J25" s="1773"/>
      <c r="K25" s="1774" t="str">
        <f>'Deliverables Checklist'!H25</f>
        <v>Commissioning Editor</v>
      </c>
      <c r="L25" s="1775"/>
      <c r="M25" s="696">
        <f>'Deliverables Checklist'!J25</f>
        <v>1</v>
      </c>
      <c r="N25" s="656"/>
      <c r="O25" s="656"/>
      <c r="P25" s="656"/>
      <c r="Q25" s="656"/>
      <c r="R25" s="656"/>
      <c r="S25" s="656"/>
      <c r="T25" s="656"/>
      <c r="U25" s="656"/>
      <c r="V25" s="656"/>
      <c r="W25" s="697">
        <f>'Deliverables Checklist'!T25</f>
        <v>0</v>
      </c>
      <c r="X25" s="656"/>
      <c r="Y25" s="656"/>
      <c r="Z25" s="656"/>
      <c r="AA25" s="656"/>
      <c r="AB25" s="656"/>
      <c r="AC25" s="695"/>
      <c r="AD25" s="695"/>
    </row>
    <row r="26" spans="5:30" ht="13.5" customHeight="1">
      <c r="E26" s="1126" t="str">
        <f>'Deliverables Checklist'!B26</f>
        <v>e-mail U drive</v>
      </c>
      <c r="F26" s="1771" t="str">
        <f>'Deliverables Checklist'!C26</f>
        <v>Research Pack</v>
      </c>
      <c r="G26" s="1772"/>
      <c r="H26" s="1772"/>
      <c r="I26" s="1772"/>
      <c r="J26" s="1773"/>
      <c r="K26" s="1774" t="str">
        <f>'Deliverables Checklist'!H26</f>
        <v>Commissioning Editor</v>
      </c>
      <c r="L26" s="1775"/>
      <c r="M26" s="696">
        <f>'Deliverables Checklist'!J26</f>
        <v>1</v>
      </c>
      <c r="N26" s="649" t="e">
        <f>'Cash Flow'!#REF!</f>
        <v>#REF!</v>
      </c>
      <c r="O26" s="649" t="e">
        <f>'Cash Flow'!#REF!</f>
        <v>#REF!</v>
      </c>
      <c r="P26" s="649" t="e">
        <f>'Cash Flow'!#REF!</f>
        <v>#REF!</v>
      </c>
      <c r="Q26" s="649" t="e">
        <f>'Cash Flow'!#REF!</f>
        <v>#REF!</v>
      </c>
      <c r="R26" s="649" t="e">
        <f>'Cash Flow'!#REF!</f>
        <v>#REF!</v>
      </c>
      <c r="S26" s="649" t="e">
        <f>'Cash Flow'!#REF!</f>
        <v>#REF!</v>
      </c>
      <c r="T26" s="649" t="e">
        <f>'Cash Flow'!#REF!</f>
        <v>#REF!</v>
      </c>
      <c r="U26" s="649" t="e">
        <f>'Cash Flow'!#REF!</f>
        <v>#REF!</v>
      </c>
      <c r="V26" s="649" t="e">
        <f>'Cash Flow'!#REF!</f>
        <v>#REF!</v>
      </c>
      <c r="W26" s="697">
        <f>'Deliverables Checklist'!T26</f>
        <v>0</v>
      </c>
      <c r="X26" s="649" t="e">
        <f>'Cash Flow'!#REF!</f>
        <v>#REF!</v>
      </c>
      <c r="Y26" s="649" t="e">
        <f>'Cash Flow'!#REF!</f>
        <v>#REF!</v>
      </c>
      <c r="Z26" s="649" t="e">
        <f>'Cash Flow'!#REF!</f>
        <v>#REF!</v>
      </c>
      <c r="AA26" s="649" t="e">
        <f>'Cash Flow'!#REF!</f>
        <v>#REF!</v>
      </c>
      <c r="AB26" s="649" t="e">
        <f>'Cash Flow'!#REF!</f>
        <v>#REF!</v>
      </c>
      <c r="AC26" s="695"/>
      <c r="AD26" s="696"/>
    </row>
    <row r="27" spans="5:30" ht="13.5" customHeight="1">
      <c r="E27" s="1126" t="str">
        <f>'Deliverables Checklist'!B27</f>
        <v>Dalet</v>
      </c>
      <c r="F27" s="1771" t="str">
        <f>'Deliverables Checklist'!C27</f>
        <v>Episodic Outlines; EPG Synopsis</v>
      </c>
      <c r="G27" s="1772"/>
      <c r="H27" s="1772"/>
      <c r="I27" s="1772"/>
      <c r="J27" s="1773"/>
      <c r="K27" s="1774" t="str">
        <f>'Deliverables Checklist'!H27</f>
        <v>Commissioning Editor</v>
      </c>
      <c r="L27" s="1775"/>
      <c r="M27" s="696">
        <f>'Deliverables Checklist'!J27</f>
        <v>1</v>
      </c>
      <c r="N27" s="649" t="e">
        <f>'Cash Flow'!#REF!</f>
        <v>#REF!</v>
      </c>
      <c r="O27" s="649" t="e">
        <f>'Cash Flow'!#REF!</f>
        <v>#REF!</v>
      </c>
      <c r="P27" s="649" t="e">
        <f>'Cash Flow'!#REF!</f>
        <v>#REF!</v>
      </c>
      <c r="Q27" s="649" t="e">
        <f>'Cash Flow'!#REF!</f>
        <v>#REF!</v>
      </c>
      <c r="R27" s="649" t="e">
        <f>'Cash Flow'!#REF!</f>
        <v>#REF!</v>
      </c>
      <c r="S27" s="649" t="e">
        <f>'Cash Flow'!#REF!</f>
        <v>#REF!</v>
      </c>
      <c r="T27" s="649" t="e">
        <f>'Cash Flow'!#REF!</f>
        <v>#REF!</v>
      </c>
      <c r="U27" s="649" t="e">
        <f>'Cash Flow'!#REF!</f>
        <v>#REF!</v>
      </c>
      <c r="V27" s="649" t="e">
        <f>'Cash Flow'!#REF!</f>
        <v>#REF!</v>
      </c>
      <c r="W27" s="697">
        <f>'Deliverables Checklist'!T27</f>
        <v>0</v>
      </c>
      <c r="X27" s="649" t="e">
        <f>'Cash Flow'!#REF!</f>
        <v>#REF!</v>
      </c>
      <c r="Y27" s="649" t="e">
        <f>'Cash Flow'!#REF!</f>
        <v>#REF!</v>
      </c>
      <c r="Z27" s="649" t="e">
        <f>'Cash Flow'!#REF!</f>
        <v>#REF!</v>
      </c>
      <c r="AA27" s="649" t="e">
        <f>'Cash Flow'!#REF!</f>
        <v>#REF!</v>
      </c>
      <c r="AB27" s="649" t="e">
        <f>'Cash Flow'!#REF!</f>
        <v>#REF!</v>
      </c>
      <c r="AC27" s="695"/>
      <c r="AD27" s="696"/>
    </row>
    <row r="28" spans="5:30" ht="13.5" customHeight="1">
      <c r="E28" s="1126" t="str">
        <f>'Deliverables Checklist'!B28</f>
        <v>Dalet</v>
      </c>
      <c r="F28" s="1771" t="str">
        <f>'Deliverables Checklist'!C28</f>
        <v>Series Outlines</v>
      </c>
      <c r="G28" s="1772"/>
      <c r="H28" s="1772"/>
      <c r="I28" s="1772"/>
      <c r="J28" s="1773"/>
      <c r="K28" s="1774" t="str">
        <f>'Deliverables Checklist'!H28</f>
        <v>Commissioning Editor</v>
      </c>
      <c r="L28" s="1775"/>
      <c r="M28" s="696">
        <f>'Deliverables Checklist'!J28</f>
        <v>0</v>
      </c>
      <c r="N28" s="649" t="e">
        <f>'Cash Flow'!#REF!</f>
        <v>#REF!</v>
      </c>
      <c r="O28" s="649" t="e">
        <f>'Cash Flow'!#REF!</f>
        <v>#REF!</v>
      </c>
      <c r="P28" s="649" t="e">
        <f>'Cash Flow'!#REF!</f>
        <v>#REF!</v>
      </c>
      <c r="Q28" s="649" t="e">
        <f>'Cash Flow'!#REF!</f>
        <v>#REF!</v>
      </c>
      <c r="R28" s="649" t="e">
        <f>'Cash Flow'!#REF!</f>
        <v>#REF!</v>
      </c>
      <c r="S28" s="649" t="e">
        <f>'Cash Flow'!#REF!</f>
        <v>#REF!</v>
      </c>
      <c r="T28" s="649" t="e">
        <f>'Cash Flow'!#REF!</f>
        <v>#REF!</v>
      </c>
      <c r="U28" s="649" t="e">
        <f>'Cash Flow'!#REF!</f>
        <v>#REF!</v>
      </c>
      <c r="V28" s="649" t="e">
        <f>'Cash Flow'!#REF!</f>
        <v>#REF!</v>
      </c>
      <c r="W28" s="697">
        <f>'Deliverables Checklist'!T28</f>
        <v>0</v>
      </c>
      <c r="X28" s="649" t="e">
        <f>'Cash Flow'!#REF!</f>
        <v>#REF!</v>
      </c>
      <c r="Y28" s="649" t="e">
        <f>'Cash Flow'!#REF!</f>
        <v>#REF!</v>
      </c>
      <c r="Z28" s="649" t="e">
        <f>'Cash Flow'!#REF!</f>
        <v>#REF!</v>
      </c>
      <c r="AA28" s="649" t="e">
        <f>'Cash Flow'!#REF!</f>
        <v>#REF!</v>
      </c>
      <c r="AB28" s="649" t="e">
        <f>'Cash Flow'!#REF!</f>
        <v>#REF!</v>
      </c>
      <c r="AC28" s="695"/>
      <c r="AD28" s="696"/>
    </row>
    <row r="29" spans="5:30" ht="13.5" customHeight="1">
      <c r="E29" s="1126" t="str">
        <f>'Deliverables Checklist'!B29</f>
        <v>U Drive</v>
      </c>
      <c r="F29" s="1771" t="str">
        <f>'Deliverables Checklist'!C29</f>
        <v>Final Approved TX Scripts</v>
      </c>
      <c r="G29" s="1772"/>
      <c r="H29" s="1772"/>
      <c r="I29" s="1772"/>
      <c r="J29" s="1773"/>
      <c r="K29" s="1774" t="str">
        <f>'Deliverables Checklist'!H29</f>
        <v>Commissioning Editor</v>
      </c>
      <c r="L29" s="1775"/>
      <c r="M29" s="696">
        <f>'Deliverables Checklist'!J29</f>
        <v>0</v>
      </c>
      <c r="N29" s="649" t="e">
        <f>'Cash Flow'!#REF!</f>
        <v>#REF!</v>
      </c>
      <c r="O29" s="649" t="e">
        <f>'Cash Flow'!#REF!</f>
        <v>#REF!</v>
      </c>
      <c r="P29" s="649" t="e">
        <f>'Cash Flow'!#REF!</f>
        <v>#REF!</v>
      </c>
      <c r="Q29" s="649" t="e">
        <f>'Cash Flow'!#REF!</f>
        <v>#REF!</v>
      </c>
      <c r="R29" s="649" t="e">
        <f>'Cash Flow'!#REF!</f>
        <v>#REF!</v>
      </c>
      <c r="S29" s="649" t="e">
        <f>'Cash Flow'!#REF!</f>
        <v>#REF!</v>
      </c>
      <c r="T29" s="649" t="e">
        <f>'Cash Flow'!#REF!</f>
        <v>#REF!</v>
      </c>
      <c r="U29" s="649" t="e">
        <f>'Cash Flow'!#REF!</f>
        <v>#REF!</v>
      </c>
      <c r="V29" s="649" t="e">
        <f>'Cash Flow'!#REF!</f>
        <v>#REF!</v>
      </c>
      <c r="W29" s="697">
        <f>'Deliverables Checklist'!T29</f>
        <v>0</v>
      </c>
      <c r="X29" s="649" t="e">
        <f>'Cash Flow'!#REF!</f>
        <v>#REF!</v>
      </c>
      <c r="Y29" s="649" t="e">
        <f>'Cash Flow'!#REF!</f>
        <v>#REF!</v>
      </c>
      <c r="Z29" s="649" t="e">
        <f>'Cash Flow'!#REF!</f>
        <v>#REF!</v>
      </c>
      <c r="AA29" s="649" t="e">
        <f>'Cash Flow'!#REF!</f>
        <v>#REF!</v>
      </c>
      <c r="AB29" s="649" t="e">
        <f>'Cash Flow'!#REF!</f>
        <v>#REF!</v>
      </c>
      <c r="AC29" s="695"/>
      <c r="AD29" s="696"/>
    </row>
    <row r="30" spans="5:30" ht="13.5" customHeight="1">
      <c r="E30" s="1126" t="str">
        <f>'Deliverables Checklist'!B30</f>
        <v>YBC</v>
      </c>
      <c r="F30" s="1771" t="str">
        <f>'Deliverables Checklist'!C30</f>
        <v>Viewing copy delivered via we transfer or similar product</v>
      </c>
      <c r="G30" s="1772"/>
      <c r="H30" s="1772"/>
      <c r="I30" s="1772"/>
      <c r="J30" s="1773"/>
      <c r="K30" s="1774" t="str">
        <f>'Deliverables Checklist'!H30</f>
        <v>Commissioning Editor</v>
      </c>
      <c r="L30" s="1775"/>
      <c r="M30" s="696">
        <f>'Deliverables Checklist'!J30</f>
        <v>0</v>
      </c>
      <c r="N30" s="649" t="e">
        <f>'Cash Flow'!#REF!</f>
        <v>#REF!</v>
      </c>
      <c r="O30" s="649" t="e">
        <f>'Cash Flow'!#REF!</f>
        <v>#REF!</v>
      </c>
      <c r="P30" s="649" t="e">
        <f>'Cash Flow'!#REF!</f>
        <v>#REF!</v>
      </c>
      <c r="Q30" s="649" t="e">
        <f>'Cash Flow'!#REF!</f>
        <v>#REF!</v>
      </c>
      <c r="R30" s="649" t="e">
        <f>'Cash Flow'!#REF!</f>
        <v>#REF!</v>
      </c>
      <c r="S30" s="649" t="e">
        <f>'Cash Flow'!#REF!</f>
        <v>#REF!</v>
      </c>
      <c r="T30" s="649" t="e">
        <f>'Cash Flow'!#REF!</f>
        <v>#REF!</v>
      </c>
      <c r="U30" s="649" t="e">
        <f>'Cash Flow'!#REF!</f>
        <v>#REF!</v>
      </c>
      <c r="V30" s="649" t="e">
        <f>'Cash Flow'!#REF!</f>
        <v>#REF!</v>
      </c>
      <c r="W30" s="697">
        <f>'Deliverables Checklist'!T30</f>
        <v>0</v>
      </c>
      <c r="X30" s="649" t="e">
        <f>'Cash Flow'!#REF!</f>
        <v>#REF!</v>
      </c>
      <c r="Y30" s="649" t="e">
        <f>'Cash Flow'!#REF!</f>
        <v>#REF!</v>
      </c>
      <c r="Z30" s="649" t="e">
        <f>'Cash Flow'!#REF!</f>
        <v>#REF!</v>
      </c>
      <c r="AA30" s="649" t="e">
        <f>'Cash Flow'!#REF!</f>
        <v>#REF!</v>
      </c>
      <c r="AB30" s="649" t="e">
        <f>'Cash Flow'!#REF!</f>
        <v>#REF!</v>
      </c>
      <c r="AC30" s="695"/>
      <c r="AD30" s="696"/>
    </row>
    <row r="31" spans="5:30" ht="13.5" customHeight="1">
      <c r="E31" s="1126" t="str">
        <f>'Deliverables Checklist'!B31</f>
        <v>Dalet</v>
      </c>
      <c r="F31" s="1771" t="str">
        <f>'Deliverables Checklist'!C31</f>
        <v>EPKs and Promos</v>
      </c>
      <c r="G31" s="1772"/>
      <c r="H31" s="1772"/>
      <c r="I31" s="1772"/>
      <c r="J31" s="1773"/>
      <c r="K31" s="1774" t="str">
        <f>'Deliverables Checklist'!H31</f>
        <v>Commissioning Editor</v>
      </c>
      <c r="L31" s="1775"/>
      <c r="M31" s="696">
        <f>'Deliverables Checklist'!J31</f>
        <v>0</v>
      </c>
      <c r="N31" s="649" t="e">
        <f>'Cash Flow'!#REF!</f>
        <v>#REF!</v>
      </c>
      <c r="O31" s="649" t="e">
        <f>'Cash Flow'!#REF!</f>
        <v>#REF!</v>
      </c>
      <c r="P31" s="649" t="e">
        <f>'Cash Flow'!#REF!</f>
        <v>#REF!</v>
      </c>
      <c r="Q31" s="649" t="e">
        <f>'Cash Flow'!#REF!</f>
        <v>#REF!</v>
      </c>
      <c r="R31" s="649" t="e">
        <f>'Cash Flow'!#REF!</f>
        <v>#REF!</v>
      </c>
      <c r="S31" s="649" t="e">
        <f>'Cash Flow'!#REF!</f>
        <v>#REF!</v>
      </c>
      <c r="T31" s="649" t="e">
        <f>'Cash Flow'!#REF!</f>
        <v>#REF!</v>
      </c>
      <c r="U31" s="649" t="e">
        <f>'Cash Flow'!#REF!</f>
        <v>#REF!</v>
      </c>
      <c r="V31" s="649" t="e">
        <f>'Cash Flow'!#REF!</f>
        <v>#REF!</v>
      </c>
      <c r="W31" s="697">
        <f>'Deliverables Checklist'!T31</f>
        <v>0</v>
      </c>
      <c r="X31" s="649" t="e">
        <f>'Cash Flow'!#REF!</f>
        <v>#REF!</v>
      </c>
      <c r="Y31" s="649" t="e">
        <f>'Cash Flow'!#REF!</f>
        <v>#REF!</v>
      </c>
      <c r="Z31" s="649" t="e">
        <f>'Cash Flow'!#REF!</f>
        <v>#REF!</v>
      </c>
      <c r="AA31" s="649" t="e">
        <f>'Cash Flow'!#REF!</f>
        <v>#REF!</v>
      </c>
      <c r="AB31" s="649" t="e">
        <f>'Cash Flow'!#REF!</f>
        <v>#REF!</v>
      </c>
      <c r="AC31" s="695"/>
      <c r="AD31" s="696"/>
    </row>
    <row r="32" spans="5:30" ht="13.5" customHeight="1">
      <c r="E32" s="1126" t="str">
        <f>'Deliverables Checklist'!B32</f>
        <v>Dalet</v>
      </c>
      <c r="F32" s="1771" t="str">
        <f>'Deliverables Checklist'!C32</f>
        <v>Episodic File Delivery (portal) with M&amp;E tracks</v>
      </c>
      <c r="G32" s="1772"/>
      <c r="H32" s="1772"/>
      <c r="I32" s="1772"/>
      <c r="J32" s="1773"/>
      <c r="K32" s="1774" t="str">
        <f>'Deliverables Checklist'!H32</f>
        <v>Commissioning Editor</v>
      </c>
      <c r="L32" s="1775"/>
      <c r="M32" s="696">
        <f>'Deliverables Checklist'!J32</f>
        <v>0</v>
      </c>
      <c r="N32" s="649" t="e">
        <f>'Cash Flow'!#REF!</f>
        <v>#REF!</v>
      </c>
      <c r="O32" s="649" t="e">
        <f>'Cash Flow'!#REF!</f>
        <v>#REF!</v>
      </c>
      <c r="P32" s="649" t="e">
        <f>'Cash Flow'!#REF!</f>
        <v>#REF!</v>
      </c>
      <c r="Q32" s="649" t="e">
        <f>'Cash Flow'!#REF!</f>
        <v>#REF!</v>
      </c>
      <c r="R32" s="649" t="e">
        <f>'Cash Flow'!#REF!</f>
        <v>#REF!</v>
      </c>
      <c r="S32" s="649" t="e">
        <f>'Cash Flow'!#REF!</f>
        <v>#REF!</v>
      </c>
      <c r="T32" s="649" t="e">
        <f>'Cash Flow'!#REF!</f>
        <v>#REF!</v>
      </c>
      <c r="U32" s="649" t="e">
        <f>'Cash Flow'!#REF!</f>
        <v>#REF!</v>
      </c>
      <c r="V32" s="649" t="e">
        <f>'Cash Flow'!#REF!</f>
        <v>#REF!</v>
      </c>
      <c r="W32" s="697">
        <f>'Deliverables Checklist'!T32</f>
        <v>0</v>
      </c>
      <c r="X32" s="649" t="e">
        <f>'Cash Flow'!#REF!</f>
        <v>#REF!</v>
      </c>
      <c r="Y32" s="649" t="e">
        <f>'Cash Flow'!#REF!</f>
        <v>#REF!</v>
      </c>
      <c r="Z32" s="649" t="e">
        <f>'Cash Flow'!#REF!</f>
        <v>#REF!</v>
      </c>
      <c r="AA32" s="649" t="e">
        <f>'Cash Flow'!#REF!</f>
        <v>#REF!</v>
      </c>
      <c r="AB32" s="649" t="e">
        <f>'Cash Flow'!#REF!</f>
        <v>#REF!</v>
      </c>
      <c r="AC32" s="695"/>
      <c r="AD32" s="696"/>
    </row>
    <row r="33" spans="5:30" ht="13.5" customHeight="1">
      <c r="E33" s="1126" t="str">
        <f>'Deliverables Checklist'!B33</f>
        <v>Dalet</v>
      </c>
      <c r="F33" s="1771" t="str">
        <f>'Deliverables Checklist'!C33</f>
        <v>Rushes/Unedited material; metadata (separate folder and house codes)</v>
      </c>
      <c r="G33" s="1772"/>
      <c r="H33" s="1772"/>
      <c r="I33" s="1772"/>
      <c r="J33" s="1773"/>
      <c r="K33" s="1774" t="str">
        <f>'Deliverables Checklist'!H33</f>
        <v>Commissioning Editor</v>
      </c>
      <c r="L33" s="1775"/>
      <c r="M33" s="696">
        <f>'Deliverables Checklist'!J33</f>
        <v>0</v>
      </c>
      <c r="N33" s="649" t="e">
        <f>'Cash Flow'!#REF!</f>
        <v>#REF!</v>
      </c>
      <c r="O33" s="649" t="e">
        <f>'Cash Flow'!#REF!</f>
        <v>#REF!</v>
      </c>
      <c r="P33" s="649" t="e">
        <f>'Cash Flow'!#REF!</f>
        <v>#REF!</v>
      </c>
      <c r="Q33" s="649" t="e">
        <f>'Cash Flow'!#REF!</f>
        <v>#REF!</v>
      </c>
      <c r="R33" s="649" t="e">
        <f>'Cash Flow'!#REF!</f>
        <v>#REF!</v>
      </c>
      <c r="S33" s="649" t="e">
        <f>'Cash Flow'!#REF!</f>
        <v>#REF!</v>
      </c>
      <c r="T33" s="649" t="e">
        <f>'Cash Flow'!#REF!</f>
        <v>#REF!</v>
      </c>
      <c r="U33" s="649" t="e">
        <f>'Cash Flow'!#REF!</f>
        <v>#REF!</v>
      </c>
      <c r="V33" s="649" t="e">
        <f>'Cash Flow'!#REF!</f>
        <v>#REF!</v>
      </c>
      <c r="W33" s="697">
        <f>'Deliverables Checklist'!T33</f>
        <v>0</v>
      </c>
      <c r="X33" s="649" t="e">
        <f>'Cash Flow'!#REF!</f>
        <v>#REF!</v>
      </c>
      <c r="Y33" s="649" t="e">
        <f>'Cash Flow'!#REF!</f>
        <v>#REF!</v>
      </c>
      <c r="Z33" s="649" t="e">
        <f>'Cash Flow'!#REF!</f>
        <v>#REF!</v>
      </c>
      <c r="AA33" s="649" t="e">
        <f>'Cash Flow'!#REF!</f>
        <v>#REF!</v>
      </c>
      <c r="AB33" s="649" t="e">
        <f>'Cash Flow'!#REF!</f>
        <v>#REF!</v>
      </c>
      <c r="AC33" s="695"/>
      <c r="AD33" s="696"/>
    </row>
    <row r="34" spans="5:30" ht="13.5" customHeight="1">
      <c r="E34" s="1126" t="str">
        <f>'Deliverables Checklist'!B34</f>
        <v>iMonitor</v>
      </c>
      <c r="F34" s="1771" t="str">
        <f>'Deliverables Checklist'!C34</f>
        <v>Music Cue Sheet</v>
      </c>
      <c r="G34" s="1772"/>
      <c r="H34" s="1772"/>
      <c r="I34" s="1772"/>
      <c r="J34" s="1773"/>
      <c r="K34" s="1774" t="str">
        <f>'Deliverables Checklist'!H34</f>
        <v>Commissioning Editor</v>
      </c>
      <c r="L34" s="1775"/>
      <c r="M34" s="696">
        <f>'Deliverables Checklist'!J34</f>
        <v>0</v>
      </c>
      <c r="N34" s="649" t="e">
        <f>'Cash Flow'!#REF!</f>
        <v>#REF!</v>
      </c>
      <c r="O34" s="649" t="e">
        <f>'Cash Flow'!#REF!</f>
        <v>#REF!</v>
      </c>
      <c r="P34" s="649" t="e">
        <f>'Cash Flow'!#REF!</f>
        <v>#REF!</v>
      </c>
      <c r="Q34" s="649" t="e">
        <f>'Cash Flow'!#REF!</f>
        <v>#REF!</v>
      </c>
      <c r="R34" s="649" t="e">
        <f>'Cash Flow'!#REF!</f>
        <v>#REF!</v>
      </c>
      <c r="S34" s="649" t="e">
        <f>'Cash Flow'!#REF!</f>
        <v>#REF!</v>
      </c>
      <c r="T34" s="649" t="e">
        <f>'Cash Flow'!#REF!</f>
        <v>#REF!</v>
      </c>
      <c r="U34" s="649" t="e">
        <f>'Cash Flow'!#REF!</f>
        <v>#REF!</v>
      </c>
      <c r="V34" s="649" t="e">
        <f>'Cash Flow'!#REF!</f>
        <v>#REF!</v>
      </c>
      <c r="W34" s="697">
        <f>'Deliverables Checklist'!T34</f>
        <v>0</v>
      </c>
      <c r="X34" s="649" t="e">
        <f>'Cash Flow'!#REF!</f>
        <v>#REF!</v>
      </c>
      <c r="Y34" s="649" t="e">
        <f>'Cash Flow'!#REF!</f>
        <v>#REF!</v>
      </c>
      <c r="Z34" s="649" t="e">
        <f>'Cash Flow'!#REF!</f>
        <v>#REF!</v>
      </c>
      <c r="AA34" s="649" t="e">
        <f>'Cash Flow'!#REF!</f>
        <v>#REF!</v>
      </c>
      <c r="AB34" s="649" t="e">
        <f>'Cash Flow'!#REF!</f>
        <v>#REF!</v>
      </c>
      <c r="AC34" s="695"/>
      <c r="AD34" s="696"/>
    </row>
    <row r="35" spans="5:30" ht="13.5" customHeight="1">
      <c r="E35" s="1126" t="str">
        <f>'Deliverables Checklist'!B35</f>
        <v>IBMS</v>
      </c>
      <c r="F35" s="1771" t="str">
        <f>'Deliverables Checklist'!C35</f>
        <v>FCC / DPP Shim info sheet (sign off on dalet)</v>
      </c>
      <c r="G35" s="1772"/>
      <c r="H35" s="1772"/>
      <c r="I35" s="1772"/>
      <c r="J35" s="1773"/>
      <c r="K35" s="1774" t="str">
        <f>'Deliverables Checklist'!H35</f>
        <v>Commissioning Editor</v>
      </c>
      <c r="L35" s="1775"/>
      <c r="M35" s="696">
        <f>'Deliverables Checklist'!J35</f>
        <v>0</v>
      </c>
      <c r="N35" s="649" t="e">
        <f>'Cash Flow'!#REF!</f>
        <v>#REF!</v>
      </c>
      <c r="O35" s="649" t="e">
        <f>'Cash Flow'!#REF!</f>
        <v>#REF!</v>
      </c>
      <c r="P35" s="649" t="e">
        <f>'Cash Flow'!#REF!</f>
        <v>#REF!</v>
      </c>
      <c r="Q35" s="649" t="e">
        <f>'Cash Flow'!#REF!</f>
        <v>#REF!</v>
      </c>
      <c r="R35" s="649" t="e">
        <f>'Cash Flow'!#REF!</f>
        <v>#REF!</v>
      </c>
      <c r="S35" s="649" t="e">
        <f>'Cash Flow'!#REF!</f>
        <v>#REF!</v>
      </c>
      <c r="T35" s="649" t="e">
        <f>'Cash Flow'!#REF!</f>
        <v>#REF!</v>
      </c>
      <c r="U35" s="649" t="e">
        <f>'Cash Flow'!#REF!</f>
        <v>#REF!</v>
      </c>
      <c r="V35" s="649" t="e">
        <f>'Cash Flow'!#REF!</f>
        <v>#REF!</v>
      </c>
      <c r="W35" s="697">
        <f>'Deliverables Checklist'!T35</f>
        <v>0</v>
      </c>
      <c r="X35" s="649" t="e">
        <f>'Cash Flow'!#REF!</f>
        <v>#REF!</v>
      </c>
      <c r="Y35" s="649" t="e">
        <f>'Cash Flow'!#REF!</f>
        <v>#REF!</v>
      </c>
      <c r="Z35" s="649" t="e">
        <f>'Cash Flow'!#REF!</f>
        <v>#REF!</v>
      </c>
      <c r="AA35" s="649" t="e">
        <f>'Cash Flow'!#REF!</f>
        <v>#REF!</v>
      </c>
      <c r="AB35" s="649" t="e">
        <f>'Cash Flow'!#REF!</f>
        <v>#REF!</v>
      </c>
      <c r="AC35" s="695"/>
      <c r="AD35" s="696"/>
    </row>
    <row r="36" spans="5:30" ht="13.5" customHeight="1">
      <c r="E36" s="1126" t="str">
        <f>'Deliverables Checklist'!B36</f>
        <v>Hard drive</v>
      </c>
      <c r="F36" s="1771" t="str">
        <f>'Deliverables Checklist'!C36</f>
        <v>Full Series episodes (back-up on SABC Hard drive)</v>
      </c>
      <c r="G36" s="1772"/>
      <c r="H36" s="1772"/>
      <c r="I36" s="1772"/>
      <c r="J36" s="1773"/>
      <c r="K36" s="1774" t="str">
        <f>'Deliverables Checklist'!H36</f>
        <v>Commissioning Editor</v>
      </c>
      <c r="L36" s="1775"/>
      <c r="M36" s="696">
        <f>'Deliverables Checklist'!J36</f>
        <v>0</v>
      </c>
      <c r="N36" s="649" t="e">
        <f>'Cash Flow'!#REF!</f>
        <v>#REF!</v>
      </c>
      <c r="O36" s="649" t="e">
        <f>'Cash Flow'!#REF!</f>
        <v>#REF!</v>
      </c>
      <c r="P36" s="649" t="e">
        <f>'Cash Flow'!#REF!</f>
        <v>#REF!</v>
      </c>
      <c r="Q36" s="649" t="e">
        <f>'Cash Flow'!#REF!</f>
        <v>#REF!</v>
      </c>
      <c r="R36" s="649" t="e">
        <f>'Cash Flow'!#REF!</f>
        <v>#REF!</v>
      </c>
      <c r="S36" s="649" t="e">
        <f>'Cash Flow'!#REF!</f>
        <v>#REF!</v>
      </c>
      <c r="T36" s="649" t="e">
        <f>'Cash Flow'!#REF!</f>
        <v>#REF!</v>
      </c>
      <c r="U36" s="649" t="e">
        <f>'Cash Flow'!#REF!</f>
        <v>#REF!</v>
      </c>
      <c r="V36" s="649" t="e">
        <f>'Cash Flow'!#REF!</f>
        <v>#REF!</v>
      </c>
      <c r="W36" s="697">
        <f>'Deliverables Checklist'!T36</f>
        <v>0</v>
      </c>
      <c r="X36" s="649" t="e">
        <f>'Cash Flow'!#REF!</f>
        <v>#REF!</v>
      </c>
      <c r="Y36" s="649" t="e">
        <f>'Cash Flow'!#REF!</f>
        <v>#REF!</v>
      </c>
      <c r="Z36" s="649" t="e">
        <f>'Cash Flow'!#REF!</f>
        <v>#REF!</v>
      </c>
      <c r="AA36" s="649" t="e">
        <f>'Cash Flow'!#REF!</f>
        <v>#REF!</v>
      </c>
      <c r="AB36" s="649" t="e">
        <f>'Cash Flow'!#REF!</f>
        <v>#REF!</v>
      </c>
      <c r="AC36" s="695"/>
      <c r="AD36" s="696"/>
    </row>
    <row r="37" spans="5:30" ht="13.5" customHeight="1">
      <c r="E37" s="1126" t="str">
        <f>'Deliverables Checklist'!B37</f>
        <v>SAP</v>
      </c>
      <c r="F37" s="1771" t="str">
        <f>'Deliverables Checklist'!C37</f>
        <v>Presenter, Cast and Crew Contracts</v>
      </c>
      <c r="G37" s="1772"/>
      <c r="H37" s="1772"/>
      <c r="I37" s="1772"/>
      <c r="J37" s="1773"/>
      <c r="K37" s="1774" t="str">
        <f>'Deliverables Checklist'!H37</f>
        <v>Commissioning Editor</v>
      </c>
      <c r="L37" s="1775"/>
      <c r="M37" s="696">
        <f>'Deliverables Checklist'!J37</f>
        <v>1</v>
      </c>
      <c r="N37" s="649" t="e">
        <f>'Cash Flow'!#REF!</f>
        <v>#REF!</v>
      </c>
      <c r="O37" s="649" t="e">
        <f>'Cash Flow'!#REF!</f>
        <v>#REF!</v>
      </c>
      <c r="P37" s="649" t="e">
        <f>'Cash Flow'!#REF!</f>
        <v>#REF!</v>
      </c>
      <c r="Q37" s="649" t="e">
        <f>'Cash Flow'!#REF!</f>
        <v>#REF!</v>
      </c>
      <c r="R37" s="649" t="e">
        <f>'Cash Flow'!#REF!</f>
        <v>#REF!</v>
      </c>
      <c r="S37" s="649" t="e">
        <f>'Cash Flow'!#REF!</f>
        <v>#REF!</v>
      </c>
      <c r="T37" s="649" t="e">
        <f>'Cash Flow'!#REF!</f>
        <v>#REF!</v>
      </c>
      <c r="U37" s="649" t="e">
        <f>'Cash Flow'!#REF!</f>
        <v>#REF!</v>
      </c>
      <c r="V37" s="649" t="e">
        <f>'Cash Flow'!#REF!</f>
        <v>#REF!</v>
      </c>
      <c r="W37" s="697">
        <f>'Deliverables Checklist'!T37</f>
        <v>0</v>
      </c>
      <c r="X37" s="649" t="e">
        <f>'Cash Flow'!#REF!</f>
        <v>#REF!</v>
      </c>
      <c r="Y37" s="649" t="e">
        <f>'Cash Flow'!#REF!</f>
        <v>#REF!</v>
      </c>
      <c r="Z37" s="649" t="e">
        <f>'Cash Flow'!#REF!</f>
        <v>#REF!</v>
      </c>
      <c r="AA37" s="649" t="e">
        <f>'Cash Flow'!#REF!</f>
        <v>#REF!</v>
      </c>
      <c r="AB37" s="649" t="e">
        <f>'Cash Flow'!#REF!</f>
        <v>#REF!</v>
      </c>
      <c r="AC37" s="695"/>
      <c r="AD37" s="696"/>
    </row>
    <row r="38" spans="5:30" ht="13.5" customHeight="1">
      <c r="E38" s="1126" t="str">
        <f>'Deliverables Checklist'!B38</f>
        <v>IBMS</v>
      </c>
      <c r="F38" s="1771" t="str">
        <f>'Deliverables Checklist'!C38</f>
        <v>End Credit List per episode</v>
      </c>
      <c r="G38" s="1772"/>
      <c r="H38" s="1772"/>
      <c r="I38" s="1772"/>
      <c r="J38" s="1773"/>
      <c r="K38" s="1774" t="str">
        <f>'Deliverables Checklist'!H38</f>
        <v>Commissioning Editor</v>
      </c>
      <c r="L38" s="1775"/>
      <c r="M38" s="696">
        <f>'Deliverables Checklist'!J38</f>
        <v>0</v>
      </c>
      <c r="N38" s="649" t="e">
        <f>'Cash Flow'!#REF!</f>
        <v>#REF!</v>
      </c>
      <c r="O38" s="649" t="e">
        <f>'Cash Flow'!#REF!</f>
        <v>#REF!</v>
      </c>
      <c r="P38" s="649" t="e">
        <f>'Cash Flow'!#REF!</f>
        <v>#REF!</v>
      </c>
      <c r="Q38" s="649" t="e">
        <f>'Cash Flow'!#REF!</f>
        <v>#REF!</v>
      </c>
      <c r="R38" s="649" t="e">
        <f>'Cash Flow'!#REF!</f>
        <v>#REF!</v>
      </c>
      <c r="S38" s="649" t="e">
        <f>'Cash Flow'!#REF!</f>
        <v>#REF!</v>
      </c>
      <c r="T38" s="649" t="e">
        <f>'Cash Flow'!#REF!</f>
        <v>#REF!</v>
      </c>
      <c r="U38" s="649" t="e">
        <f>'Cash Flow'!#REF!</f>
        <v>#REF!</v>
      </c>
      <c r="V38" s="649" t="e">
        <f>'Cash Flow'!#REF!</f>
        <v>#REF!</v>
      </c>
      <c r="W38" s="697">
        <f>'Deliverables Checklist'!T38</f>
        <v>0</v>
      </c>
      <c r="X38" s="649" t="e">
        <f>'Cash Flow'!#REF!</f>
        <v>#REF!</v>
      </c>
      <c r="Y38" s="649" t="e">
        <f>'Cash Flow'!#REF!</f>
        <v>#REF!</v>
      </c>
      <c r="Z38" s="649" t="e">
        <f>'Cash Flow'!#REF!</f>
        <v>#REF!</v>
      </c>
      <c r="AA38" s="649" t="e">
        <f>'Cash Flow'!#REF!</f>
        <v>#REF!</v>
      </c>
      <c r="AB38" s="649" t="e">
        <f>'Cash Flow'!#REF!</f>
        <v>#REF!</v>
      </c>
      <c r="AC38" s="695"/>
      <c r="AD38" s="696"/>
    </row>
    <row r="39" spans="5:30" ht="13.5" customHeight="1">
      <c r="E39" s="1126" t="str">
        <f>'Deliverables Checklist'!B39</f>
        <v>Dalet</v>
      </c>
      <c r="F39" s="1771" t="str">
        <f>'Deliverables Checklist'!C39</f>
        <v>Stock and Archive Material Contracts or clearances</v>
      </c>
      <c r="G39" s="1772"/>
      <c r="H39" s="1772"/>
      <c r="I39" s="1772"/>
      <c r="J39" s="1773"/>
      <c r="K39" s="1774" t="str">
        <f>'Deliverables Checklist'!H39</f>
        <v>Commissioning Editor</v>
      </c>
      <c r="L39" s="1775"/>
      <c r="M39" s="696">
        <f>'Deliverables Checklist'!J39</f>
        <v>1</v>
      </c>
      <c r="N39" s="649" t="e">
        <f>'Cash Flow'!#REF!</f>
        <v>#REF!</v>
      </c>
      <c r="O39" s="649" t="e">
        <f>'Cash Flow'!#REF!</f>
        <v>#REF!</v>
      </c>
      <c r="P39" s="649" t="e">
        <f>'Cash Flow'!#REF!</f>
        <v>#REF!</v>
      </c>
      <c r="Q39" s="649" t="e">
        <f>'Cash Flow'!#REF!</f>
        <v>#REF!</v>
      </c>
      <c r="R39" s="649" t="e">
        <f>'Cash Flow'!#REF!</f>
        <v>#REF!</v>
      </c>
      <c r="S39" s="649" t="e">
        <f>'Cash Flow'!#REF!</f>
        <v>#REF!</v>
      </c>
      <c r="T39" s="649" t="e">
        <f>'Cash Flow'!#REF!</f>
        <v>#REF!</v>
      </c>
      <c r="U39" s="649" t="e">
        <f>'Cash Flow'!#REF!</f>
        <v>#REF!</v>
      </c>
      <c r="V39" s="649" t="e">
        <f>'Cash Flow'!#REF!</f>
        <v>#REF!</v>
      </c>
      <c r="W39" s="697">
        <f>'Deliverables Checklist'!T39</f>
        <v>0</v>
      </c>
      <c r="X39" s="649" t="e">
        <f>'Cash Flow'!#REF!</f>
        <v>#REF!</v>
      </c>
      <c r="Y39" s="649" t="e">
        <f>'Cash Flow'!#REF!</f>
        <v>#REF!</v>
      </c>
      <c r="Z39" s="649" t="e">
        <f>'Cash Flow'!#REF!</f>
        <v>#REF!</v>
      </c>
      <c r="AA39" s="649" t="e">
        <f>'Cash Flow'!#REF!</f>
        <v>#REF!</v>
      </c>
      <c r="AB39" s="649" t="e">
        <f>'Cash Flow'!#REF!</f>
        <v>#REF!</v>
      </c>
      <c r="AC39" s="695"/>
      <c r="AD39" s="696"/>
    </row>
    <row r="40" spans="5:30" ht="13.5" customHeight="1">
      <c r="E40" s="1126">
        <f>'Deliverables Checklist'!B40</f>
        <v>0</v>
      </c>
      <c r="F40" s="1771" t="str">
        <f>'Deliverables Checklist'!C40</f>
        <v>Series Bible or Format Bible</v>
      </c>
      <c r="G40" s="1772"/>
      <c r="H40" s="1772"/>
      <c r="I40" s="1772"/>
      <c r="J40" s="1773"/>
      <c r="K40" s="1774" t="str">
        <f>'Deliverables Checklist'!H40</f>
        <v>Commissioning Editor</v>
      </c>
      <c r="L40" s="1775"/>
      <c r="M40" s="696">
        <f>'Deliverables Checklist'!J40</f>
        <v>0</v>
      </c>
      <c r="N40" s="649" t="e">
        <f>'Cash Flow'!#REF!</f>
        <v>#REF!</v>
      </c>
      <c r="O40" s="649" t="e">
        <f>'Cash Flow'!#REF!</f>
        <v>#REF!</v>
      </c>
      <c r="P40" s="649" t="e">
        <f>'Cash Flow'!#REF!</f>
        <v>#REF!</v>
      </c>
      <c r="Q40" s="649" t="e">
        <f>'Cash Flow'!#REF!</f>
        <v>#REF!</v>
      </c>
      <c r="R40" s="649" t="e">
        <f>'Cash Flow'!#REF!</f>
        <v>#REF!</v>
      </c>
      <c r="S40" s="649" t="e">
        <f>'Cash Flow'!#REF!</f>
        <v>#REF!</v>
      </c>
      <c r="T40" s="649" t="e">
        <f>'Cash Flow'!#REF!</f>
        <v>#REF!</v>
      </c>
      <c r="U40" s="649" t="e">
        <f>'Cash Flow'!#REF!</f>
        <v>#REF!</v>
      </c>
      <c r="V40" s="649" t="e">
        <f>'Cash Flow'!#REF!</f>
        <v>#REF!</v>
      </c>
      <c r="W40" s="697">
        <f>'Deliverables Checklist'!T40</f>
        <v>0</v>
      </c>
      <c r="X40" s="649" t="e">
        <f>'Cash Flow'!#REF!</f>
        <v>#REF!</v>
      </c>
      <c r="Y40" s="649" t="e">
        <f>'Cash Flow'!#REF!</f>
        <v>#REF!</v>
      </c>
      <c r="Z40" s="649" t="e">
        <f>'Cash Flow'!#REF!</f>
        <v>#REF!</v>
      </c>
      <c r="AA40" s="649" t="e">
        <f>'Cash Flow'!#REF!</f>
        <v>#REF!</v>
      </c>
      <c r="AB40" s="649" t="e">
        <f>'Cash Flow'!#REF!</f>
        <v>#REF!</v>
      </c>
      <c r="AC40" s="695"/>
      <c r="AD40" s="696"/>
    </row>
    <row r="41" spans="5:30" ht="13.5" customHeight="1">
      <c r="E41" s="1126" t="str">
        <f>'Deliverables Checklist'!B41</f>
        <v>iMonitor</v>
      </c>
      <c r="F41" s="1771" t="str">
        <f>'Deliverables Checklist'!C41</f>
        <v>MP3, Metadata &amp; M&amp;E tracks of all music commissioned with composers agreements all mood music fingerprinted, all logos and stings music uploaded and fingerprinted in i-monitor.</v>
      </c>
      <c r="G41" s="1772"/>
      <c r="H41" s="1772"/>
      <c r="I41" s="1772"/>
      <c r="J41" s="1773"/>
      <c r="K41" s="1774" t="str">
        <f>'Deliverables Checklist'!H41</f>
        <v>Commissioning Editor</v>
      </c>
      <c r="L41" s="1775"/>
      <c r="M41" s="696">
        <f>'Deliverables Checklist'!J41</f>
        <v>0</v>
      </c>
      <c r="N41" s="649" t="e">
        <f>'Cash Flow'!#REF!</f>
        <v>#REF!</v>
      </c>
      <c r="O41" s="649" t="e">
        <f>'Cash Flow'!#REF!</f>
        <v>#REF!</v>
      </c>
      <c r="P41" s="649" t="e">
        <f>'Cash Flow'!#REF!</f>
        <v>#REF!</v>
      </c>
      <c r="Q41" s="649" t="e">
        <f>'Cash Flow'!#REF!</f>
        <v>#REF!</v>
      </c>
      <c r="R41" s="649" t="e">
        <f>'Cash Flow'!#REF!</f>
        <v>#REF!</v>
      </c>
      <c r="S41" s="649" t="e">
        <f>'Cash Flow'!#REF!</f>
        <v>#REF!</v>
      </c>
      <c r="T41" s="649" t="e">
        <f>'Cash Flow'!#REF!</f>
        <v>#REF!</v>
      </c>
      <c r="U41" s="649" t="e">
        <f>'Cash Flow'!#REF!</f>
        <v>#REF!</v>
      </c>
      <c r="V41" s="649" t="e">
        <f>'Cash Flow'!#REF!</f>
        <v>#REF!</v>
      </c>
      <c r="W41" s="697">
        <f>'Deliverables Checklist'!T41</f>
        <v>0</v>
      </c>
      <c r="X41" s="649" t="e">
        <f>'Cash Flow'!#REF!</f>
        <v>#REF!</v>
      </c>
      <c r="Y41" s="649" t="e">
        <f>'Cash Flow'!#REF!</f>
        <v>#REF!</v>
      </c>
      <c r="Z41" s="649" t="e">
        <f>'Cash Flow'!#REF!</f>
        <v>#REF!</v>
      </c>
      <c r="AA41" s="649" t="e">
        <f>'Cash Flow'!#REF!</f>
        <v>#REF!</v>
      </c>
      <c r="AB41" s="649" t="e">
        <f>'Cash Flow'!#REF!</f>
        <v>#REF!</v>
      </c>
      <c r="AC41" s="695"/>
      <c r="AD41" s="696"/>
    </row>
    <row r="42" spans="5:30" ht="13.5" customHeight="1">
      <c r="E42" s="1126" t="str">
        <f>'Deliverables Checklist'!B42</f>
        <v>Dalet</v>
      </c>
      <c r="F42" s="1771" t="str">
        <f>'Deliverables Checklist'!C42</f>
        <v>SRT files - plain-text file containing information regarding subtitles.</v>
      </c>
      <c r="G42" s="1772"/>
      <c r="H42" s="1772"/>
      <c r="I42" s="1772"/>
      <c r="J42" s="1773"/>
      <c r="K42" s="1774" t="str">
        <f>'Deliverables Checklist'!H42</f>
        <v>Commissioning Editor</v>
      </c>
      <c r="L42" s="1775"/>
      <c r="M42" s="696">
        <f>'Deliverables Checklist'!J42</f>
        <v>0</v>
      </c>
      <c r="N42" s="26"/>
      <c r="O42" s="26"/>
      <c r="P42" s="26"/>
      <c r="Q42" s="26"/>
      <c r="R42" s="26"/>
      <c r="S42" s="26"/>
      <c r="T42" s="26"/>
      <c r="U42" s="26"/>
      <c r="V42" s="26"/>
      <c r="W42" s="697">
        <f>'Deliverables Checklist'!T42</f>
        <v>0</v>
      </c>
      <c r="AC42" s="695"/>
      <c r="AD42" s="696"/>
    </row>
    <row r="43" spans="5:30" ht="13.5" customHeight="1">
      <c r="E43" s="1126" t="str">
        <f>'Deliverables Checklist'!B43</f>
        <v>Digital Archive/MAM</v>
      </c>
      <c r="F43" s="1771" t="str">
        <f>'Deliverables Checklist'!C43</f>
        <v>High Res photo and gif video of artists, presenters and characters per series</v>
      </c>
      <c r="G43" s="1772"/>
      <c r="H43" s="1772"/>
      <c r="I43" s="1772"/>
      <c r="J43" s="1773"/>
      <c r="K43" s="1774" t="str">
        <f>'Deliverables Checklist'!H43</f>
        <v>Publicist Channel</v>
      </c>
      <c r="L43" s="1775"/>
      <c r="M43" s="696">
        <f>'Deliverables Checklist'!J43</f>
        <v>0</v>
      </c>
      <c r="N43" s="26"/>
      <c r="O43" s="26"/>
      <c r="P43" s="26"/>
      <c r="Q43" s="26"/>
      <c r="R43" s="26"/>
      <c r="S43" s="26"/>
      <c r="T43" s="26"/>
      <c r="U43" s="26"/>
      <c r="V43" s="26"/>
      <c r="W43" s="697">
        <f>'Deliverables Checklist'!T43</f>
        <v>0</v>
      </c>
      <c r="AC43" s="695"/>
      <c r="AD43" s="696"/>
    </row>
    <row r="44" spans="5:30" ht="13.5" customHeight="1">
      <c r="E44" s="1126" t="str">
        <f>'Deliverables Checklist'!B44</f>
        <v>Digital Archive/MAM</v>
      </c>
      <c r="F44" s="1771" t="str">
        <f>'Deliverables Checklist'!C44</f>
        <v xml:space="preserve">Artist / Graphics / logos - high res for both print and video (CEs don't have access) </v>
      </c>
      <c r="G44" s="1772"/>
      <c r="H44" s="1772"/>
      <c r="I44" s="1772"/>
      <c r="J44" s="1773"/>
      <c r="K44" s="1774" t="str">
        <f>'Deliverables Checklist'!H44</f>
        <v>Commissioning Editor</v>
      </c>
      <c r="L44" s="1775"/>
      <c r="M44" s="696">
        <f>'Deliverables Checklist'!J44</f>
        <v>0</v>
      </c>
      <c r="N44" s="26"/>
      <c r="O44" s="26"/>
      <c r="P44" s="26"/>
      <c r="Q44" s="26"/>
      <c r="R44" s="26"/>
      <c r="S44" s="26"/>
      <c r="T44" s="26"/>
      <c r="U44" s="26"/>
      <c r="V44" s="26"/>
      <c r="W44" s="697">
        <f>'Deliverables Checklist'!T44</f>
        <v>0</v>
      </c>
      <c r="AC44" s="695"/>
      <c r="AD44" s="695"/>
    </row>
    <row r="45" spans="5:30" ht="13.5" customHeight="1">
      <c r="E45" s="1126" t="str">
        <f>'Deliverables Checklist'!B45</f>
        <v>Digital Archive/MAM</v>
      </c>
      <c r="F45" s="1771" t="str">
        <f>'Deliverables Checklist'!C45</f>
        <v>Media - The Making of &amp;/ behind the scenes/interviews with cast / social media</v>
      </c>
      <c r="G45" s="1772"/>
      <c r="H45" s="1772"/>
      <c r="I45" s="1772"/>
      <c r="J45" s="1773"/>
      <c r="K45" s="1774" t="str">
        <f>'Deliverables Checklist'!H45</f>
        <v>Commissioning Editor /Publicist.B development</v>
      </c>
      <c r="L45" s="1775"/>
      <c r="M45" s="696">
        <f>'Deliverables Checklist'!J45</f>
        <v>0</v>
      </c>
      <c r="N45" s="26"/>
      <c r="O45" s="26"/>
      <c r="P45" s="26"/>
      <c r="Q45" s="26"/>
      <c r="R45" s="26"/>
      <c r="S45" s="26"/>
      <c r="T45" s="26"/>
      <c r="U45" s="26"/>
      <c r="V45" s="26"/>
      <c r="W45" s="697">
        <f>'Deliverables Checklist'!T45</f>
        <v>0</v>
      </c>
      <c r="AC45" s="695"/>
      <c r="AD45" s="696"/>
    </row>
    <row r="46" spans="5:30" ht="13.5" customHeight="1">
      <c r="E46" s="1126" t="str">
        <f>'Deliverables Checklist'!B46</f>
        <v>SAP</v>
      </c>
      <c r="F46" s="1771" t="str">
        <f>'Deliverables Checklist'!C46</f>
        <v>Composer contract</v>
      </c>
      <c r="G46" s="1772"/>
      <c r="H46" s="1772"/>
      <c r="I46" s="1772"/>
      <c r="J46" s="1773"/>
      <c r="K46" s="1774" t="str">
        <f>'Deliverables Checklist'!H46</f>
        <v>Business Acquisitions</v>
      </c>
      <c r="L46" s="1775"/>
      <c r="M46" s="696">
        <f>'Deliverables Checklist'!J46</f>
        <v>0</v>
      </c>
      <c r="N46" s="26"/>
      <c r="O46" s="26"/>
      <c r="P46" s="26"/>
      <c r="Q46" s="26"/>
      <c r="R46" s="26"/>
      <c r="S46" s="26"/>
      <c r="T46" s="26"/>
      <c r="U46" s="26"/>
      <c r="V46" s="26"/>
      <c r="W46" s="697">
        <f>'Deliverables Checklist'!T46</f>
        <v>0</v>
      </c>
      <c r="AC46" s="695"/>
      <c r="AD46" s="695"/>
    </row>
    <row r="47" spans="5:30" ht="13.5" customHeight="1">
      <c r="E47" s="1126" t="str">
        <f>'Deliverables Checklist'!B47</f>
        <v>Rights Management/ Dalet/ Scheduling</v>
      </c>
      <c r="F47" s="1771" t="str">
        <f>'Deliverables Checklist'!C47</f>
        <v>Third Party Rights Clearances</v>
      </c>
      <c r="G47" s="1772"/>
      <c r="H47" s="1772"/>
      <c r="I47" s="1772"/>
      <c r="J47" s="1773"/>
      <c r="K47" s="1774" t="str">
        <f>'Deliverables Checklist'!H47</f>
        <v>Commissioning Editor</v>
      </c>
      <c r="L47" s="1775"/>
      <c r="M47" s="696">
        <f>'Deliverables Checklist'!J47</f>
        <v>0</v>
      </c>
      <c r="N47" s="26"/>
      <c r="O47" s="26"/>
      <c r="P47" s="26"/>
      <c r="Q47" s="26"/>
      <c r="R47" s="26"/>
      <c r="S47" s="26"/>
      <c r="T47" s="26"/>
      <c r="U47" s="26"/>
      <c r="V47" s="26"/>
      <c r="W47" s="697">
        <f>'Deliverables Checklist'!T47</f>
        <v>0</v>
      </c>
      <c r="AC47" s="695"/>
      <c r="AD47" s="696"/>
    </row>
    <row r="48" spans="5:30" ht="13.5" customHeight="1">
      <c r="E48" s="1126" t="str">
        <f>'Deliverables Checklist'!B48</f>
        <v>Rights Management/ Dalet/ Scheduling</v>
      </c>
      <c r="F48" s="1771" t="str">
        <f>'Deliverables Checklist'!C48</f>
        <v>Waiver or contract : Locations</v>
      </c>
      <c r="G48" s="1772"/>
      <c r="H48" s="1772"/>
      <c r="I48" s="1772"/>
      <c r="J48" s="1773"/>
      <c r="K48" s="1774" t="str">
        <f>'Deliverables Checklist'!H48</f>
        <v>Commissioning Editor</v>
      </c>
      <c r="L48" s="1775"/>
      <c r="M48" s="696">
        <f>'Deliverables Checklist'!J48</f>
        <v>0</v>
      </c>
      <c r="N48" s="26"/>
      <c r="O48" s="26"/>
      <c r="P48" s="26"/>
      <c r="Q48" s="26"/>
      <c r="R48" s="26"/>
      <c r="S48" s="26"/>
      <c r="T48" s="26"/>
      <c r="U48" s="26"/>
      <c r="V48" s="26"/>
      <c r="W48" s="697">
        <f>'Deliverables Checklist'!T48</f>
        <v>0</v>
      </c>
      <c r="AC48" s="695"/>
      <c r="AD48" s="696"/>
    </row>
    <row r="49" spans="1:30" ht="13.5" customHeight="1">
      <c r="E49" s="1126" t="str">
        <f>'Deliverables Checklist'!B49</f>
        <v>Rights Management/ Dalet/ Scheduling</v>
      </c>
      <c r="F49" s="1771" t="str">
        <f>'Deliverables Checklist'!C49</f>
        <v>Waivers : People</v>
      </c>
      <c r="G49" s="1772"/>
      <c r="H49" s="1772"/>
      <c r="I49" s="1772"/>
      <c r="J49" s="1773"/>
      <c r="K49" s="1774" t="str">
        <f>'Deliverables Checklist'!H49</f>
        <v>Commissioning Editor</v>
      </c>
      <c r="L49" s="1775"/>
      <c r="M49" s="696">
        <f>'Deliverables Checklist'!J49</f>
        <v>0</v>
      </c>
      <c r="N49" s="26"/>
      <c r="O49" s="26"/>
      <c r="P49" s="26"/>
      <c r="Q49" s="26"/>
      <c r="R49" s="26"/>
      <c r="S49" s="26"/>
      <c r="T49" s="26"/>
      <c r="U49" s="26"/>
      <c r="V49" s="26"/>
      <c r="W49" s="697">
        <f>'Deliverables Checklist'!T49</f>
        <v>0</v>
      </c>
      <c r="AC49" s="695"/>
      <c r="AD49" s="695"/>
    </row>
    <row r="50" spans="1:30" ht="13.5" customHeight="1">
      <c r="E50" s="1126" t="str">
        <f>'Deliverables Checklist'!B50</f>
        <v>Rights Management/ Dalet/ Scheduling</v>
      </c>
      <c r="F50" s="1771" t="str">
        <f>'Deliverables Checklist'!C50</f>
        <v>Commercial Music Use Clearance</v>
      </c>
      <c r="G50" s="1772"/>
      <c r="H50" s="1772"/>
      <c r="I50" s="1772"/>
      <c r="J50" s="1773"/>
      <c r="K50" s="1774" t="str">
        <f>'Deliverables Checklist'!H50</f>
        <v>Commissioning Editor</v>
      </c>
      <c r="L50" s="1775"/>
      <c r="M50" s="696">
        <f>'Deliverables Checklist'!J50</f>
        <v>0</v>
      </c>
      <c r="N50" s="26"/>
      <c r="O50" s="26"/>
      <c r="P50" s="26"/>
      <c r="Q50" s="26"/>
      <c r="R50" s="26"/>
      <c r="S50" s="26"/>
      <c r="T50" s="26"/>
      <c r="U50" s="26"/>
      <c r="V50" s="26"/>
      <c r="W50" s="697">
        <f>'Deliverables Checklist'!T50</f>
        <v>0</v>
      </c>
      <c r="AC50" s="695"/>
      <c r="AD50" s="696"/>
    </row>
    <row r="51" spans="1:30" ht="13.5" customHeight="1">
      <c r="E51" s="1126" t="str">
        <f>'Deliverables Checklist'!B51</f>
        <v>Dalet</v>
      </c>
      <c r="F51" s="1771" t="str">
        <f>'Deliverables Checklist'!C51</f>
        <v>Cast/ Crew profiles</v>
      </c>
      <c r="G51" s="1772"/>
      <c r="H51" s="1772"/>
      <c r="I51" s="1772"/>
      <c r="J51" s="1773"/>
      <c r="K51" s="1774" t="str">
        <f>'Deliverables Checklist'!H51</f>
        <v>Commissioning Editor</v>
      </c>
      <c r="L51" s="1775"/>
      <c r="M51" s="696">
        <f>'Deliverables Checklist'!J51</f>
        <v>1</v>
      </c>
      <c r="N51" s="26"/>
      <c r="O51" s="26"/>
      <c r="P51" s="26"/>
      <c r="Q51" s="26"/>
      <c r="R51" s="26"/>
      <c r="S51" s="26"/>
      <c r="T51" s="26"/>
      <c r="U51" s="26"/>
      <c r="V51" s="26"/>
      <c r="W51" s="697">
        <f>'Deliverables Checklist'!T51</f>
        <v>0</v>
      </c>
      <c r="AC51" s="695"/>
      <c r="AD51" s="696"/>
    </row>
    <row r="52" spans="1:30" ht="13.5" customHeight="1">
      <c r="E52" s="1126" t="str">
        <f>'Deliverables Checklist'!B52</f>
        <v>e-mail U drive</v>
      </c>
      <c r="F52" s="1771" t="str">
        <f>'Deliverables Checklist'!C52</f>
        <v>Press Releases</v>
      </c>
      <c r="G52" s="1772"/>
      <c r="H52" s="1772"/>
      <c r="I52" s="1772"/>
      <c r="J52" s="1773"/>
      <c r="K52" s="1774" t="str">
        <f>'Deliverables Checklist'!H52</f>
        <v>Publicist Channel</v>
      </c>
      <c r="L52" s="1775"/>
      <c r="M52" s="696">
        <f>'Deliverables Checklist'!J52</f>
        <v>0</v>
      </c>
      <c r="N52" s="26"/>
      <c r="O52" s="26"/>
      <c r="P52" s="26"/>
      <c r="Q52" s="26"/>
      <c r="R52" s="26"/>
      <c r="S52" s="26"/>
      <c r="T52" s="26"/>
      <c r="U52" s="26"/>
      <c r="V52" s="26"/>
      <c r="W52" s="697">
        <f>'Deliverables Checklist'!T52</f>
        <v>0</v>
      </c>
      <c r="AC52" s="695"/>
      <c r="AD52" s="696"/>
    </row>
    <row r="53" spans="1:30" ht="13.5" customHeight="1">
      <c r="E53" s="1126" t="str">
        <f>'Deliverables Checklist'!B53</f>
        <v>e-mail U drive</v>
      </c>
      <c r="F53" s="1771" t="str">
        <f>'Deliverables Checklist'!C53</f>
        <v>Workshopped Concept document</v>
      </c>
      <c r="G53" s="1772"/>
      <c r="H53" s="1772"/>
      <c r="I53" s="1772"/>
      <c r="J53" s="1773"/>
      <c r="K53" s="1774" t="str">
        <f>'Deliverables Checklist'!H53</f>
        <v>Commissioning Editor</v>
      </c>
      <c r="L53" s="1775"/>
      <c r="M53" s="696">
        <f>'Deliverables Checklist'!J53</f>
        <v>1</v>
      </c>
      <c r="N53" s="26"/>
      <c r="O53" s="26"/>
      <c r="P53" s="26"/>
      <c r="Q53" s="26"/>
      <c r="R53" s="26"/>
      <c r="S53" s="26"/>
      <c r="T53" s="26"/>
      <c r="U53" s="26"/>
      <c r="V53" s="26"/>
      <c r="W53" s="697">
        <f>'Deliverables Checklist'!T53</f>
        <v>0</v>
      </c>
      <c r="AC53" s="695"/>
      <c r="AD53" s="695"/>
    </row>
    <row r="54" spans="1:30" ht="13.5" customHeight="1">
      <c r="E54" s="1126" t="str">
        <f>'Deliverables Checklist'!B54</f>
        <v>e-mail U drive</v>
      </c>
      <c r="F54" s="1771" t="str">
        <f>'Deliverables Checklist'!C54</f>
        <v>Final scripts</v>
      </c>
      <c r="G54" s="1772"/>
      <c r="H54" s="1772"/>
      <c r="I54" s="1772"/>
      <c r="J54" s="1773"/>
      <c r="K54" s="1774" t="str">
        <f>'Deliverables Checklist'!H54</f>
        <v>Commissioning Editor</v>
      </c>
      <c r="L54" s="1775"/>
      <c r="M54" s="696">
        <f>'Deliverables Checklist'!J54</f>
        <v>0</v>
      </c>
      <c r="N54" s="26"/>
      <c r="O54" s="26"/>
      <c r="P54" s="26"/>
      <c r="Q54" s="26"/>
      <c r="R54" s="26"/>
      <c r="S54" s="26"/>
      <c r="T54" s="26"/>
      <c r="U54" s="26"/>
      <c r="V54" s="26"/>
      <c r="W54" s="697">
        <f>'Deliverables Checklist'!T54</f>
        <v>0</v>
      </c>
      <c r="AC54" s="695"/>
      <c r="AD54" s="696"/>
    </row>
    <row r="55" spans="1:30" ht="13.5" customHeight="1">
      <c r="E55" s="1126" t="str">
        <f>'Deliverables Checklist'!B55</f>
        <v>email U drive/RightsManagement/ Dalet/ Scheduling</v>
      </c>
      <c r="F55" s="1771" t="str">
        <f>'Deliverables Checklist'!C55</f>
        <v>Trade Exchange agreement and recon (if TE exists then the production house must deliver an ep without TE as well as with TE). (N/A)</v>
      </c>
      <c r="G55" s="1772"/>
      <c r="H55" s="1772"/>
      <c r="I55" s="1772"/>
      <c r="J55" s="1773"/>
      <c r="K55" s="1774" t="str">
        <f>'Deliverables Checklist'!H55</f>
        <v>Commissioning Editor Production Controller</v>
      </c>
      <c r="L55" s="1775"/>
      <c r="M55" s="696">
        <f>'Deliverables Checklist'!J55</f>
        <v>0</v>
      </c>
      <c r="N55" s="26"/>
      <c r="O55" s="26"/>
      <c r="P55" s="26"/>
      <c r="Q55" s="26"/>
      <c r="R55" s="26"/>
      <c r="S55" s="26"/>
      <c r="T55" s="26"/>
      <c r="U55" s="26"/>
      <c r="V55" s="26"/>
      <c r="W55" s="697">
        <f>'Deliverables Checklist'!T55</f>
        <v>0</v>
      </c>
      <c r="AC55" s="695"/>
      <c r="AD55" s="696"/>
    </row>
    <row r="56" spans="1:30" ht="13.5" customHeight="1">
      <c r="E56" s="1126" t="str">
        <f>'Deliverables Checklist'!B56</f>
        <v xml:space="preserve">U Drive &amp; Hard drive </v>
      </c>
      <c r="F56" s="2186" t="str">
        <f>'Deliverables Checklist'!C56</f>
        <v>Social Media Plan and Execution (PoE)</v>
      </c>
      <c r="G56" s="2187"/>
      <c r="H56" s="2187"/>
      <c r="I56" s="2187"/>
      <c r="J56" s="2188"/>
      <c r="K56" s="2189" t="str">
        <f>'Deliverables Checklist'!H56</f>
        <v>Commissioning Editor</v>
      </c>
      <c r="L56" s="2190"/>
      <c r="M56" s="800">
        <f>'Deliverables Checklist'!J56</f>
        <v>0</v>
      </c>
      <c r="N56" s="26"/>
      <c r="O56" s="26"/>
      <c r="P56" s="26"/>
      <c r="Q56" s="26"/>
      <c r="R56" s="26"/>
      <c r="S56" s="26"/>
      <c r="T56" s="26"/>
      <c r="U56" s="26"/>
      <c r="V56" s="26"/>
      <c r="W56" s="697">
        <f>'Deliverables Checklist'!T56</f>
        <v>0</v>
      </c>
      <c r="AC56" s="1129"/>
      <c r="AD56" s="800"/>
    </row>
    <row r="57" spans="1:30" ht="13.5" customHeight="1">
      <c r="A57" s="1130"/>
      <c r="B57" s="1131"/>
      <c r="C57" s="1132"/>
      <c r="D57" s="1132"/>
      <c r="E57" s="1133"/>
      <c r="F57" s="1134"/>
      <c r="G57" s="1134"/>
      <c r="H57" s="1134"/>
      <c r="I57" s="1134"/>
      <c r="J57" s="1134"/>
      <c r="K57" s="1135"/>
      <c r="L57" s="1135"/>
      <c r="M57" s="1136"/>
      <c r="N57" s="1130"/>
      <c r="O57" s="1130"/>
      <c r="P57" s="1130"/>
      <c r="Q57" s="1130"/>
      <c r="R57" s="1130"/>
      <c r="S57" s="1130"/>
      <c r="T57" s="1130"/>
      <c r="U57" s="1130"/>
      <c r="V57" s="1130"/>
      <c r="W57" s="1130"/>
      <c r="X57" s="1130"/>
      <c r="Y57" s="1130"/>
      <c r="Z57" s="1130"/>
      <c r="AA57" s="1130"/>
      <c r="AB57" s="1130"/>
      <c r="AC57" s="1137"/>
      <c r="AD57" s="1121"/>
    </row>
    <row r="58" spans="1:30" ht="13.5" customHeight="1">
      <c r="E58" s="1138"/>
      <c r="F58" s="1139"/>
      <c r="G58" s="1139"/>
      <c r="H58" s="1139"/>
      <c r="I58" s="1139"/>
      <c r="J58" s="1139"/>
      <c r="K58" s="1140"/>
      <c r="L58" s="1140"/>
      <c r="M58" s="1141"/>
      <c r="N58" s="26"/>
      <c r="O58" s="26"/>
      <c r="P58" s="26"/>
      <c r="Q58" s="26"/>
      <c r="R58" s="26"/>
      <c r="S58" s="26"/>
      <c r="T58" s="26"/>
      <c r="U58" s="26"/>
      <c r="V58" s="26"/>
      <c r="W58" s="26"/>
      <c r="AC58" s="796"/>
      <c r="AD58" s="811"/>
    </row>
    <row r="59" spans="1:30" ht="13.5" customHeight="1">
      <c r="E59" s="1138"/>
      <c r="F59" s="1139"/>
      <c r="G59" s="1139"/>
      <c r="H59" s="1139"/>
      <c r="I59" s="1139"/>
      <c r="J59" s="1139"/>
      <c r="K59" s="1140"/>
      <c r="L59" s="1140"/>
      <c r="M59" s="1141"/>
      <c r="N59" s="26"/>
      <c r="O59" s="26"/>
      <c r="P59" s="26"/>
      <c r="Q59" s="26"/>
      <c r="R59" s="26"/>
      <c r="S59" s="26"/>
      <c r="T59" s="26"/>
      <c r="U59" s="26"/>
      <c r="V59" s="26"/>
      <c r="W59" s="26"/>
      <c r="AC59" s="796"/>
      <c r="AD59" s="811"/>
    </row>
    <row r="60" spans="1:30" ht="13.5" customHeight="1">
      <c r="E60" s="1138"/>
      <c r="F60" s="1139"/>
      <c r="G60" s="1139"/>
      <c r="H60" s="1139"/>
      <c r="I60" s="1139"/>
      <c r="J60" s="1139"/>
      <c r="K60" s="1140"/>
      <c r="L60" s="1140"/>
      <c r="M60" s="1141"/>
      <c r="N60" s="26"/>
      <c r="O60" s="26"/>
      <c r="P60" s="26"/>
      <c r="Q60" s="26"/>
      <c r="R60" s="26"/>
      <c r="S60" s="26"/>
      <c r="T60" s="26"/>
      <c r="U60" s="26"/>
      <c r="V60" s="26"/>
      <c r="W60" s="26"/>
      <c r="AC60" s="796"/>
      <c r="AD60" s="811"/>
    </row>
    <row r="61" spans="1:30" ht="13.5" customHeight="1">
      <c r="E61" s="1138"/>
      <c r="F61" s="1139"/>
      <c r="G61" s="1139"/>
      <c r="H61" s="1139"/>
      <c r="I61" s="1139"/>
      <c r="J61" s="1139"/>
      <c r="K61" s="1140"/>
      <c r="L61" s="1140"/>
      <c r="M61" s="1141"/>
      <c r="N61" s="26"/>
      <c r="O61" s="26"/>
      <c r="P61" s="26"/>
      <c r="Q61" s="26"/>
      <c r="R61" s="26"/>
      <c r="S61" s="26"/>
      <c r="T61" s="26"/>
      <c r="U61" s="26"/>
      <c r="V61" s="26"/>
      <c r="W61" s="26"/>
      <c r="AC61" s="796"/>
      <c r="AD61" s="811"/>
    </row>
    <row r="62" spans="1:30" ht="13.5" customHeight="1">
      <c r="E62" s="1138"/>
      <c r="F62" s="1139"/>
      <c r="G62" s="1139"/>
      <c r="H62" s="1139"/>
      <c r="I62" s="1139"/>
      <c r="J62" s="1139"/>
      <c r="K62" s="1140"/>
      <c r="L62" s="1140"/>
      <c r="M62" s="1141"/>
      <c r="N62" s="26"/>
      <c r="O62" s="26"/>
      <c r="P62" s="26"/>
      <c r="Q62" s="26"/>
      <c r="R62" s="26"/>
      <c r="S62" s="26"/>
      <c r="T62" s="26"/>
      <c r="U62" s="26"/>
      <c r="V62" s="26"/>
      <c r="W62" s="26"/>
      <c r="AC62" s="796"/>
      <c r="AD62" s="811"/>
    </row>
    <row r="63" spans="1:30" ht="13.5" customHeight="1">
      <c r="E63" s="1138"/>
      <c r="F63" s="1139"/>
      <c r="G63" s="1139"/>
      <c r="H63" s="1139"/>
      <c r="I63" s="1139"/>
      <c r="J63" s="1139"/>
      <c r="K63" s="1140"/>
      <c r="L63" s="1140"/>
      <c r="M63" s="1141"/>
      <c r="N63" s="26"/>
      <c r="O63" s="26"/>
      <c r="P63" s="26"/>
      <c r="Q63" s="26"/>
      <c r="R63" s="26"/>
      <c r="S63" s="26"/>
      <c r="T63" s="26"/>
      <c r="U63" s="26"/>
      <c r="V63" s="26"/>
      <c r="W63" s="26"/>
      <c r="AC63" s="796"/>
      <c r="AD63" s="811"/>
    </row>
    <row r="64" spans="1:30" ht="13.5" customHeight="1">
      <c r="E64" s="1138"/>
      <c r="F64" s="1139"/>
      <c r="G64" s="1139"/>
      <c r="H64" s="1139"/>
      <c r="I64" s="1139"/>
      <c r="J64" s="1139"/>
      <c r="K64" s="1140"/>
      <c r="L64" s="1140"/>
      <c r="M64" s="1141"/>
      <c r="N64" s="26"/>
      <c r="O64" s="26"/>
      <c r="P64" s="26"/>
      <c r="Q64" s="26"/>
      <c r="R64" s="26"/>
      <c r="S64" s="26"/>
      <c r="T64" s="26"/>
      <c r="U64" s="26"/>
      <c r="V64" s="26"/>
      <c r="W64" s="26"/>
      <c r="AC64" s="796"/>
      <c r="AD64" s="811"/>
    </row>
    <row r="65" spans="2:23" ht="13.5" customHeight="1">
      <c r="E65" s="1138"/>
      <c r="F65" s="1139"/>
      <c r="G65" s="1139"/>
      <c r="H65" s="1139"/>
      <c r="I65" s="1139"/>
      <c r="J65" s="1139"/>
      <c r="K65" s="1140"/>
      <c r="L65" s="1140"/>
      <c r="M65" s="1141"/>
      <c r="N65" s="26"/>
      <c r="O65" s="26"/>
      <c r="P65" s="26"/>
      <c r="Q65" s="26"/>
      <c r="R65" s="26"/>
      <c r="S65" s="26"/>
      <c r="T65" s="26"/>
      <c r="U65" s="26"/>
      <c r="V65" s="26"/>
      <c r="W65" s="26"/>
    </row>
    <row r="66" spans="2:23" ht="13.5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</row>
    <row r="67" spans="2:23" ht="13.5" customHeight="1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</row>
    <row r="68" spans="2:23" ht="13.5" customHeight="1">
      <c r="N68" s="26"/>
      <c r="O68" s="26"/>
      <c r="P68" s="26"/>
      <c r="Q68" s="26"/>
      <c r="R68" s="26"/>
      <c r="S68" s="26"/>
      <c r="T68" s="26"/>
      <c r="U68" s="26"/>
      <c r="V68" s="26"/>
      <c r="W68" s="26"/>
    </row>
    <row r="69" spans="2:23" ht="13.5" customHeight="1">
      <c r="N69" s="26"/>
      <c r="O69" s="26"/>
      <c r="P69" s="26"/>
      <c r="Q69" s="26"/>
      <c r="R69" s="26"/>
      <c r="S69" s="26"/>
      <c r="T69" s="26"/>
      <c r="U69" s="26"/>
      <c r="V69" s="26"/>
      <c r="W69" s="26"/>
    </row>
    <row r="70" spans="2:23" ht="13.5" customHeight="1">
      <c r="N70" s="26"/>
      <c r="O70" s="26"/>
      <c r="P70" s="26"/>
      <c r="Q70" s="26"/>
      <c r="R70" s="26"/>
      <c r="S70" s="26"/>
      <c r="T70" s="26"/>
      <c r="U70" s="26"/>
      <c r="V70" s="26"/>
      <c r="W70" s="26"/>
    </row>
  </sheetData>
  <sheetProtection algorithmName="SHA-512" hashValue="hoNAAN1fYJCmuZqsigP+hbs21V33kXBrtb3iclQ/de3gkPZ8agcWIWorr40GsSG2B+tTT99P2Y9wRsEYQVlTxQ==" saltValue="6nfxKT1PyrmFTV0vI5mPvg==" spinCount="100000" sheet="1"/>
  <mergeCells count="102">
    <mergeCell ref="AB8:AB13"/>
    <mergeCell ref="AC8:AC13"/>
    <mergeCell ref="AD8:AD13"/>
    <mergeCell ref="M10:M12"/>
    <mergeCell ref="W10:W12"/>
    <mergeCell ref="F53:J53"/>
    <mergeCell ref="K53:L53"/>
    <mergeCell ref="F54:J54"/>
    <mergeCell ref="K54:L54"/>
    <mergeCell ref="F43:J43"/>
    <mergeCell ref="K43:L43"/>
    <mergeCell ref="F44:J44"/>
    <mergeCell ref="K44:L44"/>
    <mergeCell ref="F45:J45"/>
    <mergeCell ref="K45:L45"/>
    <mergeCell ref="F46:J46"/>
    <mergeCell ref="K46:L46"/>
    <mergeCell ref="F47:J47"/>
    <mergeCell ref="K47:L47"/>
    <mergeCell ref="K37:L37"/>
    <mergeCell ref="F32:J32"/>
    <mergeCell ref="K32:L32"/>
    <mergeCell ref="F33:J33"/>
    <mergeCell ref="K33:L33"/>
    <mergeCell ref="F55:J55"/>
    <mergeCell ref="K55:L55"/>
    <mergeCell ref="F56:J56"/>
    <mergeCell ref="K56:L56"/>
    <mergeCell ref="F48:J48"/>
    <mergeCell ref="K48:L48"/>
    <mergeCell ref="F49:J49"/>
    <mergeCell ref="K49:L49"/>
    <mergeCell ref="F50:J50"/>
    <mergeCell ref="K50:L50"/>
    <mergeCell ref="F51:J51"/>
    <mergeCell ref="K51:L51"/>
    <mergeCell ref="F52:J52"/>
    <mergeCell ref="K52:L52"/>
    <mergeCell ref="K1:L1"/>
    <mergeCell ref="E2:F3"/>
    <mergeCell ref="G2:H2"/>
    <mergeCell ref="I2:J2"/>
    <mergeCell ref="G3:H3"/>
    <mergeCell ref="I3:J3"/>
    <mergeCell ref="F41:J41"/>
    <mergeCell ref="K41:L41"/>
    <mergeCell ref="F42:J42"/>
    <mergeCell ref="K42:L42"/>
    <mergeCell ref="F4:J4"/>
    <mergeCell ref="F5:J5"/>
    <mergeCell ref="F6:J6"/>
    <mergeCell ref="F40:J40"/>
    <mergeCell ref="K40:L40"/>
    <mergeCell ref="E8:E14"/>
    <mergeCell ref="F8:J14"/>
    <mergeCell ref="K8:L14"/>
    <mergeCell ref="F38:J38"/>
    <mergeCell ref="K38:L38"/>
    <mergeCell ref="F39:J39"/>
    <mergeCell ref="K39:L39"/>
    <mergeCell ref="K31:L31"/>
    <mergeCell ref="F37:J37"/>
    <mergeCell ref="C7:D7"/>
    <mergeCell ref="F24:J24"/>
    <mergeCell ref="K24:L24"/>
    <mergeCell ref="F21:J21"/>
    <mergeCell ref="K21:L21"/>
    <mergeCell ref="K18:L18"/>
    <mergeCell ref="K19:L19"/>
    <mergeCell ref="F16:J16"/>
    <mergeCell ref="F15:J15"/>
    <mergeCell ref="K15:L15"/>
    <mergeCell ref="F17:J17"/>
    <mergeCell ref="K17:L17"/>
    <mergeCell ref="F20:J20"/>
    <mergeCell ref="K20:L20"/>
    <mergeCell ref="F18:J18"/>
    <mergeCell ref="F19:J19"/>
    <mergeCell ref="K16:L16"/>
    <mergeCell ref="F35:J35"/>
    <mergeCell ref="K35:L35"/>
    <mergeCell ref="F22:J22"/>
    <mergeCell ref="K22:L22"/>
    <mergeCell ref="F23:J23"/>
    <mergeCell ref="K23:L23"/>
    <mergeCell ref="F25:J25"/>
    <mergeCell ref="K25:L25"/>
    <mergeCell ref="F36:J36"/>
    <mergeCell ref="K36:L36"/>
    <mergeCell ref="F29:J29"/>
    <mergeCell ref="K29:L29"/>
    <mergeCell ref="F30:J30"/>
    <mergeCell ref="K30:L30"/>
    <mergeCell ref="F31:J31"/>
    <mergeCell ref="F26:J26"/>
    <mergeCell ref="K26:L26"/>
    <mergeCell ref="F27:J27"/>
    <mergeCell ref="K27:L27"/>
    <mergeCell ref="F28:J28"/>
    <mergeCell ref="K28:L28"/>
    <mergeCell ref="F34:J34"/>
    <mergeCell ref="K34:L34"/>
  </mergeCells>
  <printOptions horizontalCentered="1" verticalCentered="1"/>
  <pageMargins left="0" right="0" top="0.31496062992125984" bottom="0.15748031496062992" header="0" footer="0"/>
  <pageSetup paperSize="9" scale="95" fitToHeight="2" pageOrder="overThenDown" orientation="landscape" r:id="rId1"/>
  <headerFooter alignWithMargins="0">
    <oddHeader>&amp;R&amp;6&amp;Z&amp;F</oddHeader>
    <oddFooter>&amp;L&amp;8Compiled by: S.A.B.C. Ltd - Updated March 2023   &amp;"Arial,Bold Italic"Copyright reserved&amp;R&amp;"Arial,Bold"&amp;8&amp;F&amp;"Arial,Regular"  - Printed: &amp;D - &amp;A -  Page &amp;P of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  <pageSetUpPr fitToPage="1"/>
  </sheetPr>
  <dimension ref="A1:AD70"/>
  <sheetViews>
    <sheetView showGridLines="0" zoomScale="85" zoomScaleNormal="85" workbookViewId="0">
      <pane ySplit="13" topLeftCell="A14" activePane="bottomLeft" state="frozen"/>
      <selection pane="bottomLeft" activeCell="AC15" sqref="AC15"/>
    </sheetView>
  </sheetViews>
  <sheetFormatPr defaultColWidth="9.42578125" defaultRowHeight="13.5" customHeight="1"/>
  <cols>
    <col min="1" max="1" width="1" style="26" customWidth="1"/>
    <col min="2" max="2" width="7.42578125" style="635" hidden="1" customWidth="1"/>
    <col min="3" max="4" width="7.42578125" style="636" hidden="1" customWidth="1"/>
    <col min="5" max="5" width="27.42578125" style="796" customWidth="1"/>
    <col min="6" max="9" width="8" style="796" customWidth="1"/>
    <col min="10" max="10" width="11.28515625" style="796" customWidth="1"/>
    <col min="11" max="11" width="14.85546875" style="796" customWidth="1"/>
    <col min="12" max="12" width="5.28515625" style="796" customWidth="1"/>
    <col min="13" max="23" width="12.42578125" style="796" hidden="1" customWidth="1"/>
    <col min="24" max="24" width="12.42578125" style="796" customWidth="1"/>
    <col min="25" max="28" width="12.42578125" style="26" hidden="1" customWidth="1"/>
    <col min="29" max="29" width="30.7109375" style="26" customWidth="1"/>
    <col min="30" max="30" width="20.5703125" style="26" customWidth="1"/>
    <col min="31" max="16384" width="9.42578125" style="26"/>
  </cols>
  <sheetData>
    <row r="1" spans="1:30" ht="27" customHeight="1">
      <c r="E1" s="798" t="s">
        <v>1711</v>
      </c>
      <c r="G1" s="798"/>
      <c r="H1" s="798"/>
      <c r="I1" s="798"/>
      <c r="J1" s="798"/>
      <c r="K1" s="2174"/>
      <c r="L1" s="2174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810"/>
      <c r="X1" s="810"/>
      <c r="Y1" s="650"/>
      <c r="Z1" s="650"/>
      <c r="AA1" s="650"/>
    </row>
    <row r="2" spans="1:30" s="362" customFormat="1" ht="13.5" customHeight="1">
      <c r="B2" s="637"/>
      <c r="C2" s="423"/>
      <c r="D2" s="423"/>
      <c r="E2" s="1730" t="str">
        <f>'Prod. Info'!A37</f>
        <v>SAP Project No./s:</v>
      </c>
      <c r="F2" s="1730"/>
      <c r="G2" s="1731" t="str">
        <f>'Prod. Info'!B37</f>
        <v>LP-000</v>
      </c>
      <c r="H2" s="1731"/>
      <c r="I2" s="1731">
        <f>'Prod. Info'!E37</f>
        <v>0</v>
      </c>
      <c r="J2" s="1731"/>
      <c r="K2" s="785"/>
      <c r="L2" s="793"/>
      <c r="M2" s="811"/>
      <c r="N2" s="811"/>
      <c r="O2" s="811"/>
      <c r="P2" s="811"/>
      <c r="Q2" s="811"/>
      <c r="R2" s="811"/>
      <c r="S2" s="811"/>
      <c r="T2" s="811"/>
      <c r="U2" s="811"/>
      <c r="V2" s="811"/>
      <c r="W2" s="811"/>
      <c r="X2" s="811"/>
      <c r="Y2" s="784"/>
      <c r="Z2" s="784"/>
      <c r="AA2" s="784"/>
      <c r="AB2" s="25"/>
    </row>
    <row r="3" spans="1:30" s="362" customFormat="1" ht="13.5" customHeight="1">
      <c r="B3" s="637"/>
      <c r="C3" s="423"/>
      <c r="D3" s="423"/>
      <c r="E3" s="1730"/>
      <c r="F3" s="1730"/>
      <c r="G3" s="1731">
        <f>'Prod. Info'!C37</f>
        <v>0</v>
      </c>
      <c r="H3" s="1731"/>
      <c r="I3" s="1731">
        <f>'Prod. Info'!D37</f>
        <v>0</v>
      </c>
      <c r="J3" s="1731"/>
      <c r="K3" s="632"/>
      <c r="L3" s="794"/>
      <c r="M3" s="794"/>
      <c r="N3" s="794"/>
      <c r="O3" s="794"/>
      <c r="P3" s="794"/>
      <c r="Q3" s="794"/>
      <c r="R3" s="794"/>
      <c r="S3" s="794"/>
      <c r="T3" s="794"/>
      <c r="U3" s="794"/>
      <c r="V3" s="794"/>
      <c r="W3" s="794"/>
      <c r="X3" s="794"/>
      <c r="AB3" s="25"/>
    </row>
    <row r="4" spans="1:30" s="362" customFormat="1" ht="13.5" customHeight="1">
      <c r="B4" s="637"/>
      <c r="C4" s="423"/>
      <c r="D4" s="423"/>
      <c r="E4" s="799" t="s">
        <v>1115</v>
      </c>
      <c r="F4" s="1744">
        <f>('Prod. Info'!C2)</f>
        <v>0</v>
      </c>
      <c r="G4" s="1744"/>
      <c r="H4" s="1744"/>
      <c r="I4" s="1744"/>
      <c r="J4" s="1744"/>
      <c r="K4" s="785"/>
      <c r="L4" s="793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784"/>
      <c r="Z4" s="784"/>
      <c r="AA4" s="784"/>
      <c r="AB4" s="25"/>
    </row>
    <row r="5" spans="1:30" s="362" customFormat="1" ht="13.5" customHeight="1">
      <c r="B5" s="637"/>
      <c r="C5" s="423"/>
      <c r="D5" s="423"/>
      <c r="E5" s="799" t="s">
        <v>1117</v>
      </c>
      <c r="F5" s="1744">
        <f>('Prod. Info'!C20)</f>
        <v>0</v>
      </c>
      <c r="G5" s="1744"/>
      <c r="H5" s="1744"/>
      <c r="I5" s="1744"/>
      <c r="J5" s="1744"/>
      <c r="K5" s="794"/>
      <c r="L5" s="794"/>
      <c r="M5" s="794"/>
      <c r="N5" s="794"/>
      <c r="O5" s="794"/>
      <c r="P5" s="794"/>
      <c r="Q5" s="794"/>
      <c r="R5" s="794"/>
      <c r="S5" s="794"/>
      <c r="T5" s="794"/>
      <c r="U5" s="794"/>
      <c r="V5" s="794"/>
      <c r="W5" s="794"/>
      <c r="X5" s="794"/>
    </row>
    <row r="6" spans="1:30" s="362" customFormat="1" ht="13.5" customHeight="1">
      <c r="B6" s="637"/>
      <c r="C6" s="423"/>
      <c r="D6" s="423"/>
      <c r="E6" s="799" t="s">
        <v>1119</v>
      </c>
      <c r="F6" s="1744">
        <f>('Prod. Info'!C40)</f>
        <v>0</v>
      </c>
      <c r="G6" s="1744"/>
      <c r="H6" s="1744"/>
      <c r="I6" s="1744"/>
      <c r="J6" s="1744"/>
      <c r="K6" s="785"/>
      <c r="L6" s="793"/>
      <c r="M6" s="811"/>
      <c r="N6" s="811"/>
      <c r="O6" s="811"/>
      <c r="P6" s="811"/>
      <c r="Q6" s="811"/>
      <c r="R6" s="811"/>
      <c r="S6" s="811"/>
      <c r="T6" s="811"/>
      <c r="U6" s="811"/>
      <c r="V6" s="811"/>
      <c r="W6" s="811"/>
      <c r="X6" s="811"/>
      <c r="Y6" s="784"/>
      <c r="Z6" s="784"/>
      <c r="AA6" s="784"/>
      <c r="AB6" s="25"/>
    </row>
    <row r="7" spans="1:30" s="362" customFormat="1" ht="7.5" customHeight="1" thickBot="1">
      <c r="B7" s="637"/>
      <c r="C7" s="2173" t="s">
        <v>1712</v>
      </c>
      <c r="D7" s="2173"/>
      <c r="E7" s="794"/>
      <c r="F7" s="794"/>
      <c r="G7" s="794"/>
      <c r="H7" s="794"/>
      <c r="I7" s="794"/>
      <c r="J7" s="794"/>
      <c r="K7" s="794"/>
      <c r="L7" s="795"/>
      <c r="M7" s="794"/>
      <c r="N7" s="794"/>
      <c r="O7" s="794"/>
      <c r="P7" s="794"/>
      <c r="Q7" s="794"/>
      <c r="R7" s="794"/>
      <c r="S7" s="794"/>
      <c r="T7" s="794"/>
      <c r="U7" s="794"/>
      <c r="V7" s="794"/>
      <c r="W7" s="794"/>
      <c r="X7" s="794"/>
      <c r="AA7" s="638"/>
      <c r="AB7" s="638"/>
    </row>
    <row r="8" spans="1:30" s="362" customFormat="1" ht="13.5" customHeight="1" thickTop="1">
      <c r="B8" s="801" t="e">
        <f>Budget!#REF!</f>
        <v>#REF!</v>
      </c>
      <c r="C8" s="802" t="e">
        <f>Budget!#REF!</f>
        <v>#REF!</v>
      </c>
      <c r="D8" s="807" t="e">
        <f>Budget!#REF!</f>
        <v>#REF!</v>
      </c>
      <c r="E8" s="1745" t="str">
        <f>'Deliverables Checklist'!B8</f>
        <v>SYSTEM</v>
      </c>
      <c r="F8" s="2177" t="str">
        <f>'Deliverables Checklist'!C8</f>
        <v>DESCRIPTION</v>
      </c>
      <c r="G8" s="2178"/>
      <c r="H8" s="2178"/>
      <c r="I8" s="2178"/>
      <c r="J8" s="2179"/>
      <c r="K8" s="1748" t="str">
        <f>'Deliverables Checklist'!H8</f>
        <v>PERSON ACCOUNTABLE</v>
      </c>
      <c r="L8" s="2179"/>
      <c r="M8" s="651" t="str">
        <f>'Deliverables Checklist'!J8</f>
        <v>Pay date:</v>
      </c>
      <c r="N8" s="651" t="str">
        <f>'Cash Flow'!L8</f>
        <v>Pay date:</v>
      </c>
      <c r="O8" s="651" t="str">
        <f>'Cash Flow'!M8</f>
        <v>Pay date:</v>
      </c>
      <c r="P8" s="651" t="str">
        <f>'Cash Flow'!N8</f>
        <v>Pay date:</v>
      </c>
      <c r="Q8" s="651" t="str">
        <f>'Cash Flow'!O8</f>
        <v>Pay date:</v>
      </c>
      <c r="R8" s="651" t="str">
        <f>'Cash Flow'!P8</f>
        <v>Pay date:</v>
      </c>
      <c r="S8" s="651" t="str">
        <f>'Cash Flow'!Q8</f>
        <v>Pay date:</v>
      </c>
      <c r="T8" s="651" t="str">
        <f>'Cash Flow'!R8</f>
        <v>Pay date:</v>
      </c>
      <c r="U8" s="651" t="str">
        <f>'Cash Flow'!S8</f>
        <v>Pay date:</v>
      </c>
      <c r="V8" s="651" t="str">
        <f>'Cash Flow'!T8</f>
        <v>Pay date:</v>
      </c>
      <c r="W8" s="651" t="str">
        <f>'Cash Flow'!U8</f>
        <v>Pay date:</v>
      </c>
      <c r="X8" s="651" t="str">
        <f>'Deliverables Checklist'!U8</f>
        <v>Pay date:</v>
      </c>
      <c r="Y8" s="651" t="str">
        <f>'Cash Flow'!W8</f>
        <v>Pay date:</v>
      </c>
      <c r="Z8" s="651" t="str">
        <f>'Cash Flow'!X8</f>
        <v>Pay date:</v>
      </c>
      <c r="AA8" s="651" t="str">
        <f>'Cash Flow'!Z8</f>
        <v>Producton Control Adjustments</v>
      </c>
      <c r="AB8" s="1741" t="s">
        <v>1125</v>
      </c>
      <c r="AC8" s="1745" t="s">
        <v>1713</v>
      </c>
      <c r="AD8" s="1745" t="s">
        <v>75</v>
      </c>
    </row>
    <row r="9" spans="1:30" s="362" customFormat="1" ht="13.5" customHeight="1">
      <c r="B9" s="803"/>
      <c r="C9" s="804"/>
      <c r="D9" s="808"/>
      <c r="E9" s="2175"/>
      <c r="F9" s="2180"/>
      <c r="G9" s="2181"/>
      <c r="H9" s="2181"/>
      <c r="I9" s="2181"/>
      <c r="J9" s="2182"/>
      <c r="K9" s="2180"/>
      <c r="L9" s="2182"/>
      <c r="M9" s="780" t="str">
        <f>'Deliverables Checklist'!J9</f>
        <v>dd-mm-yy</v>
      </c>
      <c r="N9" s="652" t="str">
        <f>'Cash Flow'!L9</f>
        <v>dd-mm-yy</v>
      </c>
      <c r="O9" s="652" t="str">
        <f>'Cash Flow'!M9</f>
        <v>dd-mm-yy</v>
      </c>
      <c r="P9" s="652" t="str">
        <f>'Cash Flow'!N9</f>
        <v>dd-mm-yy</v>
      </c>
      <c r="Q9" s="652" t="str">
        <f>'Cash Flow'!O9</f>
        <v>dd-mm-yy</v>
      </c>
      <c r="R9" s="652" t="str">
        <f>'Cash Flow'!P9</f>
        <v>dd-mm-yy</v>
      </c>
      <c r="S9" s="652" t="str">
        <f>'Cash Flow'!Q9</f>
        <v>dd-mm-yy</v>
      </c>
      <c r="T9" s="652" t="str">
        <f>'Cash Flow'!R9</f>
        <v>dd-mm-yy</v>
      </c>
      <c r="U9" s="652" t="str">
        <f>'Cash Flow'!S9</f>
        <v>dd-mm-yy</v>
      </c>
      <c r="V9" s="652" t="str">
        <f>'Cash Flow'!T9</f>
        <v>dd-mm-yy</v>
      </c>
      <c r="W9" s="652" t="str">
        <f>'Cash Flow'!U9</f>
        <v>dd-mm-yy</v>
      </c>
      <c r="X9" s="780" t="str">
        <f>'Deliverables Checklist'!U9</f>
        <v>dd-mm-yy</v>
      </c>
      <c r="Y9" s="652" t="str">
        <f>'Cash Flow'!W9</f>
        <v>dd-mm-yy</v>
      </c>
      <c r="Z9" s="652" t="str">
        <f>'Cash Flow'!X9</f>
        <v>dd-mm-yy</v>
      </c>
      <c r="AA9" s="652">
        <f>'Cash Flow'!Z9</f>
        <v>0</v>
      </c>
      <c r="AB9" s="1742"/>
      <c r="AC9" s="1746"/>
      <c r="AD9" s="1746"/>
    </row>
    <row r="10" spans="1:30" s="362" customFormat="1" ht="13.5" customHeight="1">
      <c r="B10" s="803"/>
      <c r="C10" s="804"/>
      <c r="D10" s="808"/>
      <c r="E10" s="2175"/>
      <c r="F10" s="2180"/>
      <c r="G10" s="2181"/>
      <c r="H10" s="2181"/>
      <c r="I10" s="2181"/>
      <c r="J10" s="2182"/>
      <c r="K10" s="2180"/>
      <c r="L10" s="2182"/>
      <c r="M10" s="1779" t="str">
        <f>'Deliverables Checklist'!J10</f>
        <v>Deliverables to be met before processing of:</v>
      </c>
      <c r="N10" s="652"/>
      <c r="O10" s="652"/>
      <c r="P10" s="652"/>
      <c r="Q10" s="652"/>
      <c r="R10" s="652"/>
      <c r="S10" s="652"/>
      <c r="T10" s="652"/>
      <c r="U10" s="652"/>
      <c r="V10" s="652"/>
      <c r="W10" s="652"/>
      <c r="X10" s="1779" t="str">
        <f>'Deliverables Checklist'!U10</f>
        <v>Deliverables to be met before processing of:</v>
      </c>
      <c r="Y10" s="652"/>
      <c r="Z10" s="652"/>
      <c r="AA10" s="652"/>
      <c r="AB10" s="1742"/>
      <c r="AC10" s="1746"/>
      <c r="AD10" s="1746"/>
    </row>
    <row r="11" spans="1:30" s="362" customFormat="1" ht="13.5" customHeight="1">
      <c r="B11" s="803"/>
      <c r="C11" s="804"/>
      <c r="D11" s="808"/>
      <c r="E11" s="2175"/>
      <c r="F11" s="2180"/>
      <c r="G11" s="2181"/>
      <c r="H11" s="2181"/>
      <c r="I11" s="2181"/>
      <c r="J11" s="2182"/>
      <c r="K11" s="2180"/>
      <c r="L11" s="2182"/>
      <c r="M11" s="1780"/>
      <c r="N11" s="643" t="s">
        <v>1123</v>
      </c>
      <c r="O11" s="643" t="s">
        <v>1123</v>
      </c>
      <c r="P11" s="643" t="s">
        <v>1123</v>
      </c>
      <c r="Q11" s="643" t="s">
        <v>1123</v>
      </c>
      <c r="R11" s="643" t="s">
        <v>1123</v>
      </c>
      <c r="S11" s="643" t="s">
        <v>1123</v>
      </c>
      <c r="T11" s="643" t="s">
        <v>1123</v>
      </c>
      <c r="U11" s="643" t="s">
        <v>1123</v>
      </c>
      <c r="V11" s="643" t="s">
        <v>1123</v>
      </c>
      <c r="W11" s="643" t="s">
        <v>1123</v>
      </c>
      <c r="X11" s="1780"/>
      <c r="Y11" s="643" t="s">
        <v>1123</v>
      </c>
      <c r="Z11" s="643" t="s">
        <v>1123</v>
      </c>
      <c r="AA11" s="643" t="s">
        <v>1123</v>
      </c>
      <c r="AB11" s="1742"/>
      <c r="AC11" s="1746"/>
      <c r="AD11" s="1746"/>
    </row>
    <row r="12" spans="1:30" s="362" customFormat="1" ht="13.5" customHeight="1">
      <c r="B12" s="803"/>
      <c r="C12" s="804"/>
      <c r="D12" s="808"/>
      <c r="E12" s="2175"/>
      <c r="F12" s="2180"/>
      <c r="G12" s="2181"/>
      <c r="H12" s="2181"/>
      <c r="I12" s="2181"/>
      <c r="J12" s="2182"/>
      <c r="K12" s="2180"/>
      <c r="L12" s="2182"/>
      <c r="M12" s="1780"/>
      <c r="N12" s="643"/>
      <c r="O12" s="643"/>
      <c r="P12" s="643"/>
      <c r="Q12" s="643"/>
      <c r="R12" s="643"/>
      <c r="S12" s="643"/>
      <c r="T12" s="643"/>
      <c r="U12" s="643"/>
      <c r="V12" s="643"/>
      <c r="W12" s="643"/>
      <c r="X12" s="1780"/>
      <c r="Y12" s="643"/>
      <c r="Z12" s="643"/>
      <c r="AA12" s="643"/>
      <c r="AB12" s="1742"/>
      <c r="AC12" s="1746"/>
      <c r="AD12" s="1746"/>
    </row>
    <row r="13" spans="1:30" s="362" customFormat="1" ht="13.5" customHeight="1" thickBot="1">
      <c r="B13" s="805"/>
      <c r="C13" s="806"/>
      <c r="D13" s="809"/>
      <c r="E13" s="2175"/>
      <c r="F13" s="2180"/>
      <c r="G13" s="2181"/>
      <c r="H13" s="2181"/>
      <c r="I13" s="2181"/>
      <c r="J13" s="2182"/>
      <c r="K13" s="2180"/>
      <c r="L13" s="2182"/>
      <c r="M13" s="781" t="str">
        <f>'Deliverables Checklist'!J13</f>
        <v>P1 invoice</v>
      </c>
      <c r="N13" s="653" t="str">
        <f>'Cash Flow'!L11</f>
        <v>Month</v>
      </c>
      <c r="O13" s="653" t="str">
        <f>'Cash Flow'!M11</f>
        <v>Month</v>
      </c>
      <c r="P13" s="653" t="str">
        <f>'Cash Flow'!N11</f>
        <v>Month</v>
      </c>
      <c r="Q13" s="653" t="str">
        <f>'Cash Flow'!O11</f>
        <v>Month</v>
      </c>
      <c r="R13" s="653" t="str">
        <f>'Cash Flow'!P11</f>
        <v>Month</v>
      </c>
      <c r="S13" s="653" t="str">
        <f>'Cash Flow'!Q11</f>
        <v>Month</v>
      </c>
      <c r="T13" s="653" t="str">
        <f>'Cash Flow'!R11</f>
        <v>Month</v>
      </c>
      <c r="U13" s="653" t="str">
        <f>'Cash Flow'!S11</f>
        <v>Month</v>
      </c>
      <c r="V13" s="653" t="str">
        <f>'Cash Flow'!T11</f>
        <v>Month</v>
      </c>
      <c r="W13" s="653" t="str">
        <f>'Cash Flow'!U11</f>
        <v>Month</v>
      </c>
      <c r="X13" s="781" t="str">
        <f>'Deliverables Checklist'!U13</f>
        <v>P12 invoice</v>
      </c>
      <c r="Y13" s="653" t="str">
        <f>'Cash Flow'!W11</f>
        <v>Month</v>
      </c>
      <c r="Z13" s="653" t="str">
        <f>'Cash Flow'!X11</f>
        <v>Month</v>
      </c>
      <c r="AA13" s="653">
        <f>'Cash Flow'!Z11</f>
        <v>0</v>
      </c>
      <c r="AB13" s="1743"/>
      <c r="AC13" s="1747"/>
      <c r="AD13" s="1747"/>
    </row>
    <row r="14" spans="1:30" ht="13.5" customHeight="1" thickBot="1">
      <c r="A14" s="362"/>
      <c r="B14" s="654"/>
      <c r="C14" s="655"/>
      <c r="D14" s="655"/>
      <c r="E14" s="2176"/>
      <c r="F14" s="2183"/>
      <c r="G14" s="2184"/>
      <c r="H14" s="2184"/>
      <c r="I14" s="2184"/>
      <c r="J14" s="2185"/>
      <c r="K14" s="2183"/>
      <c r="L14" s="2185"/>
      <c r="M14" s="647">
        <f>'Deliverables Checklist'!J14</f>
        <v>1</v>
      </c>
      <c r="N14" s="686">
        <f>'Cash Flow'!L12</f>
        <v>2</v>
      </c>
      <c r="O14" s="686">
        <f>'Cash Flow'!M12</f>
        <v>3</v>
      </c>
      <c r="P14" s="686">
        <f>'Cash Flow'!N12</f>
        <v>4</v>
      </c>
      <c r="Q14" s="686">
        <f>'Cash Flow'!O12</f>
        <v>5</v>
      </c>
      <c r="R14" s="686">
        <f>'Cash Flow'!P12</f>
        <v>6</v>
      </c>
      <c r="S14" s="686">
        <f>'Cash Flow'!Q12</f>
        <v>7</v>
      </c>
      <c r="T14" s="686">
        <f>'Cash Flow'!R12</f>
        <v>8</v>
      </c>
      <c r="U14" s="686">
        <f>'Cash Flow'!S12</f>
        <v>9</v>
      </c>
      <c r="V14" s="686">
        <f>'Cash Flow'!T12</f>
        <v>10</v>
      </c>
      <c r="W14" s="686">
        <f>'Cash Flow'!U12</f>
        <v>11</v>
      </c>
      <c r="X14" s="686">
        <f>'Cash Flow'!V12</f>
        <v>12</v>
      </c>
      <c r="Y14" s="686">
        <f>'Cash Flow'!W12</f>
        <v>13</v>
      </c>
      <c r="Z14" s="686">
        <f>'Cash Flow'!X12</f>
        <v>14</v>
      </c>
      <c r="AA14" s="686">
        <f>'Cash Flow'!Z12</f>
        <v>0</v>
      </c>
      <c r="AB14" s="687"/>
      <c r="AC14" s="27"/>
      <c r="AD14" s="27"/>
    </row>
    <row r="15" spans="1:30" ht="13.5" customHeight="1" thickTop="1">
      <c r="E15" s="1126" t="str">
        <f>'Deliverables Checklist'!B15</f>
        <v>SAP</v>
      </c>
      <c r="F15" s="1771" t="str">
        <f>'Deliverables Checklist'!C15</f>
        <v>Tax Clearance Certificate</v>
      </c>
      <c r="G15" s="1772"/>
      <c r="H15" s="1772"/>
      <c r="I15" s="1772"/>
      <c r="J15" s="1773"/>
      <c r="K15" s="1774" t="str">
        <f>'Deliverables Checklist'!H15</f>
        <v>Commissioning Manager</v>
      </c>
      <c r="L15" s="1775"/>
      <c r="M15" s="696">
        <f>'Deliverables Checklist'!J15</f>
        <v>1</v>
      </c>
      <c r="N15" s="649" t="e">
        <f>'Cash Flow'!#REF!</f>
        <v>#REF!</v>
      </c>
      <c r="O15" s="649" t="e">
        <f>'Cash Flow'!#REF!</f>
        <v>#REF!</v>
      </c>
      <c r="P15" s="649" t="e">
        <f>'Cash Flow'!#REF!</f>
        <v>#REF!</v>
      </c>
      <c r="Q15" s="649" t="e">
        <f>'Cash Flow'!#REF!</f>
        <v>#REF!</v>
      </c>
      <c r="R15" s="649" t="e">
        <f>'Cash Flow'!#REF!</f>
        <v>#REF!</v>
      </c>
      <c r="S15" s="649" t="e">
        <f>'Cash Flow'!#REF!</f>
        <v>#REF!</v>
      </c>
      <c r="T15" s="649" t="e">
        <f>'Cash Flow'!#REF!</f>
        <v>#REF!</v>
      </c>
      <c r="U15" s="649" t="e">
        <f>'Cash Flow'!#REF!</f>
        <v>#REF!</v>
      </c>
      <c r="V15" s="649" t="e">
        <f>'Cash Flow'!#REF!</f>
        <v>#REF!</v>
      </c>
      <c r="W15" s="649" t="e">
        <f>'Cash Flow'!#REF!</f>
        <v>#REF!</v>
      </c>
      <c r="X15" s="697">
        <f>'Deliverables Checklist'!U15</f>
        <v>0</v>
      </c>
      <c r="Y15" s="649" t="e">
        <f>'Cash Flow'!#REF!</f>
        <v>#REF!</v>
      </c>
      <c r="Z15" s="649" t="e">
        <f>'Cash Flow'!#REF!</f>
        <v>#REF!</v>
      </c>
      <c r="AA15" s="649" t="e">
        <f>'Cash Flow'!#REF!</f>
        <v>#REF!</v>
      </c>
      <c r="AB15" s="649" t="e">
        <f>'Cash Flow'!#REF!</f>
        <v>#REF!</v>
      </c>
      <c r="AC15" s="695"/>
      <c r="AD15" s="696"/>
    </row>
    <row r="16" spans="1:30" ht="13.5" customHeight="1">
      <c r="E16" s="1126" t="str">
        <f>'Deliverables Checklist'!B16</f>
        <v>SAP</v>
      </c>
      <c r="F16" s="1771" t="str">
        <f>'Deliverables Checklist'!C16</f>
        <v>BEE Certificate</v>
      </c>
      <c r="G16" s="1772"/>
      <c r="H16" s="1772"/>
      <c r="I16" s="1772"/>
      <c r="J16" s="1773"/>
      <c r="K16" s="1774" t="str">
        <f>'Deliverables Checklist'!H16</f>
        <v>Commissioning Manager</v>
      </c>
      <c r="L16" s="1775"/>
      <c r="M16" s="696">
        <f>'Deliverables Checklist'!J16</f>
        <v>1</v>
      </c>
      <c r="N16" s="649" t="e">
        <f>'Cash Flow'!#REF!</f>
        <v>#REF!</v>
      </c>
      <c r="O16" s="649" t="e">
        <f>'Cash Flow'!#REF!</f>
        <v>#REF!</v>
      </c>
      <c r="P16" s="649" t="e">
        <f>'Cash Flow'!#REF!</f>
        <v>#REF!</v>
      </c>
      <c r="Q16" s="649" t="e">
        <f>'Cash Flow'!#REF!</f>
        <v>#REF!</v>
      </c>
      <c r="R16" s="649" t="e">
        <f>'Cash Flow'!#REF!</f>
        <v>#REF!</v>
      </c>
      <c r="S16" s="649" t="e">
        <f>'Cash Flow'!#REF!</f>
        <v>#REF!</v>
      </c>
      <c r="T16" s="649" t="e">
        <f>'Cash Flow'!#REF!</f>
        <v>#REF!</v>
      </c>
      <c r="U16" s="649" t="e">
        <f>'Cash Flow'!#REF!</f>
        <v>#REF!</v>
      </c>
      <c r="V16" s="649" t="e">
        <f>'Cash Flow'!#REF!</f>
        <v>#REF!</v>
      </c>
      <c r="W16" s="649" t="e">
        <f>'Cash Flow'!#REF!</f>
        <v>#REF!</v>
      </c>
      <c r="X16" s="697">
        <f>'Deliverables Checklist'!U16</f>
        <v>0</v>
      </c>
      <c r="Y16" s="649" t="e">
        <f>'Cash Flow'!#REF!</f>
        <v>#REF!</v>
      </c>
      <c r="Z16" s="649" t="e">
        <f>'Cash Flow'!#REF!</f>
        <v>#REF!</v>
      </c>
      <c r="AA16" s="649" t="e">
        <f>'Cash Flow'!#REF!</f>
        <v>#REF!</v>
      </c>
      <c r="AB16" s="649" t="e">
        <f>'Cash Flow'!#REF!</f>
        <v>#REF!</v>
      </c>
      <c r="AC16" s="695"/>
      <c r="AD16" s="696"/>
    </row>
    <row r="17" spans="5:30" ht="13.5" customHeight="1">
      <c r="E17" s="1126" t="str">
        <f>'Deliverables Checklist'!B17</f>
        <v>SAP</v>
      </c>
      <c r="F17" s="1771" t="str">
        <f>'Deliverables Checklist'!C17</f>
        <v>TV License</v>
      </c>
      <c r="G17" s="1772"/>
      <c r="H17" s="1772"/>
      <c r="I17" s="1772"/>
      <c r="J17" s="1773"/>
      <c r="K17" s="1774" t="str">
        <f>'Deliverables Checklist'!H17</f>
        <v>Commissioning Manager</v>
      </c>
      <c r="L17" s="1775"/>
      <c r="M17" s="696">
        <f>'Deliverables Checklist'!J17</f>
        <v>1</v>
      </c>
      <c r="N17" s="656"/>
      <c r="O17" s="656"/>
      <c r="P17" s="656"/>
      <c r="Q17" s="656"/>
      <c r="R17" s="656"/>
      <c r="S17" s="656"/>
      <c r="T17" s="656"/>
      <c r="U17" s="656"/>
      <c r="V17" s="656"/>
      <c r="W17" s="656"/>
      <c r="X17" s="697">
        <f>'Deliverables Checklist'!U17</f>
        <v>0</v>
      </c>
      <c r="Y17" s="656"/>
      <c r="Z17" s="656"/>
      <c r="AA17" s="656"/>
      <c r="AB17" s="656"/>
      <c r="AC17" s="695"/>
      <c r="AD17" s="695"/>
    </row>
    <row r="18" spans="5:30" ht="13.5" customHeight="1">
      <c r="E18" s="1126" t="str">
        <f>'Deliverables Checklist'!B18</f>
        <v>SAP</v>
      </c>
      <c r="F18" s="1771" t="str">
        <f>'Deliverables Checklist'!C18</f>
        <v>Scriptwriters/Writers Agreement</v>
      </c>
      <c r="G18" s="1772"/>
      <c r="H18" s="1772"/>
      <c r="I18" s="1772"/>
      <c r="J18" s="1773"/>
      <c r="K18" s="1774" t="str">
        <f>'Deliverables Checklist'!H18</f>
        <v>Business Acquisitions</v>
      </c>
      <c r="L18" s="1775"/>
      <c r="M18" s="696">
        <f>'Deliverables Checklist'!J18</f>
        <v>0</v>
      </c>
      <c r="N18" s="656"/>
      <c r="O18" s="656"/>
      <c r="P18" s="656"/>
      <c r="Q18" s="656"/>
      <c r="R18" s="656"/>
      <c r="S18" s="656"/>
      <c r="T18" s="656"/>
      <c r="U18" s="656"/>
      <c r="V18" s="656"/>
      <c r="W18" s="656"/>
      <c r="X18" s="697">
        <f>'Deliverables Checklist'!U18</f>
        <v>0</v>
      </c>
      <c r="Y18" s="656"/>
      <c r="Z18" s="656"/>
      <c r="AA18" s="656"/>
      <c r="AB18" s="656"/>
      <c r="AC18" s="695"/>
      <c r="AD18" s="695"/>
    </row>
    <row r="19" spans="5:30" ht="13.5" customHeight="1">
      <c r="E19" s="1126" t="str">
        <f>'Deliverables Checklist'!B19</f>
        <v>SAP</v>
      </c>
      <c r="F19" s="1771" t="str">
        <f>'Deliverables Checklist'!C19</f>
        <v>Invoice</v>
      </c>
      <c r="G19" s="1772"/>
      <c r="H19" s="1772"/>
      <c r="I19" s="1772"/>
      <c r="J19" s="1773"/>
      <c r="K19" s="1774" t="str">
        <f>'Deliverables Checklist'!H19</f>
        <v>Business Acquisitions</v>
      </c>
      <c r="L19" s="1775"/>
      <c r="M19" s="696">
        <f>'Deliverables Checklist'!J19</f>
        <v>0</v>
      </c>
      <c r="N19" s="649" t="e">
        <f>'Cash Flow'!#REF!</f>
        <v>#REF!</v>
      </c>
      <c r="O19" s="649" t="e">
        <f>'Cash Flow'!#REF!</f>
        <v>#REF!</v>
      </c>
      <c r="P19" s="649" t="e">
        <f>'Cash Flow'!#REF!</f>
        <v>#REF!</v>
      </c>
      <c r="Q19" s="649" t="e">
        <f>'Cash Flow'!#REF!</f>
        <v>#REF!</v>
      </c>
      <c r="R19" s="649" t="e">
        <f>'Cash Flow'!#REF!</f>
        <v>#REF!</v>
      </c>
      <c r="S19" s="649" t="e">
        <f>'Cash Flow'!#REF!</f>
        <v>#REF!</v>
      </c>
      <c r="T19" s="649" t="e">
        <f>'Cash Flow'!#REF!</f>
        <v>#REF!</v>
      </c>
      <c r="U19" s="649" t="e">
        <f>'Cash Flow'!#REF!</f>
        <v>#REF!</v>
      </c>
      <c r="V19" s="649" t="e">
        <f>'Cash Flow'!#REF!</f>
        <v>#REF!</v>
      </c>
      <c r="W19" s="649" t="e">
        <f>'Cash Flow'!#REF!</f>
        <v>#REF!</v>
      </c>
      <c r="X19" s="697">
        <f>'Deliverables Checklist'!U19</f>
        <v>0</v>
      </c>
      <c r="Y19" s="649" t="e">
        <f>'Cash Flow'!#REF!</f>
        <v>#REF!</v>
      </c>
      <c r="Z19" s="649" t="e">
        <f>'Cash Flow'!#REF!</f>
        <v>#REF!</v>
      </c>
      <c r="AA19" s="649" t="e">
        <f>'Cash Flow'!#REF!</f>
        <v>#REF!</v>
      </c>
      <c r="AB19" s="649" t="e">
        <f>'Cash Flow'!#REF!</f>
        <v>#REF!</v>
      </c>
      <c r="AC19" s="695"/>
      <c r="AD19" s="696"/>
    </row>
    <row r="20" spans="5:30" ht="13.5" customHeight="1">
      <c r="E20" s="1126" t="str">
        <f>'Deliverables Checklist'!B20</f>
        <v>e-mail U drive</v>
      </c>
      <c r="F20" s="1771" t="str">
        <f>'Deliverables Checklist'!C20</f>
        <v>Proof of separate bank account</v>
      </c>
      <c r="G20" s="1772"/>
      <c r="H20" s="1772"/>
      <c r="I20" s="1772"/>
      <c r="J20" s="1773"/>
      <c r="K20" s="1774" t="str">
        <f>'Deliverables Checklist'!H20</f>
        <v>Production Controller</v>
      </c>
      <c r="L20" s="1775"/>
      <c r="M20" s="696">
        <f>'Deliverables Checklist'!J20</f>
        <v>1</v>
      </c>
      <c r="N20" s="640" t="e">
        <f>'Cash Flow'!#REF!</f>
        <v>#REF!</v>
      </c>
      <c r="O20" s="640" t="e">
        <f>'Cash Flow'!#REF!</f>
        <v>#REF!</v>
      </c>
      <c r="P20" s="640" t="e">
        <f>'Cash Flow'!#REF!</f>
        <v>#REF!</v>
      </c>
      <c r="Q20" s="640" t="e">
        <f>'Cash Flow'!#REF!</f>
        <v>#REF!</v>
      </c>
      <c r="R20" s="640" t="e">
        <f>'Cash Flow'!#REF!</f>
        <v>#REF!</v>
      </c>
      <c r="S20" s="640" t="e">
        <f>'Cash Flow'!#REF!</f>
        <v>#REF!</v>
      </c>
      <c r="T20" s="640" t="e">
        <f>'Cash Flow'!#REF!</f>
        <v>#REF!</v>
      </c>
      <c r="U20" s="640" t="e">
        <f>'Cash Flow'!#REF!</f>
        <v>#REF!</v>
      </c>
      <c r="V20" s="640" t="e">
        <f>'Cash Flow'!#REF!</f>
        <v>#REF!</v>
      </c>
      <c r="W20" s="640" t="e">
        <f>'Cash Flow'!#REF!</f>
        <v>#REF!</v>
      </c>
      <c r="X20" s="697">
        <f>'Deliverables Checklist'!U20</f>
        <v>0</v>
      </c>
      <c r="Y20" s="640" t="e">
        <f>'Cash Flow'!#REF!</f>
        <v>#REF!</v>
      </c>
      <c r="Z20" s="640" t="e">
        <f>'Cash Flow'!#REF!</f>
        <v>#REF!</v>
      </c>
      <c r="AA20" s="640" t="e">
        <f>'Cash Flow'!#REF!</f>
        <v>#REF!</v>
      </c>
      <c r="AB20" s="649" t="e">
        <f>'Cash Flow'!#REF!</f>
        <v>#REF!</v>
      </c>
      <c r="AC20" s="695"/>
      <c r="AD20" s="696"/>
    </row>
    <row r="21" spans="5:30" ht="13.5" customHeight="1">
      <c r="E21" s="1126" t="str">
        <f>'Deliverables Checklist'!B21</f>
        <v>e-mail U drive</v>
      </c>
      <c r="F21" s="1771" t="str">
        <f>'Deliverables Checklist'!C21</f>
        <v>Copy of Production Insurance Confirmation</v>
      </c>
      <c r="G21" s="1772"/>
      <c r="H21" s="1772"/>
      <c r="I21" s="1772"/>
      <c r="J21" s="1773"/>
      <c r="K21" s="1774" t="str">
        <f>'Deliverables Checklist'!H21</f>
        <v>Production Controller</v>
      </c>
      <c r="L21" s="1775"/>
      <c r="M21" s="696">
        <f>'Deliverables Checklist'!J21</f>
        <v>1</v>
      </c>
      <c r="N21" s="656"/>
      <c r="O21" s="656"/>
      <c r="P21" s="656"/>
      <c r="Q21" s="656"/>
      <c r="R21" s="656"/>
      <c r="S21" s="656"/>
      <c r="T21" s="656"/>
      <c r="U21" s="656"/>
      <c r="V21" s="656"/>
      <c r="W21" s="656"/>
      <c r="X21" s="697">
        <f>'Deliverables Checklist'!U21</f>
        <v>0</v>
      </c>
      <c r="Y21" s="656"/>
      <c r="Z21" s="656"/>
      <c r="AA21" s="656"/>
      <c r="AB21" s="656"/>
      <c r="AC21" s="695"/>
      <c r="AD21" s="695"/>
    </row>
    <row r="22" spans="5:30" ht="13.5" customHeight="1">
      <c r="E22" s="1126" t="str">
        <f>'Deliverables Checklist'!B22</f>
        <v>SAP</v>
      </c>
      <c r="F22" s="1771" t="str">
        <f>'Deliverables Checklist'!C22</f>
        <v>Monthly Production Expenditure Report</v>
      </c>
      <c r="G22" s="1772"/>
      <c r="H22" s="1772"/>
      <c r="I22" s="1772"/>
      <c r="J22" s="1773"/>
      <c r="K22" s="1774" t="str">
        <f>'Deliverables Checklist'!H22</f>
        <v>Production Controller</v>
      </c>
      <c r="L22" s="1775"/>
      <c r="M22" s="696">
        <f>'Deliverables Checklist'!J22</f>
        <v>0</v>
      </c>
      <c r="N22" s="649" t="e">
        <f>'Cash Flow'!#REF!</f>
        <v>#REF!</v>
      </c>
      <c r="O22" s="649" t="e">
        <f>'Cash Flow'!#REF!</f>
        <v>#REF!</v>
      </c>
      <c r="P22" s="649" t="e">
        <f>'Cash Flow'!#REF!</f>
        <v>#REF!</v>
      </c>
      <c r="Q22" s="649" t="e">
        <f>'Cash Flow'!#REF!</f>
        <v>#REF!</v>
      </c>
      <c r="R22" s="649" t="e">
        <f>'Cash Flow'!#REF!</f>
        <v>#REF!</v>
      </c>
      <c r="S22" s="649" t="e">
        <f>'Cash Flow'!#REF!</f>
        <v>#REF!</v>
      </c>
      <c r="T22" s="649" t="e">
        <f>'Cash Flow'!#REF!</f>
        <v>#REF!</v>
      </c>
      <c r="U22" s="649" t="e">
        <f>'Cash Flow'!#REF!</f>
        <v>#REF!</v>
      </c>
      <c r="V22" s="649" t="e">
        <f>'Cash Flow'!#REF!</f>
        <v>#REF!</v>
      </c>
      <c r="W22" s="649" t="e">
        <f>'Cash Flow'!#REF!</f>
        <v>#REF!</v>
      </c>
      <c r="X22" s="697" t="str">
        <f>'Deliverables Checklist'!U22</f>
        <v>P11 mid-month</v>
      </c>
      <c r="Y22" s="649" t="e">
        <f>'Cash Flow'!#REF!</f>
        <v>#REF!</v>
      </c>
      <c r="Z22" s="649" t="e">
        <f>'Cash Flow'!#REF!</f>
        <v>#REF!</v>
      </c>
      <c r="AA22" s="649" t="e">
        <f>'Cash Flow'!#REF!</f>
        <v>#REF!</v>
      </c>
      <c r="AB22" s="649" t="e">
        <f>'Cash Flow'!#REF!</f>
        <v>#REF!</v>
      </c>
      <c r="AC22" s="695"/>
      <c r="AD22" s="696"/>
    </row>
    <row r="23" spans="5:30" ht="13.5" customHeight="1">
      <c r="E23" s="1126" t="str">
        <f>'Deliverables Checklist'!B23</f>
        <v>email</v>
      </c>
      <c r="F23" s="1771" t="str">
        <f>'Deliverables Checklist'!C23</f>
        <v>Asset Closing Memo</v>
      </c>
      <c r="G23" s="1772"/>
      <c r="H23" s="1772"/>
      <c r="I23" s="1772"/>
      <c r="J23" s="1773"/>
      <c r="K23" s="1774" t="str">
        <f>'Deliverables Checklist'!H23</f>
        <v>Production Controller</v>
      </c>
      <c r="L23" s="1775"/>
      <c r="M23" s="696">
        <f>'Deliverables Checklist'!J23</f>
        <v>0</v>
      </c>
      <c r="N23" s="649" t="e">
        <f>'Cash Flow'!#REF!</f>
        <v>#REF!</v>
      </c>
      <c r="O23" s="649" t="e">
        <f>'Cash Flow'!#REF!</f>
        <v>#REF!</v>
      </c>
      <c r="P23" s="649" t="e">
        <f>'Cash Flow'!#REF!</f>
        <v>#REF!</v>
      </c>
      <c r="Q23" s="649" t="e">
        <f>'Cash Flow'!#REF!</f>
        <v>#REF!</v>
      </c>
      <c r="R23" s="649" t="e">
        <f>'Cash Flow'!#REF!</f>
        <v>#REF!</v>
      </c>
      <c r="S23" s="649" t="e">
        <f>'Cash Flow'!#REF!</f>
        <v>#REF!</v>
      </c>
      <c r="T23" s="649" t="e">
        <f>'Cash Flow'!#REF!</f>
        <v>#REF!</v>
      </c>
      <c r="U23" s="649" t="e">
        <f>'Cash Flow'!#REF!</f>
        <v>#REF!</v>
      </c>
      <c r="V23" s="649" t="e">
        <f>'Cash Flow'!#REF!</f>
        <v>#REF!</v>
      </c>
      <c r="W23" s="649" t="e">
        <f>'Cash Flow'!#REF!</f>
        <v>#REF!</v>
      </c>
      <c r="X23" s="697">
        <f>'Deliverables Checklist'!U23</f>
        <v>0</v>
      </c>
      <c r="Y23" s="649" t="e">
        <f>'Cash Flow'!#REF!</f>
        <v>#REF!</v>
      </c>
      <c r="Z23" s="649" t="e">
        <f>'Cash Flow'!#REF!</f>
        <v>#REF!</v>
      </c>
      <c r="AA23" s="649" t="e">
        <f>'Cash Flow'!#REF!</f>
        <v>#REF!</v>
      </c>
      <c r="AB23" s="649" t="e">
        <f>'Cash Flow'!#REF!</f>
        <v>#REF!</v>
      </c>
      <c r="AC23" s="695"/>
      <c r="AD23" s="696"/>
    </row>
    <row r="24" spans="5:30" ht="13.5" customHeight="1">
      <c r="E24" s="1126" t="str">
        <f>'Deliverables Checklist'!B24</f>
        <v>e-mail U drive</v>
      </c>
      <c r="F24" s="1771" t="str">
        <f>'Deliverables Checklist'!C24</f>
        <v>Final Status Report    (Production Controller)</v>
      </c>
      <c r="G24" s="1772"/>
      <c r="H24" s="1772"/>
      <c r="I24" s="1772"/>
      <c r="J24" s="1773"/>
      <c r="K24" s="1774" t="str">
        <f>'Deliverables Checklist'!H24</f>
        <v>Financial Administrator</v>
      </c>
      <c r="L24" s="1775"/>
      <c r="M24" s="696">
        <f>'Deliverables Checklist'!J24</f>
        <v>0</v>
      </c>
      <c r="N24" s="640" t="e">
        <f>'Cash Flow'!#REF!</f>
        <v>#REF!</v>
      </c>
      <c r="O24" s="640" t="e">
        <f>'Cash Flow'!#REF!</f>
        <v>#REF!</v>
      </c>
      <c r="P24" s="640" t="e">
        <f>'Cash Flow'!#REF!</f>
        <v>#REF!</v>
      </c>
      <c r="Q24" s="640" t="e">
        <f>'Cash Flow'!#REF!</f>
        <v>#REF!</v>
      </c>
      <c r="R24" s="640" t="e">
        <f>'Cash Flow'!#REF!</f>
        <v>#REF!</v>
      </c>
      <c r="S24" s="640" t="e">
        <f>'Cash Flow'!#REF!</f>
        <v>#REF!</v>
      </c>
      <c r="T24" s="640" t="e">
        <f>'Cash Flow'!#REF!</f>
        <v>#REF!</v>
      </c>
      <c r="U24" s="640" t="e">
        <f>'Cash Flow'!#REF!</f>
        <v>#REF!</v>
      </c>
      <c r="V24" s="640" t="e">
        <f>'Cash Flow'!#REF!</f>
        <v>#REF!</v>
      </c>
      <c r="W24" s="640" t="e">
        <f>'Cash Flow'!#REF!</f>
        <v>#REF!</v>
      </c>
      <c r="X24" s="697">
        <f>'Deliverables Checklist'!U24</f>
        <v>0</v>
      </c>
      <c r="Y24" s="640" t="e">
        <f>'Cash Flow'!#REF!</f>
        <v>#REF!</v>
      </c>
      <c r="Z24" s="640" t="e">
        <f>'Cash Flow'!#REF!</f>
        <v>#REF!</v>
      </c>
      <c r="AA24" s="640" t="e">
        <f>'Cash Flow'!#REF!</f>
        <v>#REF!</v>
      </c>
      <c r="AB24" s="649" t="e">
        <f>'Cash Flow'!#REF!</f>
        <v>#REF!</v>
      </c>
      <c r="AC24" s="695"/>
      <c r="AD24" s="696"/>
    </row>
    <row r="25" spans="5:30" ht="13.5" customHeight="1">
      <c r="E25" s="1126" t="str">
        <f>'Deliverables Checklist'!B25</f>
        <v>e-mail U drive</v>
      </c>
      <c r="F25" s="1771" t="str">
        <f>'Deliverables Checklist'!C25</f>
        <v>Content Workshop</v>
      </c>
      <c r="G25" s="1772"/>
      <c r="H25" s="1772"/>
      <c r="I25" s="1772"/>
      <c r="J25" s="1773"/>
      <c r="K25" s="1774" t="str">
        <f>'Deliverables Checklist'!H25</f>
        <v>Commissioning Editor</v>
      </c>
      <c r="L25" s="1775"/>
      <c r="M25" s="696">
        <f>'Deliverables Checklist'!J25</f>
        <v>1</v>
      </c>
      <c r="N25" s="656"/>
      <c r="O25" s="656"/>
      <c r="P25" s="656"/>
      <c r="Q25" s="656"/>
      <c r="R25" s="656"/>
      <c r="S25" s="656"/>
      <c r="T25" s="656"/>
      <c r="U25" s="656"/>
      <c r="V25" s="656"/>
      <c r="W25" s="656"/>
      <c r="X25" s="697">
        <f>'Deliverables Checklist'!U25</f>
        <v>0</v>
      </c>
      <c r="Y25" s="656"/>
      <c r="Z25" s="656"/>
      <c r="AA25" s="656"/>
      <c r="AB25" s="656"/>
      <c r="AC25" s="695"/>
      <c r="AD25" s="695"/>
    </row>
    <row r="26" spans="5:30" ht="13.5" customHeight="1">
      <c r="E26" s="1126" t="str">
        <f>'Deliverables Checklist'!B26</f>
        <v>e-mail U drive</v>
      </c>
      <c r="F26" s="1771" t="str">
        <f>'Deliverables Checklist'!C26</f>
        <v>Research Pack</v>
      </c>
      <c r="G26" s="1772"/>
      <c r="H26" s="1772"/>
      <c r="I26" s="1772"/>
      <c r="J26" s="1773"/>
      <c r="K26" s="1774" t="str">
        <f>'Deliverables Checklist'!H26</f>
        <v>Commissioning Editor</v>
      </c>
      <c r="L26" s="1775"/>
      <c r="M26" s="696">
        <f>'Deliverables Checklist'!J26</f>
        <v>1</v>
      </c>
      <c r="N26" s="649" t="e">
        <f>'Cash Flow'!#REF!</f>
        <v>#REF!</v>
      </c>
      <c r="O26" s="649" t="e">
        <f>'Cash Flow'!#REF!</f>
        <v>#REF!</v>
      </c>
      <c r="P26" s="649" t="e">
        <f>'Cash Flow'!#REF!</f>
        <v>#REF!</v>
      </c>
      <c r="Q26" s="649" t="e">
        <f>'Cash Flow'!#REF!</f>
        <v>#REF!</v>
      </c>
      <c r="R26" s="649" t="e">
        <f>'Cash Flow'!#REF!</f>
        <v>#REF!</v>
      </c>
      <c r="S26" s="649" t="e">
        <f>'Cash Flow'!#REF!</f>
        <v>#REF!</v>
      </c>
      <c r="T26" s="649" t="e">
        <f>'Cash Flow'!#REF!</f>
        <v>#REF!</v>
      </c>
      <c r="U26" s="649" t="e">
        <f>'Cash Flow'!#REF!</f>
        <v>#REF!</v>
      </c>
      <c r="V26" s="649" t="e">
        <f>'Cash Flow'!#REF!</f>
        <v>#REF!</v>
      </c>
      <c r="W26" s="649" t="e">
        <f>'Cash Flow'!#REF!</f>
        <v>#REF!</v>
      </c>
      <c r="X26" s="697">
        <f>'Deliverables Checklist'!U26</f>
        <v>0</v>
      </c>
      <c r="Y26" s="649" t="e">
        <f>'Cash Flow'!#REF!</f>
        <v>#REF!</v>
      </c>
      <c r="Z26" s="649" t="e">
        <f>'Cash Flow'!#REF!</f>
        <v>#REF!</v>
      </c>
      <c r="AA26" s="649" t="e">
        <f>'Cash Flow'!#REF!</f>
        <v>#REF!</v>
      </c>
      <c r="AB26" s="649" t="e">
        <f>'Cash Flow'!#REF!</f>
        <v>#REF!</v>
      </c>
      <c r="AC26" s="695"/>
      <c r="AD26" s="696"/>
    </row>
    <row r="27" spans="5:30" ht="13.5" customHeight="1">
      <c r="E27" s="1126" t="str">
        <f>'Deliverables Checklist'!B27</f>
        <v>Dalet</v>
      </c>
      <c r="F27" s="1771" t="str">
        <f>'Deliverables Checklist'!C27</f>
        <v>Episodic Outlines; EPG Synopsis</v>
      </c>
      <c r="G27" s="1772"/>
      <c r="H27" s="1772"/>
      <c r="I27" s="1772"/>
      <c r="J27" s="1773"/>
      <c r="K27" s="1774" t="str">
        <f>'Deliverables Checklist'!H27</f>
        <v>Commissioning Editor</v>
      </c>
      <c r="L27" s="1775"/>
      <c r="M27" s="696">
        <f>'Deliverables Checklist'!J27</f>
        <v>1</v>
      </c>
      <c r="N27" s="649" t="e">
        <f>'Cash Flow'!#REF!</f>
        <v>#REF!</v>
      </c>
      <c r="O27" s="649" t="e">
        <f>'Cash Flow'!#REF!</f>
        <v>#REF!</v>
      </c>
      <c r="P27" s="649" t="e">
        <f>'Cash Flow'!#REF!</f>
        <v>#REF!</v>
      </c>
      <c r="Q27" s="649" t="e">
        <f>'Cash Flow'!#REF!</f>
        <v>#REF!</v>
      </c>
      <c r="R27" s="649" t="e">
        <f>'Cash Flow'!#REF!</f>
        <v>#REF!</v>
      </c>
      <c r="S27" s="649" t="e">
        <f>'Cash Flow'!#REF!</f>
        <v>#REF!</v>
      </c>
      <c r="T27" s="649" t="e">
        <f>'Cash Flow'!#REF!</f>
        <v>#REF!</v>
      </c>
      <c r="U27" s="649" t="e">
        <f>'Cash Flow'!#REF!</f>
        <v>#REF!</v>
      </c>
      <c r="V27" s="649" t="e">
        <f>'Cash Flow'!#REF!</f>
        <v>#REF!</v>
      </c>
      <c r="W27" s="649" t="e">
        <f>'Cash Flow'!#REF!</f>
        <v>#REF!</v>
      </c>
      <c r="X27" s="697">
        <f>'Deliverables Checklist'!U27</f>
        <v>0</v>
      </c>
      <c r="Y27" s="649" t="e">
        <f>'Cash Flow'!#REF!</f>
        <v>#REF!</v>
      </c>
      <c r="Z27" s="649" t="e">
        <f>'Cash Flow'!#REF!</f>
        <v>#REF!</v>
      </c>
      <c r="AA27" s="649" t="e">
        <f>'Cash Flow'!#REF!</f>
        <v>#REF!</v>
      </c>
      <c r="AB27" s="649" t="e">
        <f>'Cash Flow'!#REF!</f>
        <v>#REF!</v>
      </c>
      <c r="AC27" s="695"/>
      <c r="AD27" s="696"/>
    </row>
    <row r="28" spans="5:30" ht="13.5" customHeight="1">
      <c r="E28" s="1126" t="str">
        <f>'Deliverables Checklist'!B28</f>
        <v>Dalet</v>
      </c>
      <c r="F28" s="1771" t="str">
        <f>'Deliverables Checklist'!C28</f>
        <v>Series Outlines</v>
      </c>
      <c r="G28" s="1772"/>
      <c r="H28" s="1772"/>
      <c r="I28" s="1772"/>
      <c r="J28" s="1773"/>
      <c r="K28" s="1774" t="str">
        <f>'Deliverables Checklist'!H28</f>
        <v>Commissioning Editor</v>
      </c>
      <c r="L28" s="1775"/>
      <c r="M28" s="696">
        <f>'Deliverables Checklist'!J28</f>
        <v>0</v>
      </c>
      <c r="N28" s="649" t="e">
        <f>'Cash Flow'!#REF!</f>
        <v>#REF!</v>
      </c>
      <c r="O28" s="649" t="e">
        <f>'Cash Flow'!#REF!</f>
        <v>#REF!</v>
      </c>
      <c r="P28" s="649" t="e">
        <f>'Cash Flow'!#REF!</f>
        <v>#REF!</v>
      </c>
      <c r="Q28" s="649" t="e">
        <f>'Cash Flow'!#REF!</f>
        <v>#REF!</v>
      </c>
      <c r="R28" s="649" t="e">
        <f>'Cash Flow'!#REF!</f>
        <v>#REF!</v>
      </c>
      <c r="S28" s="649" t="e">
        <f>'Cash Flow'!#REF!</f>
        <v>#REF!</v>
      </c>
      <c r="T28" s="649" t="e">
        <f>'Cash Flow'!#REF!</f>
        <v>#REF!</v>
      </c>
      <c r="U28" s="649" t="e">
        <f>'Cash Flow'!#REF!</f>
        <v>#REF!</v>
      </c>
      <c r="V28" s="649" t="e">
        <f>'Cash Flow'!#REF!</f>
        <v>#REF!</v>
      </c>
      <c r="W28" s="649" t="e">
        <f>'Cash Flow'!#REF!</f>
        <v>#REF!</v>
      </c>
      <c r="X28" s="697">
        <f>'Deliverables Checklist'!U28</f>
        <v>0</v>
      </c>
      <c r="Y28" s="649" t="e">
        <f>'Cash Flow'!#REF!</f>
        <v>#REF!</v>
      </c>
      <c r="Z28" s="649" t="e">
        <f>'Cash Flow'!#REF!</f>
        <v>#REF!</v>
      </c>
      <c r="AA28" s="649" t="e">
        <f>'Cash Flow'!#REF!</f>
        <v>#REF!</v>
      </c>
      <c r="AB28" s="649" t="e">
        <f>'Cash Flow'!#REF!</f>
        <v>#REF!</v>
      </c>
      <c r="AC28" s="695"/>
      <c r="AD28" s="696"/>
    </row>
    <row r="29" spans="5:30" ht="13.5" customHeight="1">
      <c r="E29" s="1126" t="str">
        <f>'Deliverables Checklist'!B29</f>
        <v>U Drive</v>
      </c>
      <c r="F29" s="1771" t="str">
        <f>'Deliverables Checklist'!C29</f>
        <v>Final Approved TX Scripts</v>
      </c>
      <c r="G29" s="1772"/>
      <c r="H29" s="1772"/>
      <c r="I29" s="1772"/>
      <c r="J29" s="1773"/>
      <c r="K29" s="1774" t="str">
        <f>'Deliverables Checklist'!H29</f>
        <v>Commissioning Editor</v>
      </c>
      <c r="L29" s="1775"/>
      <c r="M29" s="696">
        <f>'Deliverables Checklist'!J29</f>
        <v>0</v>
      </c>
      <c r="N29" s="649" t="e">
        <f>'Cash Flow'!#REF!</f>
        <v>#REF!</v>
      </c>
      <c r="O29" s="649" t="e">
        <f>'Cash Flow'!#REF!</f>
        <v>#REF!</v>
      </c>
      <c r="P29" s="649" t="e">
        <f>'Cash Flow'!#REF!</f>
        <v>#REF!</v>
      </c>
      <c r="Q29" s="649" t="e">
        <f>'Cash Flow'!#REF!</f>
        <v>#REF!</v>
      </c>
      <c r="R29" s="649" t="e">
        <f>'Cash Flow'!#REF!</f>
        <v>#REF!</v>
      </c>
      <c r="S29" s="649" t="e">
        <f>'Cash Flow'!#REF!</f>
        <v>#REF!</v>
      </c>
      <c r="T29" s="649" t="e">
        <f>'Cash Flow'!#REF!</f>
        <v>#REF!</v>
      </c>
      <c r="U29" s="649" t="e">
        <f>'Cash Flow'!#REF!</f>
        <v>#REF!</v>
      </c>
      <c r="V29" s="649" t="e">
        <f>'Cash Flow'!#REF!</f>
        <v>#REF!</v>
      </c>
      <c r="W29" s="649" t="e">
        <f>'Cash Flow'!#REF!</f>
        <v>#REF!</v>
      </c>
      <c r="X29" s="697">
        <f>'Deliverables Checklist'!U29</f>
        <v>0</v>
      </c>
      <c r="Y29" s="649" t="e">
        <f>'Cash Flow'!#REF!</f>
        <v>#REF!</v>
      </c>
      <c r="Z29" s="649" t="e">
        <f>'Cash Flow'!#REF!</f>
        <v>#REF!</v>
      </c>
      <c r="AA29" s="649" t="e">
        <f>'Cash Flow'!#REF!</f>
        <v>#REF!</v>
      </c>
      <c r="AB29" s="649" t="e">
        <f>'Cash Flow'!#REF!</f>
        <v>#REF!</v>
      </c>
      <c r="AC29" s="695"/>
      <c r="AD29" s="696"/>
    </row>
    <row r="30" spans="5:30" ht="13.5" customHeight="1">
      <c r="E30" s="1126" t="str">
        <f>'Deliverables Checklist'!B30</f>
        <v>YBC</v>
      </c>
      <c r="F30" s="1771" t="str">
        <f>'Deliverables Checklist'!C30</f>
        <v>Viewing copy delivered via we transfer or similar product</v>
      </c>
      <c r="G30" s="1772"/>
      <c r="H30" s="1772"/>
      <c r="I30" s="1772"/>
      <c r="J30" s="1773"/>
      <c r="K30" s="1774" t="str">
        <f>'Deliverables Checklist'!H30</f>
        <v>Commissioning Editor</v>
      </c>
      <c r="L30" s="1775"/>
      <c r="M30" s="696">
        <f>'Deliverables Checklist'!J30</f>
        <v>0</v>
      </c>
      <c r="N30" s="649" t="e">
        <f>'Cash Flow'!#REF!</f>
        <v>#REF!</v>
      </c>
      <c r="O30" s="649" t="e">
        <f>'Cash Flow'!#REF!</f>
        <v>#REF!</v>
      </c>
      <c r="P30" s="649" t="e">
        <f>'Cash Flow'!#REF!</f>
        <v>#REF!</v>
      </c>
      <c r="Q30" s="649" t="e">
        <f>'Cash Flow'!#REF!</f>
        <v>#REF!</v>
      </c>
      <c r="R30" s="649" t="e">
        <f>'Cash Flow'!#REF!</f>
        <v>#REF!</v>
      </c>
      <c r="S30" s="649" t="e">
        <f>'Cash Flow'!#REF!</f>
        <v>#REF!</v>
      </c>
      <c r="T30" s="649" t="e">
        <f>'Cash Flow'!#REF!</f>
        <v>#REF!</v>
      </c>
      <c r="U30" s="649" t="e">
        <f>'Cash Flow'!#REF!</f>
        <v>#REF!</v>
      </c>
      <c r="V30" s="649" t="e">
        <f>'Cash Flow'!#REF!</f>
        <v>#REF!</v>
      </c>
      <c r="W30" s="649" t="e">
        <f>'Cash Flow'!#REF!</f>
        <v>#REF!</v>
      </c>
      <c r="X30" s="697">
        <f>'Deliverables Checklist'!U30</f>
        <v>0</v>
      </c>
      <c r="Y30" s="649" t="e">
        <f>'Cash Flow'!#REF!</f>
        <v>#REF!</v>
      </c>
      <c r="Z30" s="649" t="e">
        <f>'Cash Flow'!#REF!</f>
        <v>#REF!</v>
      </c>
      <c r="AA30" s="649" t="e">
        <f>'Cash Flow'!#REF!</f>
        <v>#REF!</v>
      </c>
      <c r="AB30" s="649" t="e">
        <f>'Cash Flow'!#REF!</f>
        <v>#REF!</v>
      </c>
      <c r="AC30" s="695"/>
      <c r="AD30" s="696"/>
    </row>
    <row r="31" spans="5:30" ht="13.5" customHeight="1">
      <c r="E31" s="1126" t="str">
        <f>'Deliverables Checklist'!B31</f>
        <v>Dalet</v>
      </c>
      <c r="F31" s="1771" t="str">
        <f>'Deliverables Checklist'!C31</f>
        <v>EPKs and Promos</v>
      </c>
      <c r="G31" s="1772"/>
      <c r="H31" s="1772"/>
      <c r="I31" s="1772"/>
      <c r="J31" s="1773"/>
      <c r="K31" s="1774" t="str">
        <f>'Deliverables Checklist'!H31</f>
        <v>Commissioning Editor</v>
      </c>
      <c r="L31" s="1775"/>
      <c r="M31" s="696">
        <f>'Deliverables Checklist'!J31</f>
        <v>0</v>
      </c>
      <c r="N31" s="649" t="e">
        <f>'Cash Flow'!#REF!</f>
        <v>#REF!</v>
      </c>
      <c r="O31" s="649" t="e">
        <f>'Cash Flow'!#REF!</f>
        <v>#REF!</v>
      </c>
      <c r="P31" s="649" t="e">
        <f>'Cash Flow'!#REF!</f>
        <v>#REF!</v>
      </c>
      <c r="Q31" s="649" t="e">
        <f>'Cash Flow'!#REF!</f>
        <v>#REF!</v>
      </c>
      <c r="R31" s="649" t="e">
        <f>'Cash Flow'!#REF!</f>
        <v>#REF!</v>
      </c>
      <c r="S31" s="649" t="e">
        <f>'Cash Flow'!#REF!</f>
        <v>#REF!</v>
      </c>
      <c r="T31" s="649" t="e">
        <f>'Cash Flow'!#REF!</f>
        <v>#REF!</v>
      </c>
      <c r="U31" s="649" t="e">
        <f>'Cash Flow'!#REF!</f>
        <v>#REF!</v>
      </c>
      <c r="V31" s="649" t="e">
        <f>'Cash Flow'!#REF!</f>
        <v>#REF!</v>
      </c>
      <c r="W31" s="649" t="e">
        <f>'Cash Flow'!#REF!</f>
        <v>#REF!</v>
      </c>
      <c r="X31" s="697">
        <f>'Deliverables Checklist'!U31</f>
        <v>0</v>
      </c>
      <c r="Y31" s="649" t="e">
        <f>'Cash Flow'!#REF!</f>
        <v>#REF!</v>
      </c>
      <c r="Z31" s="649" t="e">
        <f>'Cash Flow'!#REF!</f>
        <v>#REF!</v>
      </c>
      <c r="AA31" s="649" t="e">
        <f>'Cash Flow'!#REF!</f>
        <v>#REF!</v>
      </c>
      <c r="AB31" s="649" t="e">
        <f>'Cash Flow'!#REF!</f>
        <v>#REF!</v>
      </c>
      <c r="AC31" s="695"/>
      <c r="AD31" s="696"/>
    </row>
    <row r="32" spans="5:30" ht="13.5" customHeight="1">
      <c r="E32" s="1126" t="str">
        <f>'Deliverables Checklist'!B32</f>
        <v>Dalet</v>
      </c>
      <c r="F32" s="1771" t="str">
        <f>'Deliverables Checklist'!C32</f>
        <v>Episodic File Delivery (portal) with M&amp;E tracks</v>
      </c>
      <c r="G32" s="1772"/>
      <c r="H32" s="1772"/>
      <c r="I32" s="1772"/>
      <c r="J32" s="1773"/>
      <c r="K32" s="1774" t="str">
        <f>'Deliverables Checklist'!H32</f>
        <v>Commissioning Editor</v>
      </c>
      <c r="L32" s="1775"/>
      <c r="M32" s="696">
        <f>'Deliverables Checklist'!J32</f>
        <v>0</v>
      </c>
      <c r="N32" s="649" t="e">
        <f>'Cash Flow'!#REF!</f>
        <v>#REF!</v>
      </c>
      <c r="O32" s="649" t="e">
        <f>'Cash Flow'!#REF!</f>
        <v>#REF!</v>
      </c>
      <c r="P32" s="649" t="e">
        <f>'Cash Flow'!#REF!</f>
        <v>#REF!</v>
      </c>
      <c r="Q32" s="649" t="e">
        <f>'Cash Flow'!#REF!</f>
        <v>#REF!</v>
      </c>
      <c r="R32" s="649" t="e">
        <f>'Cash Flow'!#REF!</f>
        <v>#REF!</v>
      </c>
      <c r="S32" s="649" t="e">
        <f>'Cash Flow'!#REF!</f>
        <v>#REF!</v>
      </c>
      <c r="T32" s="649" t="e">
        <f>'Cash Flow'!#REF!</f>
        <v>#REF!</v>
      </c>
      <c r="U32" s="649" t="e">
        <f>'Cash Flow'!#REF!</f>
        <v>#REF!</v>
      </c>
      <c r="V32" s="649" t="e">
        <f>'Cash Flow'!#REF!</f>
        <v>#REF!</v>
      </c>
      <c r="W32" s="649" t="e">
        <f>'Cash Flow'!#REF!</f>
        <v>#REF!</v>
      </c>
      <c r="X32" s="697">
        <f>'Deliverables Checklist'!U32</f>
        <v>0</v>
      </c>
      <c r="Y32" s="649" t="e">
        <f>'Cash Flow'!#REF!</f>
        <v>#REF!</v>
      </c>
      <c r="Z32" s="649" t="e">
        <f>'Cash Flow'!#REF!</f>
        <v>#REF!</v>
      </c>
      <c r="AA32" s="649" t="e">
        <f>'Cash Flow'!#REF!</f>
        <v>#REF!</v>
      </c>
      <c r="AB32" s="649" t="e">
        <f>'Cash Flow'!#REF!</f>
        <v>#REF!</v>
      </c>
      <c r="AC32" s="695"/>
      <c r="AD32" s="696"/>
    </row>
    <row r="33" spans="5:30" ht="13.5" customHeight="1">
      <c r="E33" s="1126" t="str">
        <f>'Deliverables Checklist'!B33</f>
        <v>Dalet</v>
      </c>
      <c r="F33" s="1771" t="str">
        <f>'Deliverables Checklist'!C33</f>
        <v>Rushes/Unedited material; metadata (separate folder and house codes)</v>
      </c>
      <c r="G33" s="1772"/>
      <c r="H33" s="1772"/>
      <c r="I33" s="1772"/>
      <c r="J33" s="1773"/>
      <c r="K33" s="1774" t="str">
        <f>'Deliverables Checklist'!H33</f>
        <v>Commissioning Editor</v>
      </c>
      <c r="L33" s="1775"/>
      <c r="M33" s="696">
        <f>'Deliverables Checklist'!J33</f>
        <v>0</v>
      </c>
      <c r="N33" s="649" t="e">
        <f>'Cash Flow'!#REF!</f>
        <v>#REF!</v>
      </c>
      <c r="O33" s="649" t="e">
        <f>'Cash Flow'!#REF!</f>
        <v>#REF!</v>
      </c>
      <c r="P33" s="649" t="e">
        <f>'Cash Flow'!#REF!</f>
        <v>#REF!</v>
      </c>
      <c r="Q33" s="649" t="e">
        <f>'Cash Flow'!#REF!</f>
        <v>#REF!</v>
      </c>
      <c r="R33" s="649" t="e">
        <f>'Cash Flow'!#REF!</f>
        <v>#REF!</v>
      </c>
      <c r="S33" s="649" t="e">
        <f>'Cash Flow'!#REF!</f>
        <v>#REF!</v>
      </c>
      <c r="T33" s="649" t="e">
        <f>'Cash Flow'!#REF!</f>
        <v>#REF!</v>
      </c>
      <c r="U33" s="649" t="e">
        <f>'Cash Flow'!#REF!</f>
        <v>#REF!</v>
      </c>
      <c r="V33" s="649" t="e">
        <f>'Cash Flow'!#REF!</f>
        <v>#REF!</v>
      </c>
      <c r="W33" s="649" t="e">
        <f>'Cash Flow'!#REF!</f>
        <v>#REF!</v>
      </c>
      <c r="X33" s="697">
        <f>'Deliverables Checklist'!U33</f>
        <v>0</v>
      </c>
      <c r="Y33" s="649" t="e">
        <f>'Cash Flow'!#REF!</f>
        <v>#REF!</v>
      </c>
      <c r="Z33" s="649" t="e">
        <f>'Cash Flow'!#REF!</f>
        <v>#REF!</v>
      </c>
      <c r="AA33" s="649" t="e">
        <f>'Cash Flow'!#REF!</f>
        <v>#REF!</v>
      </c>
      <c r="AB33" s="649" t="e">
        <f>'Cash Flow'!#REF!</f>
        <v>#REF!</v>
      </c>
      <c r="AC33" s="695"/>
      <c r="AD33" s="696"/>
    </row>
    <row r="34" spans="5:30" ht="13.5" customHeight="1">
      <c r="E34" s="1126" t="str">
        <f>'Deliverables Checklist'!B34</f>
        <v>iMonitor</v>
      </c>
      <c r="F34" s="1771" t="str">
        <f>'Deliverables Checklist'!C34</f>
        <v>Music Cue Sheet</v>
      </c>
      <c r="G34" s="1772"/>
      <c r="H34" s="1772"/>
      <c r="I34" s="1772"/>
      <c r="J34" s="1773"/>
      <c r="K34" s="1774" t="str">
        <f>'Deliverables Checklist'!H34</f>
        <v>Commissioning Editor</v>
      </c>
      <c r="L34" s="1775"/>
      <c r="M34" s="696">
        <f>'Deliverables Checklist'!J34</f>
        <v>0</v>
      </c>
      <c r="N34" s="649" t="e">
        <f>'Cash Flow'!#REF!</f>
        <v>#REF!</v>
      </c>
      <c r="O34" s="649" t="e">
        <f>'Cash Flow'!#REF!</f>
        <v>#REF!</v>
      </c>
      <c r="P34" s="649" t="e">
        <f>'Cash Flow'!#REF!</f>
        <v>#REF!</v>
      </c>
      <c r="Q34" s="649" t="e">
        <f>'Cash Flow'!#REF!</f>
        <v>#REF!</v>
      </c>
      <c r="R34" s="649" t="e">
        <f>'Cash Flow'!#REF!</f>
        <v>#REF!</v>
      </c>
      <c r="S34" s="649" t="e">
        <f>'Cash Flow'!#REF!</f>
        <v>#REF!</v>
      </c>
      <c r="T34" s="649" t="e">
        <f>'Cash Flow'!#REF!</f>
        <v>#REF!</v>
      </c>
      <c r="U34" s="649" t="e">
        <f>'Cash Flow'!#REF!</f>
        <v>#REF!</v>
      </c>
      <c r="V34" s="649" t="e">
        <f>'Cash Flow'!#REF!</f>
        <v>#REF!</v>
      </c>
      <c r="W34" s="649" t="e">
        <f>'Cash Flow'!#REF!</f>
        <v>#REF!</v>
      </c>
      <c r="X34" s="697">
        <f>'Deliverables Checklist'!U34</f>
        <v>0</v>
      </c>
      <c r="Y34" s="649" t="e">
        <f>'Cash Flow'!#REF!</f>
        <v>#REF!</v>
      </c>
      <c r="Z34" s="649" t="e">
        <f>'Cash Flow'!#REF!</f>
        <v>#REF!</v>
      </c>
      <c r="AA34" s="649" t="e">
        <f>'Cash Flow'!#REF!</f>
        <v>#REF!</v>
      </c>
      <c r="AB34" s="649" t="e">
        <f>'Cash Flow'!#REF!</f>
        <v>#REF!</v>
      </c>
      <c r="AC34" s="695"/>
      <c r="AD34" s="696"/>
    </row>
    <row r="35" spans="5:30" ht="13.5" customHeight="1">
      <c r="E35" s="1126" t="str">
        <f>'Deliverables Checklist'!B35</f>
        <v>IBMS</v>
      </c>
      <c r="F35" s="1771" t="str">
        <f>'Deliverables Checklist'!C35</f>
        <v>FCC / DPP Shim info sheet (sign off on dalet)</v>
      </c>
      <c r="G35" s="1772"/>
      <c r="H35" s="1772"/>
      <c r="I35" s="1772"/>
      <c r="J35" s="1773"/>
      <c r="K35" s="1774" t="str">
        <f>'Deliverables Checklist'!H35</f>
        <v>Commissioning Editor</v>
      </c>
      <c r="L35" s="1775"/>
      <c r="M35" s="696">
        <f>'Deliverables Checklist'!J35</f>
        <v>0</v>
      </c>
      <c r="N35" s="649" t="e">
        <f>'Cash Flow'!#REF!</f>
        <v>#REF!</v>
      </c>
      <c r="O35" s="649" t="e">
        <f>'Cash Flow'!#REF!</f>
        <v>#REF!</v>
      </c>
      <c r="P35" s="649" t="e">
        <f>'Cash Flow'!#REF!</f>
        <v>#REF!</v>
      </c>
      <c r="Q35" s="649" t="e">
        <f>'Cash Flow'!#REF!</f>
        <v>#REF!</v>
      </c>
      <c r="R35" s="649" t="e">
        <f>'Cash Flow'!#REF!</f>
        <v>#REF!</v>
      </c>
      <c r="S35" s="649" t="e">
        <f>'Cash Flow'!#REF!</f>
        <v>#REF!</v>
      </c>
      <c r="T35" s="649" t="e">
        <f>'Cash Flow'!#REF!</f>
        <v>#REF!</v>
      </c>
      <c r="U35" s="649" t="e">
        <f>'Cash Flow'!#REF!</f>
        <v>#REF!</v>
      </c>
      <c r="V35" s="649" t="e">
        <f>'Cash Flow'!#REF!</f>
        <v>#REF!</v>
      </c>
      <c r="W35" s="649" t="e">
        <f>'Cash Flow'!#REF!</f>
        <v>#REF!</v>
      </c>
      <c r="X35" s="697">
        <f>'Deliverables Checklist'!U35</f>
        <v>0</v>
      </c>
      <c r="Y35" s="649" t="e">
        <f>'Cash Flow'!#REF!</f>
        <v>#REF!</v>
      </c>
      <c r="Z35" s="649" t="e">
        <f>'Cash Flow'!#REF!</f>
        <v>#REF!</v>
      </c>
      <c r="AA35" s="649" t="e">
        <f>'Cash Flow'!#REF!</f>
        <v>#REF!</v>
      </c>
      <c r="AB35" s="649" t="e">
        <f>'Cash Flow'!#REF!</f>
        <v>#REF!</v>
      </c>
      <c r="AC35" s="695"/>
      <c r="AD35" s="696"/>
    </row>
    <row r="36" spans="5:30" ht="13.5" customHeight="1">
      <c r="E36" s="1126" t="str">
        <f>'Deliverables Checklist'!B36</f>
        <v>Hard drive</v>
      </c>
      <c r="F36" s="1771" t="str">
        <f>'Deliverables Checklist'!C36</f>
        <v>Full Series episodes (back-up on SABC Hard drive)</v>
      </c>
      <c r="G36" s="1772"/>
      <c r="H36" s="1772"/>
      <c r="I36" s="1772"/>
      <c r="J36" s="1773"/>
      <c r="K36" s="1774" t="str">
        <f>'Deliverables Checklist'!H36</f>
        <v>Commissioning Editor</v>
      </c>
      <c r="L36" s="1775"/>
      <c r="M36" s="696">
        <f>'Deliverables Checklist'!J36</f>
        <v>0</v>
      </c>
      <c r="N36" s="649" t="e">
        <f>'Cash Flow'!#REF!</f>
        <v>#REF!</v>
      </c>
      <c r="O36" s="649" t="e">
        <f>'Cash Flow'!#REF!</f>
        <v>#REF!</v>
      </c>
      <c r="P36" s="649" t="e">
        <f>'Cash Flow'!#REF!</f>
        <v>#REF!</v>
      </c>
      <c r="Q36" s="649" t="e">
        <f>'Cash Flow'!#REF!</f>
        <v>#REF!</v>
      </c>
      <c r="R36" s="649" t="e">
        <f>'Cash Flow'!#REF!</f>
        <v>#REF!</v>
      </c>
      <c r="S36" s="649" t="e">
        <f>'Cash Flow'!#REF!</f>
        <v>#REF!</v>
      </c>
      <c r="T36" s="649" t="e">
        <f>'Cash Flow'!#REF!</f>
        <v>#REF!</v>
      </c>
      <c r="U36" s="649" t="e">
        <f>'Cash Flow'!#REF!</f>
        <v>#REF!</v>
      </c>
      <c r="V36" s="649" t="e">
        <f>'Cash Flow'!#REF!</f>
        <v>#REF!</v>
      </c>
      <c r="W36" s="649" t="e">
        <f>'Cash Flow'!#REF!</f>
        <v>#REF!</v>
      </c>
      <c r="X36" s="697">
        <f>'Deliverables Checklist'!U36</f>
        <v>0</v>
      </c>
      <c r="Y36" s="649" t="e">
        <f>'Cash Flow'!#REF!</f>
        <v>#REF!</v>
      </c>
      <c r="Z36" s="649" t="e">
        <f>'Cash Flow'!#REF!</f>
        <v>#REF!</v>
      </c>
      <c r="AA36" s="649" t="e">
        <f>'Cash Flow'!#REF!</f>
        <v>#REF!</v>
      </c>
      <c r="AB36" s="649" t="e">
        <f>'Cash Flow'!#REF!</f>
        <v>#REF!</v>
      </c>
      <c r="AC36" s="695"/>
      <c r="AD36" s="696"/>
    </row>
    <row r="37" spans="5:30" ht="13.5" customHeight="1">
      <c r="E37" s="1126" t="str">
        <f>'Deliverables Checklist'!B37</f>
        <v>SAP</v>
      </c>
      <c r="F37" s="1771" t="str">
        <f>'Deliverables Checklist'!C37</f>
        <v>Presenter, Cast and Crew Contracts</v>
      </c>
      <c r="G37" s="1772"/>
      <c r="H37" s="1772"/>
      <c r="I37" s="1772"/>
      <c r="J37" s="1773"/>
      <c r="K37" s="1774" t="str">
        <f>'Deliverables Checklist'!H37</f>
        <v>Commissioning Editor</v>
      </c>
      <c r="L37" s="1775"/>
      <c r="M37" s="696">
        <f>'Deliverables Checklist'!J37</f>
        <v>1</v>
      </c>
      <c r="N37" s="649" t="e">
        <f>'Cash Flow'!#REF!</f>
        <v>#REF!</v>
      </c>
      <c r="O37" s="649" t="e">
        <f>'Cash Flow'!#REF!</f>
        <v>#REF!</v>
      </c>
      <c r="P37" s="649" t="e">
        <f>'Cash Flow'!#REF!</f>
        <v>#REF!</v>
      </c>
      <c r="Q37" s="649" t="e">
        <f>'Cash Flow'!#REF!</f>
        <v>#REF!</v>
      </c>
      <c r="R37" s="649" t="e">
        <f>'Cash Flow'!#REF!</f>
        <v>#REF!</v>
      </c>
      <c r="S37" s="649" t="e">
        <f>'Cash Flow'!#REF!</f>
        <v>#REF!</v>
      </c>
      <c r="T37" s="649" t="e">
        <f>'Cash Flow'!#REF!</f>
        <v>#REF!</v>
      </c>
      <c r="U37" s="649" t="e">
        <f>'Cash Flow'!#REF!</f>
        <v>#REF!</v>
      </c>
      <c r="V37" s="649" t="e">
        <f>'Cash Flow'!#REF!</f>
        <v>#REF!</v>
      </c>
      <c r="W37" s="649" t="e">
        <f>'Cash Flow'!#REF!</f>
        <v>#REF!</v>
      </c>
      <c r="X37" s="697">
        <f>'Deliverables Checklist'!U37</f>
        <v>0</v>
      </c>
      <c r="Y37" s="649" t="e">
        <f>'Cash Flow'!#REF!</f>
        <v>#REF!</v>
      </c>
      <c r="Z37" s="649" t="e">
        <f>'Cash Flow'!#REF!</f>
        <v>#REF!</v>
      </c>
      <c r="AA37" s="649" t="e">
        <f>'Cash Flow'!#REF!</f>
        <v>#REF!</v>
      </c>
      <c r="AB37" s="649" t="e">
        <f>'Cash Flow'!#REF!</f>
        <v>#REF!</v>
      </c>
      <c r="AC37" s="695"/>
      <c r="AD37" s="696"/>
    </row>
    <row r="38" spans="5:30" ht="13.5" customHeight="1">
      <c r="E38" s="1126" t="str">
        <f>'Deliverables Checklist'!B38</f>
        <v>IBMS</v>
      </c>
      <c r="F38" s="1771" t="str">
        <f>'Deliverables Checklist'!C38</f>
        <v>End Credit List per episode</v>
      </c>
      <c r="G38" s="1772"/>
      <c r="H38" s="1772"/>
      <c r="I38" s="1772"/>
      <c r="J38" s="1773"/>
      <c r="K38" s="1774" t="str">
        <f>'Deliverables Checklist'!H38</f>
        <v>Commissioning Editor</v>
      </c>
      <c r="L38" s="1775"/>
      <c r="M38" s="696">
        <f>'Deliverables Checklist'!J38</f>
        <v>0</v>
      </c>
      <c r="N38" s="649" t="e">
        <f>'Cash Flow'!#REF!</f>
        <v>#REF!</v>
      </c>
      <c r="O38" s="649" t="e">
        <f>'Cash Flow'!#REF!</f>
        <v>#REF!</v>
      </c>
      <c r="P38" s="649" t="e">
        <f>'Cash Flow'!#REF!</f>
        <v>#REF!</v>
      </c>
      <c r="Q38" s="649" t="e">
        <f>'Cash Flow'!#REF!</f>
        <v>#REF!</v>
      </c>
      <c r="R38" s="649" t="e">
        <f>'Cash Flow'!#REF!</f>
        <v>#REF!</v>
      </c>
      <c r="S38" s="649" t="e">
        <f>'Cash Flow'!#REF!</f>
        <v>#REF!</v>
      </c>
      <c r="T38" s="649" t="e">
        <f>'Cash Flow'!#REF!</f>
        <v>#REF!</v>
      </c>
      <c r="U38" s="649" t="e">
        <f>'Cash Flow'!#REF!</f>
        <v>#REF!</v>
      </c>
      <c r="V38" s="649" t="e">
        <f>'Cash Flow'!#REF!</f>
        <v>#REF!</v>
      </c>
      <c r="W38" s="649" t="e">
        <f>'Cash Flow'!#REF!</f>
        <v>#REF!</v>
      </c>
      <c r="X38" s="697">
        <f>'Deliverables Checklist'!U38</f>
        <v>0</v>
      </c>
      <c r="Y38" s="649" t="e">
        <f>'Cash Flow'!#REF!</f>
        <v>#REF!</v>
      </c>
      <c r="Z38" s="649" t="e">
        <f>'Cash Flow'!#REF!</f>
        <v>#REF!</v>
      </c>
      <c r="AA38" s="649" t="e">
        <f>'Cash Flow'!#REF!</f>
        <v>#REF!</v>
      </c>
      <c r="AB38" s="649" t="e">
        <f>'Cash Flow'!#REF!</f>
        <v>#REF!</v>
      </c>
      <c r="AC38" s="695"/>
      <c r="AD38" s="696"/>
    </row>
    <row r="39" spans="5:30" ht="13.5" customHeight="1">
      <c r="E39" s="1126" t="str">
        <f>'Deliverables Checklist'!B39</f>
        <v>Dalet</v>
      </c>
      <c r="F39" s="1771" t="str">
        <f>'Deliverables Checklist'!C39</f>
        <v>Stock and Archive Material Contracts or clearances</v>
      </c>
      <c r="G39" s="1772"/>
      <c r="H39" s="1772"/>
      <c r="I39" s="1772"/>
      <c r="J39" s="1773"/>
      <c r="K39" s="1774" t="str">
        <f>'Deliverables Checklist'!H39</f>
        <v>Commissioning Editor</v>
      </c>
      <c r="L39" s="1775"/>
      <c r="M39" s="696">
        <f>'Deliverables Checklist'!J39</f>
        <v>1</v>
      </c>
      <c r="N39" s="649" t="e">
        <f>'Cash Flow'!#REF!</f>
        <v>#REF!</v>
      </c>
      <c r="O39" s="649" t="e">
        <f>'Cash Flow'!#REF!</f>
        <v>#REF!</v>
      </c>
      <c r="P39" s="649" t="e">
        <f>'Cash Flow'!#REF!</f>
        <v>#REF!</v>
      </c>
      <c r="Q39" s="649" t="e">
        <f>'Cash Flow'!#REF!</f>
        <v>#REF!</v>
      </c>
      <c r="R39" s="649" t="e">
        <f>'Cash Flow'!#REF!</f>
        <v>#REF!</v>
      </c>
      <c r="S39" s="649" t="e">
        <f>'Cash Flow'!#REF!</f>
        <v>#REF!</v>
      </c>
      <c r="T39" s="649" t="e">
        <f>'Cash Flow'!#REF!</f>
        <v>#REF!</v>
      </c>
      <c r="U39" s="649" t="e">
        <f>'Cash Flow'!#REF!</f>
        <v>#REF!</v>
      </c>
      <c r="V39" s="649" t="e">
        <f>'Cash Flow'!#REF!</f>
        <v>#REF!</v>
      </c>
      <c r="W39" s="649" t="e">
        <f>'Cash Flow'!#REF!</f>
        <v>#REF!</v>
      </c>
      <c r="X39" s="697">
        <f>'Deliverables Checklist'!U39</f>
        <v>0</v>
      </c>
      <c r="Y39" s="649" t="e">
        <f>'Cash Flow'!#REF!</f>
        <v>#REF!</v>
      </c>
      <c r="Z39" s="649" t="e">
        <f>'Cash Flow'!#REF!</f>
        <v>#REF!</v>
      </c>
      <c r="AA39" s="649" t="e">
        <f>'Cash Flow'!#REF!</f>
        <v>#REF!</v>
      </c>
      <c r="AB39" s="649" t="e">
        <f>'Cash Flow'!#REF!</f>
        <v>#REF!</v>
      </c>
      <c r="AC39" s="695"/>
      <c r="AD39" s="696"/>
    </row>
    <row r="40" spans="5:30" ht="13.5" customHeight="1">
      <c r="E40" s="1126">
        <f>'Deliverables Checklist'!B40</f>
        <v>0</v>
      </c>
      <c r="F40" s="1771" t="str">
        <f>'Deliverables Checklist'!C40</f>
        <v>Series Bible or Format Bible</v>
      </c>
      <c r="G40" s="1772"/>
      <c r="H40" s="1772"/>
      <c r="I40" s="1772"/>
      <c r="J40" s="1773"/>
      <c r="K40" s="1774" t="str">
        <f>'Deliverables Checklist'!H40</f>
        <v>Commissioning Editor</v>
      </c>
      <c r="L40" s="1775"/>
      <c r="M40" s="696">
        <f>'Deliverables Checklist'!J40</f>
        <v>0</v>
      </c>
      <c r="N40" s="649" t="e">
        <f>'Cash Flow'!#REF!</f>
        <v>#REF!</v>
      </c>
      <c r="O40" s="649" t="e">
        <f>'Cash Flow'!#REF!</f>
        <v>#REF!</v>
      </c>
      <c r="P40" s="649" t="e">
        <f>'Cash Flow'!#REF!</f>
        <v>#REF!</v>
      </c>
      <c r="Q40" s="649" t="e">
        <f>'Cash Flow'!#REF!</f>
        <v>#REF!</v>
      </c>
      <c r="R40" s="649" t="e">
        <f>'Cash Flow'!#REF!</f>
        <v>#REF!</v>
      </c>
      <c r="S40" s="649" t="e">
        <f>'Cash Flow'!#REF!</f>
        <v>#REF!</v>
      </c>
      <c r="T40" s="649" t="e">
        <f>'Cash Flow'!#REF!</f>
        <v>#REF!</v>
      </c>
      <c r="U40" s="649" t="e">
        <f>'Cash Flow'!#REF!</f>
        <v>#REF!</v>
      </c>
      <c r="V40" s="649" t="e">
        <f>'Cash Flow'!#REF!</f>
        <v>#REF!</v>
      </c>
      <c r="W40" s="649" t="e">
        <f>'Cash Flow'!#REF!</f>
        <v>#REF!</v>
      </c>
      <c r="X40" s="697">
        <f>'Deliverables Checklist'!U40</f>
        <v>0</v>
      </c>
      <c r="Y40" s="649" t="e">
        <f>'Cash Flow'!#REF!</f>
        <v>#REF!</v>
      </c>
      <c r="Z40" s="649" t="e">
        <f>'Cash Flow'!#REF!</f>
        <v>#REF!</v>
      </c>
      <c r="AA40" s="649" t="e">
        <f>'Cash Flow'!#REF!</f>
        <v>#REF!</v>
      </c>
      <c r="AB40" s="649" t="e">
        <f>'Cash Flow'!#REF!</f>
        <v>#REF!</v>
      </c>
      <c r="AC40" s="695"/>
      <c r="AD40" s="696"/>
    </row>
    <row r="41" spans="5:30" ht="13.5" customHeight="1">
      <c r="E41" s="1126" t="str">
        <f>'Deliverables Checklist'!B41</f>
        <v>iMonitor</v>
      </c>
      <c r="F41" s="1771" t="str">
        <f>'Deliverables Checklist'!C41</f>
        <v>MP3, Metadata &amp; M&amp;E tracks of all music commissioned with composers agreements all mood music fingerprinted, all logos and stings music uploaded and fingerprinted in i-monitor.</v>
      </c>
      <c r="G41" s="1772"/>
      <c r="H41" s="1772"/>
      <c r="I41" s="1772"/>
      <c r="J41" s="1773"/>
      <c r="K41" s="1774" t="str">
        <f>'Deliverables Checklist'!H41</f>
        <v>Commissioning Editor</v>
      </c>
      <c r="L41" s="1775"/>
      <c r="M41" s="696">
        <f>'Deliverables Checklist'!J41</f>
        <v>0</v>
      </c>
      <c r="N41" s="649" t="e">
        <f>'Cash Flow'!#REF!</f>
        <v>#REF!</v>
      </c>
      <c r="O41" s="649" t="e">
        <f>'Cash Flow'!#REF!</f>
        <v>#REF!</v>
      </c>
      <c r="P41" s="649" t="e">
        <f>'Cash Flow'!#REF!</f>
        <v>#REF!</v>
      </c>
      <c r="Q41" s="649" t="e">
        <f>'Cash Flow'!#REF!</f>
        <v>#REF!</v>
      </c>
      <c r="R41" s="649" t="e">
        <f>'Cash Flow'!#REF!</f>
        <v>#REF!</v>
      </c>
      <c r="S41" s="649" t="e">
        <f>'Cash Flow'!#REF!</f>
        <v>#REF!</v>
      </c>
      <c r="T41" s="649" t="e">
        <f>'Cash Flow'!#REF!</f>
        <v>#REF!</v>
      </c>
      <c r="U41" s="649" t="e">
        <f>'Cash Flow'!#REF!</f>
        <v>#REF!</v>
      </c>
      <c r="V41" s="649" t="e">
        <f>'Cash Flow'!#REF!</f>
        <v>#REF!</v>
      </c>
      <c r="W41" s="649" t="e">
        <f>'Cash Flow'!#REF!</f>
        <v>#REF!</v>
      </c>
      <c r="X41" s="697">
        <f>'Deliverables Checklist'!U41</f>
        <v>0</v>
      </c>
      <c r="Y41" s="649" t="e">
        <f>'Cash Flow'!#REF!</f>
        <v>#REF!</v>
      </c>
      <c r="Z41" s="649" t="e">
        <f>'Cash Flow'!#REF!</f>
        <v>#REF!</v>
      </c>
      <c r="AA41" s="649" t="e">
        <f>'Cash Flow'!#REF!</f>
        <v>#REF!</v>
      </c>
      <c r="AB41" s="649" t="e">
        <f>'Cash Flow'!#REF!</f>
        <v>#REF!</v>
      </c>
      <c r="AC41" s="695"/>
      <c r="AD41" s="696"/>
    </row>
    <row r="42" spans="5:30" ht="13.5" customHeight="1">
      <c r="E42" s="1126" t="str">
        <f>'Deliverables Checklist'!B42</f>
        <v>Dalet</v>
      </c>
      <c r="F42" s="1771" t="str">
        <f>'Deliverables Checklist'!C42</f>
        <v>SRT files - plain-text file containing information regarding subtitles.</v>
      </c>
      <c r="G42" s="1772"/>
      <c r="H42" s="1772"/>
      <c r="I42" s="1772"/>
      <c r="J42" s="1773"/>
      <c r="K42" s="1774" t="str">
        <f>'Deliverables Checklist'!H42</f>
        <v>Commissioning Editor</v>
      </c>
      <c r="L42" s="1775"/>
      <c r="M42" s="696">
        <f>'Deliverables Checklist'!J42</f>
        <v>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697">
        <f>'Deliverables Checklist'!U42</f>
        <v>0</v>
      </c>
      <c r="AC42" s="695"/>
      <c r="AD42" s="696"/>
    </row>
    <row r="43" spans="5:30" ht="13.5" customHeight="1">
      <c r="E43" s="1126" t="str">
        <f>'Deliverables Checklist'!B43</f>
        <v>Digital Archive/MAM</v>
      </c>
      <c r="F43" s="1771" t="str">
        <f>'Deliverables Checklist'!C43</f>
        <v>High Res photo and gif video of artists, presenters and characters per series</v>
      </c>
      <c r="G43" s="1772"/>
      <c r="H43" s="1772"/>
      <c r="I43" s="1772"/>
      <c r="J43" s="1773"/>
      <c r="K43" s="1774" t="str">
        <f>'Deliverables Checklist'!H43</f>
        <v>Publicist Channel</v>
      </c>
      <c r="L43" s="1775"/>
      <c r="M43" s="696">
        <f>'Deliverables Checklist'!J43</f>
        <v>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697">
        <f>'Deliverables Checklist'!U43</f>
        <v>0</v>
      </c>
      <c r="AC43" s="695"/>
      <c r="AD43" s="696"/>
    </row>
    <row r="44" spans="5:30" ht="13.5" customHeight="1">
      <c r="E44" s="1126" t="str">
        <f>'Deliverables Checklist'!B44</f>
        <v>Digital Archive/MAM</v>
      </c>
      <c r="F44" s="1771" t="str">
        <f>'Deliverables Checklist'!C44</f>
        <v xml:space="preserve">Artist / Graphics / logos - high res for both print and video (CEs don't have access) </v>
      </c>
      <c r="G44" s="1772"/>
      <c r="H44" s="1772"/>
      <c r="I44" s="1772"/>
      <c r="J44" s="1773"/>
      <c r="K44" s="1774" t="str">
        <f>'Deliverables Checklist'!H44</f>
        <v>Commissioning Editor</v>
      </c>
      <c r="L44" s="1775"/>
      <c r="M44" s="696">
        <f>'Deliverables Checklist'!J44</f>
        <v>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697">
        <f>'Deliverables Checklist'!U44</f>
        <v>0</v>
      </c>
      <c r="AC44" s="695"/>
      <c r="AD44" s="695"/>
    </row>
    <row r="45" spans="5:30" ht="13.5" customHeight="1">
      <c r="E45" s="1126" t="str">
        <f>'Deliverables Checklist'!B45</f>
        <v>Digital Archive/MAM</v>
      </c>
      <c r="F45" s="1771" t="str">
        <f>'Deliverables Checklist'!C45</f>
        <v>Media - The Making of &amp;/ behind the scenes/interviews with cast / social media</v>
      </c>
      <c r="G45" s="1772"/>
      <c r="H45" s="1772"/>
      <c r="I45" s="1772"/>
      <c r="J45" s="1773"/>
      <c r="K45" s="1774" t="str">
        <f>'Deliverables Checklist'!H45</f>
        <v>Commissioning Editor /Publicist.B development</v>
      </c>
      <c r="L45" s="1775"/>
      <c r="M45" s="696">
        <f>'Deliverables Checklist'!J45</f>
        <v>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697">
        <f>'Deliverables Checklist'!U45</f>
        <v>0</v>
      </c>
      <c r="AC45" s="695"/>
      <c r="AD45" s="696"/>
    </row>
    <row r="46" spans="5:30" ht="13.5" customHeight="1">
      <c r="E46" s="1126" t="str">
        <f>'Deliverables Checklist'!B46</f>
        <v>SAP</v>
      </c>
      <c r="F46" s="1771" t="str">
        <f>'Deliverables Checklist'!C46</f>
        <v>Composer contract</v>
      </c>
      <c r="G46" s="1772"/>
      <c r="H46" s="1772"/>
      <c r="I46" s="1772"/>
      <c r="J46" s="1773"/>
      <c r="K46" s="1774" t="str">
        <f>'Deliverables Checklist'!H46</f>
        <v>Business Acquisitions</v>
      </c>
      <c r="L46" s="1775"/>
      <c r="M46" s="696">
        <f>'Deliverables Checklist'!J46</f>
        <v>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697">
        <f>'Deliverables Checklist'!U46</f>
        <v>0</v>
      </c>
      <c r="AC46" s="695"/>
      <c r="AD46" s="695"/>
    </row>
    <row r="47" spans="5:30" ht="13.5" customHeight="1">
      <c r="E47" s="1126" t="str">
        <f>'Deliverables Checklist'!B47</f>
        <v>Rights Management/ Dalet/ Scheduling</v>
      </c>
      <c r="F47" s="1771" t="str">
        <f>'Deliverables Checklist'!C47</f>
        <v>Third Party Rights Clearances</v>
      </c>
      <c r="G47" s="1772"/>
      <c r="H47" s="1772"/>
      <c r="I47" s="1772"/>
      <c r="J47" s="1773"/>
      <c r="K47" s="1774" t="str">
        <f>'Deliverables Checklist'!H47</f>
        <v>Commissioning Editor</v>
      </c>
      <c r="L47" s="1775"/>
      <c r="M47" s="696">
        <f>'Deliverables Checklist'!J47</f>
        <v>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697">
        <f>'Deliverables Checklist'!U47</f>
        <v>0</v>
      </c>
      <c r="AC47" s="695"/>
      <c r="AD47" s="696"/>
    </row>
    <row r="48" spans="5:30" ht="13.5" customHeight="1">
      <c r="E48" s="1126" t="str">
        <f>'Deliverables Checklist'!B48</f>
        <v>Rights Management/ Dalet/ Scheduling</v>
      </c>
      <c r="F48" s="1771" t="str">
        <f>'Deliverables Checklist'!C48</f>
        <v>Waiver or contract : Locations</v>
      </c>
      <c r="G48" s="1772"/>
      <c r="H48" s="1772"/>
      <c r="I48" s="1772"/>
      <c r="J48" s="1773"/>
      <c r="K48" s="1774" t="str">
        <f>'Deliverables Checklist'!H48</f>
        <v>Commissioning Editor</v>
      </c>
      <c r="L48" s="1775"/>
      <c r="M48" s="696">
        <f>'Deliverables Checklist'!J48</f>
        <v>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697">
        <f>'Deliverables Checklist'!U48</f>
        <v>0</v>
      </c>
      <c r="AC48" s="695"/>
      <c r="AD48" s="696"/>
    </row>
    <row r="49" spans="1:30" ht="13.5" customHeight="1">
      <c r="E49" s="1126" t="str">
        <f>'Deliverables Checklist'!B49</f>
        <v>Rights Management/ Dalet/ Scheduling</v>
      </c>
      <c r="F49" s="1771" t="str">
        <f>'Deliverables Checklist'!C49</f>
        <v>Waivers : People</v>
      </c>
      <c r="G49" s="1772"/>
      <c r="H49" s="1772"/>
      <c r="I49" s="1772"/>
      <c r="J49" s="1773"/>
      <c r="K49" s="1774" t="str">
        <f>'Deliverables Checklist'!H49</f>
        <v>Commissioning Editor</v>
      </c>
      <c r="L49" s="1775"/>
      <c r="M49" s="696">
        <f>'Deliverables Checklist'!J49</f>
        <v>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697">
        <f>'Deliverables Checklist'!U49</f>
        <v>0</v>
      </c>
      <c r="AC49" s="695"/>
      <c r="AD49" s="695"/>
    </row>
    <row r="50" spans="1:30" ht="13.5" customHeight="1">
      <c r="E50" s="1126" t="str">
        <f>'Deliverables Checklist'!B50</f>
        <v>Rights Management/ Dalet/ Scheduling</v>
      </c>
      <c r="F50" s="1771" t="str">
        <f>'Deliverables Checklist'!C50</f>
        <v>Commercial Music Use Clearance</v>
      </c>
      <c r="G50" s="1772"/>
      <c r="H50" s="1772"/>
      <c r="I50" s="1772"/>
      <c r="J50" s="1773"/>
      <c r="K50" s="1774" t="str">
        <f>'Deliverables Checklist'!H50</f>
        <v>Commissioning Editor</v>
      </c>
      <c r="L50" s="1775"/>
      <c r="M50" s="696">
        <f>'Deliverables Checklist'!J50</f>
        <v>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697">
        <f>'Deliverables Checklist'!U50</f>
        <v>0</v>
      </c>
      <c r="AC50" s="695"/>
      <c r="AD50" s="696"/>
    </row>
    <row r="51" spans="1:30" ht="13.5" customHeight="1">
      <c r="E51" s="1126" t="str">
        <f>'Deliverables Checklist'!B51</f>
        <v>Dalet</v>
      </c>
      <c r="F51" s="1771" t="str">
        <f>'Deliverables Checklist'!C51</f>
        <v>Cast/ Crew profiles</v>
      </c>
      <c r="G51" s="1772"/>
      <c r="H51" s="1772"/>
      <c r="I51" s="1772"/>
      <c r="J51" s="1773"/>
      <c r="K51" s="1774" t="str">
        <f>'Deliverables Checklist'!H51</f>
        <v>Commissioning Editor</v>
      </c>
      <c r="L51" s="1775"/>
      <c r="M51" s="696">
        <f>'Deliverables Checklist'!J51</f>
        <v>1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697">
        <f>'Deliverables Checklist'!U51</f>
        <v>0</v>
      </c>
      <c r="AC51" s="695"/>
      <c r="AD51" s="696"/>
    </row>
    <row r="52" spans="1:30" ht="13.5" customHeight="1">
      <c r="E52" s="1126" t="str">
        <f>'Deliverables Checklist'!B52</f>
        <v>e-mail U drive</v>
      </c>
      <c r="F52" s="1771" t="str">
        <f>'Deliverables Checklist'!C52</f>
        <v>Press Releases</v>
      </c>
      <c r="G52" s="1772"/>
      <c r="H52" s="1772"/>
      <c r="I52" s="1772"/>
      <c r="J52" s="1773"/>
      <c r="K52" s="1774" t="str">
        <f>'Deliverables Checklist'!H52</f>
        <v>Publicist Channel</v>
      </c>
      <c r="L52" s="1775"/>
      <c r="M52" s="696">
        <f>'Deliverables Checklist'!J52</f>
        <v>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697">
        <f>'Deliverables Checklist'!U52</f>
        <v>0</v>
      </c>
      <c r="AC52" s="695"/>
      <c r="AD52" s="696"/>
    </row>
    <row r="53" spans="1:30" ht="13.5" customHeight="1">
      <c r="E53" s="1126" t="str">
        <f>'Deliverables Checklist'!B53</f>
        <v>e-mail U drive</v>
      </c>
      <c r="F53" s="1771" t="str">
        <f>'Deliverables Checklist'!C53</f>
        <v>Workshopped Concept document</v>
      </c>
      <c r="G53" s="1772"/>
      <c r="H53" s="1772"/>
      <c r="I53" s="1772"/>
      <c r="J53" s="1773"/>
      <c r="K53" s="1774" t="str">
        <f>'Deliverables Checklist'!H53</f>
        <v>Commissioning Editor</v>
      </c>
      <c r="L53" s="1775"/>
      <c r="M53" s="696">
        <f>'Deliverables Checklist'!J53</f>
        <v>1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697">
        <f>'Deliverables Checklist'!U53</f>
        <v>0</v>
      </c>
      <c r="AC53" s="695"/>
      <c r="AD53" s="695"/>
    </row>
    <row r="54" spans="1:30" ht="13.5" customHeight="1">
      <c r="E54" s="1126" t="str">
        <f>'Deliverables Checklist'!B54</f>
        <v>e-mail U drive</v>
      </c>
      <c r="F54" s="1771" t="str">
        <f>'Deliverables Checklist'!C54</f>
        <v>Final scripts</v>
      </c>
      <c r="G54" s="1772"/>
      <c r="H54" s="1772"/>
      <c r="I54" s="1772"/>
      <c r="J54" s="1773"/>
      <c r="K54" s="1774" t="str">
        <f>'Deliverables Checklist'!H54</f>
        <v>Commissioning Editor</v>
      </c>
      <c r="L54" s="1775"/>
      <c r="M54" s="696">
        <f>'Deliverables Checklist'!J54</f>
        <v>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697">
        <f>'Deliverables Checklist'!U54</f>
        <v>0</v>
      </c>
      <c r="AC54" s="695"/>
      <c r="AD54" s="696"/>
    </row>
    <row r="55" spans="1:30" ht="13.5" customHeight="1">
      <c r="E55" s="1126" t="str">
        <f>'Deliverables Checklist'!B55</f>
        <v>email U drive/RightsManagement/ Dalet/ Scheduling</v>
      </c>
      <c r="F55" s="1771" t="str">
        <f>'Deliverables Checklist'!C55</f>
        <v>Trade Exchange agreement and recon (if TE exists then the production house must deliver an ep without TE as well as with TE). (N/A)</v>
      </c>
      <c r="G55" s="1772"/>
      <c r="H55" s="1772"/>
      <c r="I55" s="1772"/>
      <c r="J55" s="1773"/>
      <c r="K55" s="1774" t="str">
        <f>'Deliverables Checklist'!H55</f>
        <v>Commissioning Editor Production Controller</v>
      </c>
      <c r="L55" s="1775"/>
      <c r="M55" s="696">
        <f>'Deliverables Checklist'!J55</f>
        <v>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697">
        <f>'Deliverables Checklist'!U55</f>
        <v>0</v>
      </c>
      <c r="AC55" s="695"/>
      <c r="AD55" s="696"/>
    </row>
    <row r="56" spans="1:30" ht="13.5" customHeight="1">
      <c r="E56" s="1126" t="str">
        <f>'Deliverables Checklist'!B56</f>
        <v xml:space="preserve">U Drive &amp; Hard drive </v>
      </c>
      <c r="F56" s="2186" t="str">
        <f>'Deliverables Checklist'!C56</f>
        <v>Social Media Plan and Execution (PoE)</v>
      </c>
      <c r="G56" s="2187"/>
      <c r="H56" s="2187"/>
      <c r="I56" s="2187"/>
      <c r="J56" s="2188"/>
      <c r="K56" s="2189" t="str">
        <f>'Deliverables Checklist'!H56</f>
        <v>Commissioning Editor</v>
      </c>
      <c r="L56" s="2190"/>
      <c r="M56" s="800">
        <f>'Deliverables Checklist'!J56</f>
        <v>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697">
        <f>'Deliverables Checklist'!U56</f>
        <v>0</v>
      </c>
      <c r="AC56" s="1129"/>
      <c r="AD56" s="800"/>
    </row>
    <row r="57" spans="1:30" ht="13.5" customHeight="1">
      <c r="A57" s="1130"/>
      <c r="B57" s="1131"/>
      <c r="C57" s="1132"/>
      <c r="D57" s="1132"/>
      <c r="E57" s="1133"/>
      <c r="F57" s="1134"/>
      <c r="G57" s="1134"/>
      <c r="H57" s="1134"/>
      <c r="I57" s="1134"/>
      <c r="J57" s="1134"/>
      <c r="K57" s="1135"/>
      <c r="L57" s="1135"/>
      <c r="M57" s="1136"/>
      <c r="N57" s="1130"/>
      <c r="O57" s="1130"/>
      <c r="P57" s="1130"/>
      <c r="Q57" s="1130"/>
      <c r="R57" s="1130"/>
      <c r="S57" s="1130"/>
      <c r="T57" s="1130"/>
      <c r="U57" s="1130"/>
      <c r="V57" s="1130"/>
      <c r="W57" s="1130"/>
      <c r="X57" s="1130"/>
      <c r="Y57" s="1130"/>
      <c r="Z57" s="1130"/>
      <c r="AA57" s="1130"/>
      <c r="AB57" s="1130"/>
      <c r="AC57" s="1137"/>
      <c r="AD57" s="1121"/>
    </row>
    <row r="58" spans="1:30" ht="13.5" customHeight="1">
      <c r="E58" s="1138"/>
      <c r="F58" s="1139"/>
      <c r="G58" s="1139"/>
      <c r="H58" s="1139"/>
      <c r="I58" s="1139"/>
      <c r="J58" s="1139"/>
      <c r="K58" s="1140"/>
      <c r="L58" s="1140"/>
      <c r="M58" s="1141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AC58" s="796"/>
      <c r="AD58" s="811"/>
    </row>
    <row r="59" spans="1:30" ht="13.5" customHeight="1">
      <c r="E59" s="1138"/>
      <c r="F59" s="1139"/>
      <c r="G59" s="1139"/>
      <c r="H59" s="1139"/>
      <c r="I59" s="1139"/>
      <c r="J59" s="1139"/>
      <c r="K59" s="1140"/>
      <c r="L59" s="1140"/>
      <c r="M59" s="1141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AC59" s="796"/>
      <c r="AD59" s="811"/>
    </row>
    <row r="60" spans="1:30" ht="13.5" customHeight="1">
      <c r="E60" s="1138"/>
      <c r="F60" s="1139"/>
      <c r="G60" s="1139"/>
      <c r="H60" s="1139"/>
      <c r="I60" s="1139"/>
      <c r="J60" s="1139"/>
      <c r="K60" s="1140"/>
      <c r="L60" s="1140"/>
      <c r="M60" s="1141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AC60" s="796"/>
      <c r="AD60" s="811"/>
    </row>
    <row r="61" spans="1:30" ht="13.5" customHeight="1">
      <c r="E61" s="1138"/>
      <c r="F61" s="1139"/>
      <c r="G61" s="1139"/>
      <c r="H61" s="1139"/>
      <c r="I61" s="1139"/>
      <c r="J61" s="1139"/>
      <c r="K61" s="1140"/>
      <c r="L61" s="1140"/>
      <c r="M61" s="1141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AC61" s="796"/>
      <c r="AD61" s="811"/>
    </row>
    <row r="62" spans="1:30" ht="13.5" customHeight="1">
      <c r="E62" s="1138"/>
      <c r="F62" s="1139"/>
      <c r="G62" s="1139"/>
      <c r="H62" s="1139"/>
      <c r="I62" s="1139"/>
      <c r="J62" s="1139"/>
      <c r="K62" s="1140"/>
      <c r="L62" s="1140"/>
      <c r="M62" s="1141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AC62" s="796"/>
      <c r="AD62" s="811"/>
    </row>
    <row r="63" spans="1:30" ht="13.5" customHeight="1">
      <c r="E63" s="1138"/>
      <c r="F63" s="1139"/>
      <c r="G63" s="1139"/>
      <c r="H63" s="1139"/>
      <c r="I63" s="1139"/>
      <c r="J63" s="1139"/>
      <c r="K63" s="1140"/>
      <c r="L63" s="1140"/>
      <c r="M63" s="1141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AC63" s="796"/>
      <c r="AD63" s="811"/>
    </row>
    <row r="64" spans="1:30" ht="13.5" customHeight="1">
      <c r="E64" s="1138"/>
      <c r="F64" s="1139"/>
      <c r="G64" s="1139"/>
      <c r="H64" s="1139"/>
      <c r="I64" s="1139"/>
      <c r="J64" s="1139"/>
      <c r="K64" s="1140"/>
      <c r="L64" s="1140"/>
      <c r="M64" s="1141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AC64" s="796"/>
      <c r="AD64" s="811"/>
    </row>
    <row r="65" spans="2:24" ht="13.5" customHeight="1">
      <c r="E65" s="1138"/>
      <c r="F65" s="1139"/>
      <c r="G65" s="1139"/>
      <c r="H65" s="1139"/>
      <c r="I65" s="1139"/>
      <c r="J65" s="1139"/>
      <c r="K65" s="1140"/>
      <c r="L65" s="1140"/>
      <c r="M65" s="1141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2:24" ht="13.5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2:24" ht="13.5" customHeight="1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2:24" ht="13.5" customHeight="1"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2:24" ht="13.5" customHeight="1"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2:24" ht="13.5" customHeight="1"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</sheetData>
  <sheetProtection algorithmName="SHA-512" hashValue="OPwmmyUqSe0dIgFE7PjbS9jEaeuUo4Q5JKHl/nLv0lJcHgmrg4R0zQ/q+19VZrj50eOQaG8ci/cLwhsCAGjtQg==" saltValue="h0xrYAeD156dzLYjAO67Hg==" spinCount="100000" sheet="1"/>
  <mergeCells count="102">
    <mergeCell ref="AB8:AB13"/>
    <mergeCell ref="AC8:AC13"/>
    <mergeCell ref="AD8:AD13"/>
    <mergeCell ref="M10:M12"/>
    <mergeCell ref="X10:X12"/>
    <mergeCell ref="F53:J53"/>
    <mergeCell ref="K53:L53"/>
    <mergeCell ref="F54:J54"/>
    <mergeCell ref="K54:L54"/>
    <mergeCell ref="F43:J43"/>
    <mergeCell ref="K43:L43"/>
    <mergeCell ref="F44:J44"/>
    <mergeCell ref="K44:L44"/>
    <mergeCell ref="F45:J45"/>
    <mergeCell ref="K45:L45"/>
    <mergeCell ref="F46:J46"/>
    <mergeCell ref="K46:L46"/>
    <mergeCell ref="F47:J47"/>
    <mergeCell ref="K47:L47"/>
    <mergeCell ref="K37:L37"/>
    <mergeCell ref="F32:J32"/>
    <mergeCell ref="K32:L32"/>
    <mergeCell ref="F33:J33"/>
    <mergeCell ref="K33:L33"/>
    <mergeCell ref="F55:J55"/>
    <mergeCell ref="K55:L55"/>
    <mergeCell ref="F56:J56"/>
    <mergeCell ref="K56:L56"/>
    <mergeCell ref="F48:J48"/>
    <mergeCell ref="K48:L48"/>
    <mergeCell ref="F49:J49"/>
    <mergeCell ref="K49:L49"/>
    <mergeCell ref="F50:J50"/>
    <mergeCell ref="K50:L50"/>
    <mergeCell ref="F51:J51"/>
    <mergeCell ref="K51:L51"/>
    <mergeCell ref="F52:J52"/>
    <mergeCell ref="K52:L52"/>
    <mergeCell ref="K1:L1"/>
    <mergeCell ref="E2:F3"/>
    <mergeCell ref="G2:H2"/>
    <mergeCell ref="I2:J2"/>
    <mergeCell ref="G3:H3"/>
    <mergeCell ref="I3:J3"/>
    <mergeCell ref="F41:J41"/>
    <mergeCell ref="K41:L41"/>
    <mergeCell ref="F42:J42"/>
    <mergeCell ref="K42:L42"/>
    <mergeCell ref="F4:J4"/>
    <mergeCell ref="F5:J5"/>
    <mergeCell ref="F6:J6"/>
    <mergeCell ref="F40:J40"/>
    <mergeCell ref="K40:L40"/>
    <mergeCell ref="E8:E14"/>
    <mergeCell ref="F8:J14"/>
    <mergeCell ref="K8:L14"/>
    <mergeCell ref="F38:J38"/>
    <mergeCell ref="K38:L38"/>
    <mergeCell ref="F39:J39"/>
    <mergeCell ref="K39:L39"/>
    <mergeCell ref="K31:L31"/>
    <mergeCell ref="F37:J37"/>
    <mergeCell ref="C7:D7"/>
    <mergeCell ref="F24:J24"/>
    <mergeCell ref="K24:L24"/>
    <mergeCell ref="F21:J21"/>
    <mergeCell ref="K21:L21"/>
    <mergeCell ref="K18:L18"/>
    <mergeCell ref="K19:L19"/>
    <mergeCell ref="F16:J16"/>
    <mergeCell ref="F15:J15"/>
    <mergeCell ref="K15:L15"/>
    <mergeCell ref="F17:J17"/>
    <mergeCell ref="K17:L17"/>
    <mergeCell ref="F20:J20"/>
    <mergeCell ref="K20:L20"/>
    <mergeCell ref="F18:J18"/>
    <mergeCell ref="F19:J19"/>
    <mergeCell ref="K16:L16"/>
    <mergeCell ref="F35:J35"/>
    <mergeCell ref="K35:L35"/>
    <mergeCell ref="F22:J22"/>
    <mergeCell ref="K22:L22"/>
    <mergeCell ref="F23:J23"/>
    <mergeCell ref="K23:L23"/>
    <mergeCell ref="F25:J25"/>
    <mergeCell ref="K25:L25"/>
    <mergeCell ref="F36:J36"/>
    <mergeCell ref="K36:L36"/>
    <mergeCell ref="F29:J29"/>
    <mergeCell ref="K29:L29"/>
    <mergeCell ref="F30:J30"/>
    <mergeCell ref="K30:L30"/>
    <mergeCell ref="F31:J31"/>
    <mergeCell ref="F26:J26"/>
    <mergeCell ref="K26:L26"/>
    <mergeCell ref="F27:J27"/>
    <mergeCell ref="K27:L27"/>
    <mergeCell ref="F28:J28"/>
    <mergeCell ref="K28:L28"/>
    <mergeCell ref="F34:J34"/>
    <mergeCell ref="K34:L34"/>
  </mergeCells>
  <pageMargins left="0" right="0" top="0.31496062992125984" bottom="0.15748031496062992" header="0" footer="0"/>
  <pageSetup paperSize="9" scale="95" fitToHeight="2" pageOrder="overThenDown" orientation="landscape" r:id="rId1"/>
  <headerFooter alignWithMargins="0">
    <oddHeader>&amp;R&amp;6&amp;Z&amp;F</oddHeader>
    <oddFooter>&amp;L&amp;8Compiled by: S.A.B.C. Ltd - Updated March 2023   &amp;"Arial,Bold Italic"Copyright reserved&amp;R&amp;"Arial,Bold"&amp;8&amp;F&amp;"Arial,Regular"  - Printed: &amp;D - &amp;A -  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  <pageSetUpPr fitToPage="1"/>
  </sheetPr>
  <dimension ref="A1:AD70"/>
  <sheetViews>
    <sheetView showGridLines="0" zoomScale="85" zoomScaleNormal="85" workbookViewId="0">
      <pane ySplit="13" topLeftCell="A14" activePane="bottomLeft" state="frozen"/>
      <selection pane="bottomLeft" activeCell="AC15" sqref="AC15"/>
    </sheetView>
  </sheetViews>
  <sheetFormatPr defaultColWidth="9.42578125" defaultRowHeight="13.5" customHeight="1"/>
  <cols>
    <col min="1" max="1" width="1" style="26" customWidth="1"/>
    <col min="2" max="2" width="7.42578125" style="635" hidden="1" customWidth="1"/>
    <col min="3" max="4" width="7.42578125" style="636" hidden="1" customWidth="1"/>
    <col min="5" max="5" width="27.42578125" style="796" customWidth="1"/>
    <col min="6" max="9" width="8" style="796" customWidth="1"/>
    <col min="10" max="10" width="11.140625" style="796" customWidth="1"/>
    <col min="11" max="11" width="14.85546875" style="796" customWidth="1"/>
    <col min="12" max="12" width="5.28515625" style="796" customWidth="1"/>
    <col min="13" max="24" width="12.42578125" style="796" hidden="1" customWidth="1"/>
    <col min="25" max="25" width="12.42578125" style="796" customWidth="1"/>
    <col min="26" max="28" width="12.42578125" style="26" hidden="1" customWidth="1"/>
    <col min="29" max="29" width="30.7109375" style="26" customWidth="1"/>
    <col min="30" max="30" width="20.5703125" style="26" customWidth="1"/>
    <col min="31" max="16384" width="9.42578125" style="26"/>
  </cols>
  <sheetData>
    <row r="1" spans="1:30" ht="27" customHeight="1">
      <c r="E1" s="798" t="s">
        <v>1711</v>
      </c>
      <c r="G1" s="798"/>
      <c r="H1" s="798"/>
      <c r="I1" s="798"/>
      <c r="J1" s="798"/>
      <c r="K1" s="2174"/>
      <c r="L1" s="2174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810"/>
      <c r="X1" s="810"/>
      <c r="Y1" s="810"/>
      <c r="Z1" s="650"/>
      <c r="AA1" s="650"/>
    </row>
    <row r="2" spans="1:30" s="362" customFormat="1" ht="13.5" customHeight="1">
      <c r="B2" s="637"/>
      <c r="C2" s="423"/>
      <c r="D2" s="423"/>
      <c r="E2" s="1730" t="str">
        <f>'Prod. Info'!A37</f>
        <v>SAP Project No./s:</v>
      </c>
      <c r="F2" s="1730"/>
      <c r="G2" s="1731" t="str">
        <f>'Prod. Info'!B37</f>
        <v>LP-000</v>
      </c>
      <c r="H2" s="1731"/>
      <c r="I2" s="1731">
        <f>'Prod. Info'!E37</f>
        <v>0</v>
      </c>
      <c r="J2" s="1731"/>
      <c r="K2" s="785"/>
      <c r="L2" s="793"/>
      <c r="M2" s="811"/>
      <c r="N2" s="811"/>
      <c r="O2" s="811"/>
      <c r="P2" s="811"/>
      <c r="Q2" s="811"/>
      <c r="R2" s="811"/>
      <c r="S2" s="811"/>
      <c r="T2" s="811"/>
      <c r="U2" s="811"/>
      <c r="V2" s="811"/>
      <c r="W2" s="811"/>
      <c r="X2" s="811"/>
      <c r="Y2" s="811"/>
      <c r="Z2" s="784"/>
      <c r="AA2" s="784"/>
      <c r="AB2" s="25"/>
    </row>
    <row r="3" spans="1:30" s="362" customFormat="1" ht="13.5" customHeight="1">
      <c r="B3" s="637"/>
      <c r="C3" s="423"/>
      <c r="D3" s="423"/>
      <c r="E3" s="1730"/>
      <c r="F3" s="1730"/>
      <c r="G3" s="1731">
        <f>'Prod. Info'!C37</f>
        <v>0</v>
      </c>
      <c r="H3" s="1731"/>
      <c r="I3" s="1731">
        <f>'Prod. Info'!D37</f>
        <v>0</v>
      </c>
      <c r="J3" s="1731"/>
      <c r="K3" s="632"/>
      <c r="L3" s="794"/>
      <c r="M3" s="794"/>
      <c r="N3" s="794"/>
      <c r="O3" s="794"/>
      <c r="P3" s="794"/>
      <c r="Q3" s="794"/>
      <c r="R3" s="794"/>
      <c r="S3" s="794"/>
      <c r="T3" s="794"/>
      <c r="U3" s="794"/>
      <c r="V3" s="794"/>
      <c r="W3" s="794"/>
      <c r="X3" s="794"/>
      <c r="Y3" s="794"/>
      <c r="AB3" s="25"/>
    </row>
    <row r="4" spans="1:30" s="362" customFormat="1" ht="13.5" customHeight="1">
      <c r="B4" s="637"/>
      <c r="C4" s="423"/>
      <c r="D4" s="423"/>
      <c r="E4" s="799" t="s">
        <v>1115</v>
      </c>
      <c r="F4" s="1744">
        <f>('Prod. Info'!C2)</f>
        <v>0</v>
      </c>
      <c r="G4" s="1744"/>
      <c r="H4" s="1744"/>
      <c r="I4" s="1744"/>
      <c r="J4" s="1744"/>
      <c r="K4" s="785"/>
      <c r="L4" s="793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784"/>
      <c r="AA4" s="784"/>
      <c r="AB4" s="25"/>
    </row>
    <row r="5" spans="1:30" s="362" customFormat="1" ht="13.5" customHeight="1">
      <c r="B5" s="637"/>
      <c r="C5" s="423"/>
      <c r="D5" s="423"/>
      <c r="E5" s="799" t="s">
        <v>1117</v>
      </c>
      <c r="F5" s="1744">
        <f>('Prod. Info'!C20)</f>
        <v>0</v>
      </c>
      <c r="G5" s="1744"/>
      <c r="H5" s="1744"/>
      <c r="I5" s="1744"/>
      <c r="J5" s="1744"/>
      <c r="K5" s="794"/>
      <c r="L5" s="794"/>
      <c r="M5" s="794"/>
      <c r="N5" s="794"/>
      <c r="O5" s="794"/>
      <c r="P5" s="794"/>
      <c r="Q5" s="794"/>
      <c r="R5" s="794"/>
      <c r="S5" s="794"/>
      <c r="T5" s="794"/>
      <c r="U5" s="794"/>
      <c r="V5" s="794"/>
      <c r="W5" s="794"/>
      <c r="X5" s="794"/>
      <c r="Y5" s="794"/>
    </row>
    <row r="6" spans="1:30" s="362" customFormat="1" ht="13.5" customHeight="1">
      <c r="B6" s="637"/>
      <c r="C6" s="423"/>
      <c r="D6" s="423"/>
      <c r="E6" s="799" t="s">
        <v>1119</v>
      </c>
      <c r="F6" s="1744">
        <f>('Prod. Info'!C40)</f>
        <v>0</v>
      </c>
      <c r="G6" s="1744"/>
      <c r="H6" s="1744"/>
      <c r="I6" s="1744"/>
      <c r="J6" s="1744"/>
      <c r="K6" s="785"/>
      <c r="L6" s="793"/>
      <c r="M6" s="811"/>
      <c r="N6" s="811"/>
      <c r="O6" s="811"/>
      <c r="P6" s="811"/>
      <c r="Q6" s="811"/>
      <c r="R6" s="811"/>
      <c r="S6" s="811"/>
      <c r="T6" s="811"/>
      <c r="U6" s="811"/>
      <c r="V6" s="811"/>
      <c r="W6" s="811"/>
      <c r="X6" s="811"/>
      <c r="Y6" s="811"/>
      <c r="Z6" s="784"/>
      <c r="AA6" s="784"/>
      <c r="AB6" s="25"/>
    </row>
    <row r="7" spans="1:30" s="362" customFormat="1" ht="7.5" customHeight="1" thickBot="1">
      <c r="B7" s="637"/>
      <c r="C7" s="2173" t="s">
        <v>1712</v>
      </c>
      <c r="D7" s="2173"/>
      <c r="E7" s="794"/>
      <c r="F7" s="794"/>
      <c r="G7" s="794"/>
      <c r="H7" s="794"/>
      <c r="I7" s="794"/>
      <c r="J7" s="794"/>
      <c r="K7" s="794"/>
      <c r="L7" s="795"/>
      <c r="M7" s="794"/>
      <c r="N7" s="794"/>
      <c r="O7" s="794"/>
      <c r="P7" s="794"/>
      <c r="Q7" s="794"/>
      <c r="R7" s="794"/>
      <c r="S7" s="794"/>
      <c r="T7" s="794"/>
      <c r="U7" s="794"/>
      <c r="V7" s="794"/>
      <c r="W7" s="794"/>
      <c r="X7" s="794"/>
      <c r="Y7" s="794"/>
      <c r="AA7" s="638"/>
      <c r="AB7" s="638"/>
    </row>
    <row r="8" spans="1:30" s="362" customFormat="1" ht="13.5" customHeight="1" thickTop="1">
      <c r="B8" s="801" t="e">
        <f>Budget!#REF!</f>
        <v>#REF!</v>
      </c>
      <c r="C8" s="802" t="e">
        <f>Budget!#REF!</f>
        <v>#REF!</v>
      </c>
      <c r="D8" s="807" t="e">
        <f>Budget!#REF!</f>
        <v>#REF!</v>
      </c>
      <c r="E8" s="1745" t="str">
        <f>'Deliverables Checklist'!B8</f>
        <v>SYSTEM</v>
      </c>
      <c r="F8" s="2177" t="str">
        <f>'Deliverables Checklist'!C8</f>
        <v>DESCRIPTION</v>
      </c>
      <c r="G8" s="2178"/>
      <c r="H8" s="2178"/>
      <c r="I8" s="2178"/>
      <c r="J8" s="2179"/>
      <c r="K8" s="1748" t="str">
        <f>'Deliverables Checklist'!H8</f>
        <v>PERSON ACCOUNTABLE</v>
      </c>
      <c r="L8" s="2179"/>
      <c r="M8" s="651" t="str">
        <f>'Deliverables Checklist'!J8</f>
        <v>Pay date:</v>
      </c>
      <c r="N8" s="651" t="str">
        <f>'Cash Flow'!L8</f>
        <v>Pay date:</v>
      </c>
      <c r="O8" s="651" t="str">
        <f>'Cash Flow'!M8</f>
        <v>Pay date:</v>
      </c>
      <c r="P8" s="651" t="str">
        <f>'Cash Flow'!N8</f>
        <v>Pay date:</v>
      </c>
      <c r="Q8" s="651" t="str">
        <f>'Cash Flow'!O8</f>
        <v>Pay date:</v>
      </c>
      <c r="R8" s="651" t="str">
        <f>'Cash Flow'!P8</f>
        <v>Pay date:</v>
      </c>
      <c r="S8" s="651" t="str">
        <f>'Cash Flow'!Q8</f>
        <v>Pay date:</v>
      </c>
      <c r="T8" s="651" t="str">
        <f>'Cash Flow'!R8</f>
        <v>Pay date:</v>
      </c>
      <c r="U8" s="651" t="str">
        <f>'Cash Flow'!S8</f>
        <v>Pay date:</v>
      </c>
      <c r="V8" s="651" t="str">
        <f>'Cash Flow'!T8</f>
        <v>Pay date:</v>
      </c>
      <c r="W8" s="651" t="str">
        <f>'Cash Flow'!U8</f>
        <v>Pay date:</v>
      </c>
      <c r="X8" s="651" t="str">
        <f>'Cash Flow'!V8</f>
        <v>Pay date:</v>
      </c>
      <c r="Y8" s="651" t="str">
        <f>'Deliverables Checklist'!V8</f>
        <v>Pay date:</v>
      </c>
      <c r="Z8" s="651" t="str">
        <f>'Cash Flow'!X8</f>
        <v>Pay date:</v>
      </c>
      <c r="AA8" s="651" t="str">
        <f>'Cash Flow'!Z8</f>
        <v>Producton Control Adjustments</v>
      </c>
      <c r="AB8" s="1741" t="s">
        <v>1125</v>
      </c>
      <c r="AC8" s="1745" t="s">
        <v>1713</v>
      </c>
      <c r="AD8" s="1745" t="s">
        <v>75</v>
      </c>
    </row>
    <row r="9" spans="1:30" s="362" customFormat="1" ht="13.5" customHeight="1">
      <c r="B9" s="803"/>
      <c r="C9" s="804"/>
      <c r="D9" s="808"/>
      <c r="E9" s="2175"/>
      <c r="F9" s="2180"/>
      <c r="G9" s="2181"/>
      <c r="H9" s="2181"/>
      <c r="I9" s="2181"/>
      <c r="J9" s="2182"/>
      <c r="K9" s="2180"/>
      <c r="L9" s="2182"/>
      <c r="M9" s="780" t="str">
        <f>'Deliverables Checklist'!J9</f>
        <v>dd-mm-yy</v>
      </c>
      <c r="N9" s="652" t="str">
        <f>'Cash Flow'!L9</f>
        <v>dd-mm-yy</v>
      </c>
      <c r="O9" s="652" t="str">
        <f>'Cash Flow'!M9</f>
        <v>dd-mm-yy</v>
      </c>
      <c r="P9" s="652" t="str">
        <f>'Cash Flow'!N9</f>
        <v>dd-mm-yy</v>
      </c>
      <c r="Q9" s="652" t="str">
        <f>'Cash Flow'!O9</f>
        <v>dd-mm-yy</v>
      </c>
      <c r="R9" s="652" t="str">
        <f>'Cash Flow'!P9</f>
        <v>dd-mm-yy</v>
      </c>
      <c r="S9" s="652" t="str">
        <f>'Cash Flow'!Q9</f>
        <v>dd-mm-yy</v>
      </c>
      <c r="T9" s="652" t="str">
        <f>'Cash Flow'!R9</f>
        <v>dd-mm-yy</v>
      </c>
      <c r="U9" s="652" t="str">
        <f>'Cash Flow'!S9</f>
        <v>dd-mm-yy</v>
      </c>
      <c r="V9" s="652" t="str">
        <f>'Cash Flow'!T9</f>
        <v>dd-mm-yy</v>
      </c>
      <c r="W9" s="652" t="str">
        <f>'Cash Flow'!U9</f>
        <v>dd-mm-yy</v>
      </c>
      <c r="X9" s="652" t="str">
        <f>'Cash Flow'!V9</f>
        <v>dd-mm-yy</v>
      </c>
      <c r="Y9" s="780" t="str">
        <f>'Deliverables Checklist'!V9</f>
        <v>dd-mm-yy</v>
      </c>
      <c r="Z9" s="652" t="str">
        <f>'Cash Flow'!X9</f>
        <v>dd-mm-yy</v>
      </c>
      <c r="AA9" s="652">
        <f>'Cash Flow'!Z9</f>
        <v>0</v>
      </c>
      <c r="AB9" s="1742"/>
      <c r="AC9" s="1746"/>
      <c r="AD9" s="1746"/>
    </row>
    <row r="10" spans="1:30" s="362" customFormat="1" ht="13.5" customHeight="1">
      <c r="B10" s="803"/>
      <c r="C10" s="804"/>
      <c r="D10" s="808"/>
      <c r="E10" s="2175"/>
      <c r="F10" s="2180"/>
      <c r="G10" s="2181"/>
      <c r="H10" s="2181"/>
      <c r="I10" s="2181"/>
      <c r="J10" s="2182"/>
      <c r="K10" s="2180"/>
      <c r="L10" s="2182"/>
      <c r="M10" s="1779" t="str">
        <f>'Deliverables Checklist'!J10</f>
        <v>Deliverables to be met before processing of:</v>
      </c>
      <c r="N10" s="652"/>
      <c r="O10" s="652"/>
      <c r="P10" s="652"/>
      <c r="Q10" s="652"/>
      <c r="R10" s="652"/>
      <c r="S10" s="652"/>
      <c r="T10" s="652"/>
      <c r="U10" s="652"/>
      <c r="V10" s="652"/>
      <c r="W10" s="652"/>
      <c r="X10" s="652"/>
      <c r="Y10" s="1779" t="str">
        <f>'Deliverables Checklist'!V10</f>
        <v>Deliverables to be met before processing of:</v>
      </c>
      <c r="Z10" s="652"/>
      <c r="AA10" s="652"/>
      <c r="AB10" s="1742"/>
      <c r="AC10" s="1746"/>
      <c r="AD10" s="1746"/>
    </row>
    <row r="11" spans="1:30" s="362" customFormat="1" ht="13.5" customHeight="1">
      <c r="B11" s="803"/>
      <c r="C11" s="804"/>
      <c r="D11" s="808"/>
      <c r="E11" s="2175"/>
      <c r="F11" s="2180"/>
      <c r="G11" s="2181"/>
      <c r="H11" s="2181"/>
      <c r="I11" s="2181"/>
      <c r="J11" s="2182"/>
      <c r="K11" s="2180"/>
      <c r="L11" s="2182"/>
      <c r="M11" s="1780"/>
      <c r="N11" s="643" t="s">
        <v>1123</v>
      </c>
      <c r="O11" s="643" t="s">
        <v>1123</v>
      </c>
      <c r="P11" s="643" t="s">
        <v>1123</v>
      </c>
      <c r="Q11" s="643" t="s">
        <v>1123</v>
      </c>
      <c r="R11" s="643" t="s">
        <v>1123</v>
      </c>
      <c r="S11" s="643" t="s">
        <v>1123</v>
      </c>
      <c r="T11" s="643" t="s">
        <v>1123</v>
      </c>
      <c r="U11" s="643" t="s">
        <v>1123</v>
      </c>
      <c r="V11" s="643" t="s">
        <v>1123</v>
      </c>
      <c r="W11" s="643" t="s">
        <v>1123</v>
      </c>
      <c r="X11" s="643" t="s">
        <v>1123</v>
      </c>
      <c r="Y11" s="1780"/>
      <c r="Z11" s="643" t="s">
        <v>1123</v>
      </c>
      <c r="AA11" s="643" t="s">
        <v>1123</v>
      </c>
      <c r="AB11" s="1742"/>
      <c r="AC11" s="1746"/>
      <c r="AD11" s="1746"/>
    </row>
    <row r="12" spans="1:30" s="362" customFormat="1" ht="13.5" customHeight="1">
      <c r="B12" s="803"/>
      <c r="C12" s="804"/>
      <c r="D12" s="808"/>
      <c r="E12" s="2175"/>
      <c r="F12" s="2180"/>
      <c r="G12" s="2181"/>
      <c r="H12" s="2181"/>
      <c r="I12" s="2181"/>
      <c r="J12" s="2182"/>
      <c r="K12" s="2180"/>
      <c r="L12" s="2182"/>
      <c r="M12" s="1780"/>
      <c r="N12" s="643"/>
      <c r="O12" s="643"/>
      <c r="P12" s="643"/>
      <c r="Q12" s="643"/>
      <c r="R12" s="643"/>
      <c r="S12" s="643"/>
      <c r="T12" s="643"/>
      <c r="U12" s="643"/>
      <c r="V12" s="643"/>
      <c r="W12" s="643"/>
      <c r="X12" s="643"/>
      <c r="Y12" s="1780"/>
      <c r="Z12" s="643"/>
      <c r="AA12" s="643"/>
      <c r="AB12" s="1742"/>
      <c r="AC12" s="1746"/>
      <c r="AD12" s="1746"/>
    </row>
    <row r="13" spans="1:30" s="362" customFormat="1" ht="13.5" customHeight="1" thickBot="1">
      <c r="B13" s="805"/>
      <c r="C13" s="806"/>
      <c r="D13" s="809"/>
      <c r="E13" s="2175"/>
      <c r="F13" s="2180"/>
      <c r="G13" s="2181"/>
      <c r="H13" s="2181"/>
      <c r="I13" s="2181"/>
      <c r="J13" s="2182"/>
      <c r="K13" s="2180"/>
      <c r="L13" s="2182"/>
      <c r="M13" s="781" t="str">
        <f>'Deliverables Checklist'!J13</f>
        <v>P1 invoice</v>
      </c>
      <c r="N13" s="653" t="str">
        <f>'Cash Flow'!L11</f>
        <v>Month</v>
      </c>
      <c r="O13" s="653" t="str">
        <f>'Cash Flow'!M11</f>
        <v>Month</v>
      </c>
      <c r="P13" s="653" t="str">
        <f>'Cash Flow'!N11</f>
        <v>Month</v>
      </c>
      <c r="Q13" s="653" t="str">
        <f>'Cash Flow'!O11</f>
        <v>Month</v>
      </c>
      <c r="R13" s="653" t="str">
        <f>'Cash Flow'!P11</f>
        <v>Month</v>
      </c>
      <c r="S13" s="653" t="str">
        <f>'Cash Flow'!Q11</f>
        <v>Month</v>
      </c>
      <c r="T13" s="653" t="str">
        <f>'Cash Flow'!R11</f>
        <v>Month</v>
      </c>
      <c r="U13" s="653" t="str">
        <f>'Cash Flow'!S11</f>
        <v>Month</v>
      </c>
      <c r="V13" s="653" t="str">
        <f>'Cash Flow'!T11</f>
        <v>Month</v>
      </c>
      <c r="W13" s="653" t="str">
        <f>'Cash Flow'!U11</f>
        <v>Month</v>
      </c>
      <c r="X13" s="653" t="str">
        <f>'Cash Flow'!V11</f>
        <v>Month</v>
      </c>
      <c r="Y13" s="781" t="str">
        <f>'Deliverables Checklist'!V13</f>
        <v>P13 invoice</v>
      </c>
      <c r="Z13" s="653" t="str">
        <f>'Cash Flow'!X11</f>
        <v>Month</v>
      </c>
      <c r="AA13" s="653">
        <f>'Cash Flow'!Z11</f>
        <v>0</v>
      </c>
      <c r="AB13" s="1743"/>
      <c r="AC13" s="1747"/>
      <c r="AD13" s="1747"/>
    </row>
    <row r="14" spans="1:30" ht="13.5" customHeight="1" thickBot="1">
      <c r="A14" s="362"/>
      <c r="B14" s="654"/>
      <c r="C14" s="655"/>
      <c r="D14" s="655"/>
      <c r="E14" s="2176"/>
      <c r="F14" s="2183"/>
      <c r="G14" s="2184"/>
      <c r="H14" s="2184"/>
      <c r="I14" s="2184"/>
      <c r="J14" s="2185"/>
      <c r="K14" s="2183"/>
      <c r="L14" s="2185"/>
      <c r="M14" s="647">
        <f>'Deliverables Checklist'!J14</f>
        <v>1</v>
      </c>
      <c r="N14" s="686">
        <f>'Cash Flow'!L12</f>
        <v>2</v>
      </c>
      <c r="O14" s="686">
        <f>'Cash Flow'!M12</f>
        <v>3</v>
      </c>
      <c r="P14" s="686">
        <f>'Cash Flow'!N12</f>
        <v>4</v>
      </c>
      <c r="Q14" s="686">
        <f>'Cash Flow'!O12</f>
        <v>5</v>
      </c>
      <c r="R14" s="686">
        <f>'Cash Flow'!P12</f>
        <v>6</v>
      </c>
      <c r="S14" s="686">
        <f>'Cash Flow'!Q12</f>
        <v>7</v>
      </c>
      <c r="T14" s="686">
        <f>'Cash Flow'!R12</f>
        <v>8</v>
      </c>
      <c r="U14" s="686">
        <f>'Cash Flow'!S12</f>
        <v>9</v>
      </c>
      <c r="V14" s="686">
        <f>'Cash Flow'!T12</f>
        <v>10</v>
      </c>
      <c r="W14" s="686">
        <f>'Cash Flow'!U12</f>
        <v>11</v>
      </c>
      <c r="X14" s="686">
        <f>'Cash Flow'!V12</f>
        <v>12</v>
      </c>
      <c r="Y14" s="686">
        <f>'Cash Flow'!W12</f>
        <v>13</v>
      </c>
      <c r="Z14" s="686">
        <f>'Cash Flow'!X12</f>
        <v>14</v>
      </c>
      <c r="AA14" s="686">
        <f>'Cash Flow'!Z12</f>
        <v>0</v>
      </c>
      <c r="AB14" s="687"/>
      <c r="AC14" s="27"/>
      <c r="AD14" s="27"/>
    </row>
    <row r="15" spans="1:30" ht="13.5" customHeight="1" thickTop="1">
      <c r="E15" s="1126" t="str">
        <f>'Deliverables Checklist'!B15</f>
        <v>SAP</v>
      </c>
      <c r="F15" s="1771" t="str">
        <f>'Deliverables Checklist'!C15</f>
        <v>Tax Clearance Certificate</v>
      </c>
      <c r="G15" s="1772"/>
      <c r="H15" s="1772"/>
      <c r="I15" s="1772"/>
      <c r="J15" s="1773"/>
      <c r="K15" s="1774" t="str">
        <f>'Deliverables Checklist'!H15</f>
        <v>Commissioning Manager</v>
      </c>
      <c r="L15" s="1775"/>
      <c r="M15" s="696">
        <f>'Deliverables Checklist'!J15</f>
        <v>1</v>
      </c>
      <c r="N15" s="649" t="e">
        <f>'Cash Flow'!#REF!</f>
        <v>#REF!</v>
      </c>
      <c r="O15" s="649" t="e">
        <f>'Cash Flow'!#REF!</f>
        <v>#REF!</v>
      </c>
      <c r="P15" s="649" t="e">
        <f>'Cash Flow'!#REF!</f>
        <v>#REF!</v>
      </c>
      <c r="Q15" s="649" t="e">
        <f>'Cash Flow'!#REF!</f>
        <v>#REF!</v>
      </c>
      <c r="R15" s="649" t="e">
        <f>'Cash Flow'!#REF!</f>
        <v>#REF!</v>
      </c>
      <c r="S15" s="649" t="e">
        <f>'Cash Flow'!#REF!</f>
        <v>#REF!</v>
      </c>
      <c r="T15" s="649" t="e">
        <f>'Cash Flow'!#REF!</f>
        <v>#REF!</v>
      </c>
      <c r="U15" s="649" t="e">
        <f>'Cash Flow'!#REF!</f>
        <v>#REF!</v>
      </c>
      <c r="V15" s="649" t="e">
        <f>'Cash Flow'!#REF!</f>
        <v>#REF!</v>
      </c>
      <c r="W15" s="649" t="e">
        <f>'Cash Flow'!#REF!</f>
        <v>#REF!</v>
      </c>
      <c r="X15" s="649" t="e">
        <f>'Cash Flow'!#REF!</f>
        <v>#REF!</v>
      </c>
      <c r="Y15" s="697">
        <f>'Deliverables Checklist'!V15</f>
        <v>0</v>
      </c>
      <c r="Z15" s="649" t="e">
        <f>'Cash Flow'!#REF!</f>
        <v>#REF!</v>
      </c>
      <c r="AA15" s="649" t="e">
        <f>'Cash Flow'!#REF!</f>
        <v>#REF!</v>
      </c>
      <c r="AB15" s="649" t="e">
        <f>'Cash Flow'!#REF!</f>
        <v>#REF!</v>
      </c>
      <c r="AC15" s="695"/>
      <c r="AD15" s="696"/>
    </row>
    <row r="16" spans="1:30" ht="13.5" customHeight="1">
      <c r="E16" s="1126" t="str">
        <f>'Deliverables Checklist'!B16</f>
        <v>SAP</v>
      </c>
      <c r="F16" s="1771" t="str">
        <f>'Deliverables Checklist'!C16</f>
        <v>BEE Certificate</v>
      </c>
      <c r="G16" s="1772"/>
      <c r="H16" s="1772"/>
      <c r="I16" s="1772"/>
      <c r="J16" s="1773"/>
      <c r="K16" s="1774" t="str">
        <f>'Deliverables Checklist'!H16</f>
        <v>Commissioning Manager</v>
      </c>
      <c r="L16" s="1775"/>
      <c r="M16" s="696">
        <f>'Deliverables Checklist'!J16</f>
        <v>1</v>
      </c>
      <c r="N16" s="649" t="e">
        <f>'Cash Flow'!#REF!</f>
        <v>#REF!</v>
      </c>
      <c r="O16" s="649" t="e">
        <f>'Cash Flow'!#REF!</f>
        <v>#REF!</v>
      </c>
      <c r="P16" s="649" t="e">
        <f>'Cash Flow'!#REF!</f>
        <v>#REF!</v>
      </c>
      <c r="Q16" s="649" t="e">
        <f>'Cash Flow'!#REF!</f>
        <v>#REF!</v>
      </c>
      <c r="R16" s="649" t="e">
        <f>'Cash Flow'!#REF!</f>
        <v>#REF!</v>
      </c>
      <c r="S16" s="649" t="e">
        <f>'Cash Flow'!#REF!</f>
        <v>#REF!</v>
      </c>
      <c r="T16" s="649" t="e">
        <f>'Cash Flow'!#REF!</f>
        <v>#REF!</v>
      </c>
      <c r="U16" s="649" t="e">
        <f>'Cash Flow'!#REF!</f>
        <v>#REF!</v>
      </c>
      <c r="V16" s="649" t="e">
        <f>'Cash Flow'!#REF!</f>
        <v>#REF!</v>
      </c>
      <c r="W16" s="649" t="e">
        <f>'Cash Flow'!#REF!</f>
        <v>#REF!</v>
      </c>
      <c r="X16" s="649" t="e">
        <f>'Cash Flow'!#REF!</f>
        <v>#REF!</v>
      </c>
      <c r="Y16" s="697">
        <f>'Deliverables Checklist'!V16</f>
        <v>0</v>
      </c>
      <c r="Z16" s="649" t="e">
        <f>'Cash Flow'!#REF!</f>
        <v>#REF!</v>
      </c>
      <c r="AA16" s="649" t="e">
        <f>'Cash Flow'!#REF!</f>
        <v>#REF!</v>
      </c>
      <c r="AB16" s="649" t="e">
        <f>'Cash Flow'!#REF!</f>
        <v>#REF!</v>
      </c>
      <c r="AC16" s="695"/>
      <c r="AD16" s="696"/>
    </row>
    <row r="17" spans="5:30" ht="13.5" customHeight="1">
      <c r="E17" s="1126" t="str">
        <f>'Deliverables Checklist'!B17</f>
        <v>SAP</v>
      </c>
      <c r="F17" s="1771" t="str">
        <f>'Deliverables Checklist'!C17</f>
        <v>TV License</v>
      </c>
      <c r="G17" s="1772"/>
      <c r="H17" s="1772"/>
      <c r="I17" s="1772"/>
      <c r="J17" s="1773"/>
      <c r="K17" s="1774" t="str">
        <f>'Deliverables Checklist'!H17</f>
        <v>Commissioning Manager</v>
      </c>
      <c r="L17" s="1775"/>
      <c r="M17" s="696">
        <f>'Deliverables Checklist'!J17</f>
        <v>1</v>
      </c>
      <c r="N17" s="656"/>
      <c r="O17" s="656"/>
      <c r="P17" s="656"/>
      <c r="Q17" s="656"/>
      <c r="R17" s="656"/>
      <c r="S17" s="656"/>
      <c r="T17" s="656"/>
      <c r="U17" s="656"/>
      <c r="V17" s="656"/>
      <c r="W17" s="656"/>
      <c r="X17" s="656"/>
      <c r="Y17" s="697">
        <f>'Deliverables Checklist'!V17</f>
        <v>0</v>
      </c>
      <c r="Z17" s="656"/>
      <c r="AA17" s="656"/>
      <c r="AB17" s="656"/>
      <c r="AC17" s="695"/>
      <c r="AD17" s="695"/>
    </row>
    <row r="18" spans="5:30" ht="13.5" customHeight="1">
      <c r="E18" s="1126" t="str">
        <f>'Deliverables Checklist'!B18</f>
        <v>SAP</v>
      </c>
      <c r="F18" s="1771" t="str">
        <f>'Deliverables Checklist'!C18</f>
        <v>Scriptwriters/Writers Agreement</v>
      </c>
      <c r="G18" s="1772"/>
      <c r="H18" s="1772"/>
      <c r="I18" s="1772"/>
      <c r="J18" s="1773"/>
      <c r="K18" s="1774" t="str">
        <f>'Deliverables Checklist'!H18</f>
        <v>Business Acquisitions</v>
      </c>
      <c r="L18" s="1775"/>
      <c r="M18" s="696">
        <f>'Deliverables Checklist'!J18</f>
        <v>0</v>
      </c>
      <c r="N18" s="656"/>
      <c r="O18" s="656"/>
      <c r="P18" s="656"/>
      <c r="Q18" s="656"/>
      <c r="R18" s="656"/>
      <c r="S18" s="656"/>
      <c r="T18" s="656"/>
      <c r="U18" s="656"/>
      <c r="V18" s="656"/>
      <c r="W18" s="656"/>
      <c r="X18" s="656"/>
      <c r="Y18" s="697">
        <f>'Deliverables Checklist'!V18</f>
        <v>0</v>
      </c>
      <c r="Z18" s="656"/>
      <c r="AA18" s="656"/>
      <c r="AB18" s="656"/>
      <c r="AC18" s="695"/>
      <c r="AD18" s="695"/>
    </row>
    <row r="19" spans="5:30" ht="13.5" customHeight="1">
      <c r="E19" s="1126" t="str">
        <f>'Deliverables Checklist'!B19</f>
        <v>SAP</v>
      </c>
      <c r="F19" s="1771" t="str">
        <f>'Deliverables Checklist'!C19</f>
        <v>Invoice</v>
      </c>
      <c r="G19" s="1772"/>
      <c r="H19" s="1772"/>
      <c r="I19" s="1772"/>
      <c r="J19" s="1773"/>
      <c r="K19" s="1774" t="str">
        <f>'Deliverables Checklist'!H19</f>
        <v>Business Acquisitions</v>
      </c>
      <c r="L19" s="1775"/>
      <c r="M19" s="696">
        <f>'Deliverables Checklist'!J19</f>
        <v>0</v>
      </c>
      <c r="N19" s="649" t="e">
        <f>'Cash Flow'!#REF!</f>
        <v>#REF!</v>
      </c>
      <c r="O19" s="649" t="e">
        <f>'Cash Flow'!#REF!</f>
        <v>#REF!</v>
      </c>
      <c r="P19" s="649" t="e">
        <f>'Cash Flow'!#REF!</f>
        <v>#REF!</v>
      </c>
      <c r="Q19" s="649" t="e">
        <f>'Cash Flow'!#REF!</f>
        <v>#REF!</v>
      </c>
      <c r="R19" s="649" t="e">
        <f>'Cash Flow'!#REF!</f>
        <v>#REF!</v>
      </c>
      <c r="S19" s="649" t="e">
        <f>'Cash Flow'!#REF!</f>
        <v>#REF!</v>
      </c>
      <c r="T19" s="649" t="e">
        <f>'Cash Flow'!#REF!</f>
        <v>#REF!</v>
      </c>
      <c r="U19" s="649" t="e">
        <f>'Cash Flow'!#REF!</f>
        <v>#REF!</v>
      </c>
      <c r="V19" s="649" t="e">
        <f>'Cash Flow'!#REF!</f>
        <v>#REF!</v>
      </c>
      <c r="W19" s="649" t="e">
        <f>'Cash Flow'!#REF!</f>
        <v>#REF!</v>
      </c>
      <c r="X19" s="649" t="e">
        <f>'Cash Flow'!#REF!</f>
        <v>#REF!</v>
      </c>
      <c r="Y19" s="697">
        <f>'Deliverables Checklist'!V19</f>
        <v>0</v>
      </c>
      <c r="Z19" s="649" t="e">
        <f>'Cash Flow'!#REF!</f>
        <v>#REF!</v>
      </c>
      <c r="AA19" s="649" t="e">
        <f>'Cash Flow'!#REF!</f>
        <v>#REF!</v>
      </c>
      <c r="AB19" s="649" t="e">
        <f>'Cash Flow'!#REF!</f>
        <v>#REF!</v>
      </c>
      <c r="AC19" s="695"/>
      <c r="AD19" s="696"/>
    </row>
    <row r="20" spans="5:30" ht="13.5" customHeight="1">
      <c r="E20" s="1126" t="str">
        <f>'Deliverables Checklist'!B20</f>
        <v>e-mail U drive</v>
      </c>
      <c r="F20" s="1771" t="str">
        <f>'Deliverables Checklist'!C20</f>
        <v>Proof of separate bank account</v>
      </c>
      <c r="G20" s="1772"/>
      <c r="H20" s="1772"/>
      <c r="I20" s="1772"/>
      <c r="J20" s="1773"/>
      <c r="K20" s="1774" t="str">
        <f>'Deliverables Checklist'!H20</f>
        <v>Production Controller</v>
      </c>
      <c r="L20" s="1775"/>
      <c r="M20" s="696">
        <f>'Deliverables Checklist'!J20</f>
        <v>1</v>
      </c>
      <c r="N20" s="640" t="e">
        <f>'Cash Flow'!#REF!</f>
        <v>#REF!</v>
      </c>
      <c r="O20" s="640" t="e">
        <f>'Cash Flow'!#REF!</f>
        <v>#REF!</v>
      </c>
      <c r="P20" s="640" t="e">
        <f>'Cash Flow'!#REF!</f>
        <v>#REF!</v>
      </c>
      <c r="Q20" s="640" t="e">
        <f>'Cash Flow'!#REF!</f>
        <v>#REF!</v>
      </c>
      <c r="R20" s="640" t="e">
        <f>'Cash Flow'!#REF!</f>
        <v>#REF!</v>
      </c>
      <c r="S20" s="640" t="e">
        <f>'Cash Flow'!#REF!</f>
        <v>#REF!</v>
      </c>
      <c r="T20" s="640" t="e">
        <f>'Cash Flow'!#REF!</f>
        <v>#REF!</v>
      </c>
      <c r="U20" s="640" t="e">
        <f>'Cash Flow'!#REF!</f>
        <v>#REF!</v>
      </c>
      <c r="V20" s="640" t="e">
        <f>'Cash Flow'!#REF!</f>
        <v>#REF!</v>
      </c>
      <c r="W20" s="640" t="e">
        <f>'Cash Flow'!#REF!</f>
        <v>#REF!</v>
      </c>
      <c r="X20" s="640" t="e">
        <f>'Cash Flow'!#REF!</f>
        <v>#REF!</v>
      </c>
      <c r="Y20" s="697">
        <f>'Deliverables Checklist'!V20</f>
        <v>0</v>
      </c>
      <c r="Z20" s="640" t="e">
        <f>'Cash Flow'!#REF!</f>
        <v>#REF!</v>
      </c>
      <c r="AA20" s="640" t="e">
        <f>'Cash Flow'!#REF!</f>
        <v>#REF!</v>
      </c>
      <c r="AB20" s="649" t="e">
        <f>'Cash Flow'!#REF!</f>
        <v>#REF!</v>
      </c>
      <c r="AC20" s="695"/>
      <c r="AD20" s="696"/>
    </row>
    <row r="21" spans="5:30" ht="13.5" customHeight="1">
      <c r="E21" s="1126" t="str">
        <f>'Deliverables Checklist'!B21</f>
        <v>e-mail U drive</v>
      </c>
      <c r="F21" s="1771" t="str">
        <f>'Deliverables Checklist'!C21</f>
        <v>Copy of Production Insurance Confirmation</v>
      </c>
      <c r="G21" s="1772"/>
      <c r="H21" s="1772"/>
      <c r="I21" s="1772"/>
      <c r="J21" s="1773"/>
      <c r="K21" s="1774" t="str">
        <f>'Deliverables Checklist'!H21</f>
        <v>Production Controller</v>
      </c>
      <c r="L21" s="1775"/>
      <c r="M21" s="696">
        <f>'Deliverables Checklist'!J21</f>
        <v>1</v>
      </c>
      <c r="N21" s="656"/>
      <c r="O21" s="656"/>
      <c r="P21" s="656"/>
      <c r="Q21" s="656"/>
      <c r="R21" s="656"/>
      <c r="S21" s="656"/>
      <c r="T21" s="656"/>
      <c r="U21" s="656"/>
      <c r="V21" s="656"/>
      <c r="W21" s="656"/>
      <c r="X21" s="656"/>
      <c r="Y21" s="697">
        <f>'Deliverables Checklist'!V21</f>
        <v>0</v>
      </c>
      <c r="Z21" s="656"/>
      <c r="AA21" s="656"/>
      <c r="AB21" s="656"/>
      <c r="AC21" s="695"/>
      <c r="AD21" s="695"/>
    </row>
    <row r="22" spans="5:30" ht="13.5" customHeight="1">
      <c r="E22" s="1126" t="str">
        <f>'Deliverables Checklist'!B22</f>
        <v>SAP</v>
      </c>
      <c r="F22" s="1771" t="str">
        <f>'Deliverables Checklist'!C22</f>
        <v>Monthly Production Expenditure Report</v>
      </c>
      <c r="G22" s="1772"/>
      <c r="H22" s="1772"/>
      <c r="I22" s="1772"/>
      <c r="J22" s="1773"/>
      <c r="K22" s="1774" t="str">
        <f>'Deliverables Checklist'!H22</f>
        <v>Production Controller</v>
      </c>
      <c r="L22" s="1775"/>
      <c r="M22" s="696">
        <f>'Deliverables Checklist'!J22</f>
        <v>0</v>
      </c>
      <c r="N22" s="649" t="e">
        <f>'Cash Flow'!#REF!</f>
        <v>#REF!</v>
      </c>
      <c r="O22" s="649" t="e">
        <f>'Cash Flow'!#REF!</f>
        <v>#REF!</v>
      </c>
      <c r="P22" s="649" t="e">
        <f>'Cash Flow'!#REF!</f>
        <v>#REF!</v>
      </c>
      <c r="Q22" s="649" t="e">
        <f>'Cash Flow'!#REF!</f>
        <v>#REF!</v>
      </c>
      <c r="R22" s="649" t="e">
        <f>'Cash Flow'!#REF!</f>
        <v>#REF!</v>
      </c>
      <c r="S22" s="649" t="e">
        <f>'Cash Flow'!#REF!</f>
        <v>#REF!</v>
      </c>
      <c r="T22" s="649" t="e">
        <f>'Cash Flow'!#REF!</f>
        <v>#REF!</v>
      </c>
      <c r="U22" s="649" t="e">
        <f>'Cash Flow'!#REF!</f>
        <v>#REF!</v>
      </c>
      <c r="V22" s="649" t="e">
        <f>'Cash Flow'!#REF!</f>
        <v>#REF!</v>
      </c>
      <c r="W22" s="649" t="e">
        <f>'Cash Flow'!#REF!</f>
        <v>#REF!</v>
      </c>
      <c r="X22" s="649" t="e">
        <f>'Cash Flow'!#REF!</f>
        <v>#REF!</v>
      </c>
      <c r="Y22" s="697" t="str">
        <f>'Deliverables Checklist'!V22</f>
        <v>P12 mid-month</v>
      </c>
      <c r="Z22" s="649" t="e">
        <f>'Cash Flow'!#REF!</f>
        <v>#REF!</v>
      </c>
      <c r="AA22" s="649" t="e">
        <f>'Cash Flow'!#REF!</f>
        <v>#REF!</v>
      </c>
      <c r="AB22" s="649" t="e">
        <f>'Cash Flow'!#REF!</f>
        <v>#REF!</v>
      </c>
      <c r="AC22" s="695"/>
      <c r="AD22" s="696"/>
    </row>
    <row r="23" spans="5:30" ht="13.5" customHeight="1">
      <c r="E23" s="1126" t="str">
        <f>'Deliverables Checklist'!B23</f>
        <v>email</v>
      </c>
      <c r="F23" s="1771" t="str">
        <f>'Deliverables Checklist'!C23</f>
        <v>Asset Closing Memo</v>
      </c>
      <c r="G23" s="1772"/>
      <c r="H23" s="1772"/>
      <c r="I23" s="1772"/>
      <c r="J23" s="1773"/>
      <c r="K23" s="1774" t="str">
        <f>'Deliverables Checklist'!H23</f>
        <v>Production Controller</v>
      </c>
      <c r="L23" s="1775"/>
      <c r="M23" s="696">
        <f>'Deliverables Checklist'!J23</f>
        <v>0</v>
      </c>
      <c r="N23" s="649" t="e">
        <f>'Cash Flow'!#REF!</f>
        <v>#REF!</v>
      </c>
      <c r="O23" s="649" t="e">
        <f>'Cash Flow'!#REF!</f>
        <v>#REF!</v>
      </c>
      <c r="P23" s="649" t="e">
        <f>'Cash Flow'!#REF!</f>
        <v>#REF!</v>
      </c>
      <c r="Q23" s="649" t="e">
        <f>'Cash Flow'!#REF!</f>
        <v>#REF!</v>
      </c>
      <c r="R23" s="649" t="e">
        <f>'Cash Flow'!#REF!</f>
        <v>#REF!</v>
      </c>
      <c r="S23" s="649" t="e">
        <f>'Cash Flow'!#REF!</f>
        <v>#REF!</v>
      </c>
      <c r="T23" s="649" t="e">
        <f>'Cash Flow'!#REF!</f>
        <v>#REF!</v>
      </c>
      <c r="U23" s="649" t="e">
        <f>'Cash Flow'!#REF!</f>
        <v>#REF!</v>
      </c>
      <c r="V23" s="649" t="e">
        <f>'Cash Flow'!#REF!</f>
        <v>#REF!</v>
      </c>
      <c r="W23" s="649" t="e">
        <f>'Cash Flow'!#REF!</f>
        <v>#REF!</v>
      </c>
      <c r="X23" s="649" t="e">
        <f>'Cash Flow'!#REF!</f>
        <v>#REF!</v>
      </c>
      <c r="Y23" s="697">
        <f>'Deliverables Checklist'!V23</f>
        <v>0</v>
      </c>
      <c r="Z23" s="649" t="e">
        <f>'Cash Flow'!#REF!</f>
        <v>#REF!</v>
      </c>
      <c r="AA23" s="649" t="e">
        <f>'Cash Flow'!#REF!</f>
        <v>#REF!</v>
      </c>
      <c r="AB23" s="649" t="e">
        <f>'Cash Flow'!#REF!</f>
        <v>#REF!</v>
      </c>
      <c r="AC23" s="695"/>
      <c r="AD23" s="696"/>
    </row>
    <row r="24" spans="5:30" ht="13.5" customHeight="1">
      <c r="E24" s="1126" t="str">
        <f>'Deliverables Checklist'!B24</f>
        <v>e-mail U drive</v>
      </c>
      <c r="F24" s="1771" t="str">
        <f>'Deliverables Checklist'!C24</f>
        <v>Final Status Report    (Production Controller)</v>
      </c>
      <c r="G24" s="1772"/>
      <c r="H24" s="1772"/>
      <c r="I24" s="1772"/>
      <c r="J24" s="1773"/>
      <c r="K24" s="1774" t="str">
        <f>'Deliverables Checklist'!H24</f>
        <v>Financial Administrator</v>
      </c>
      <c r="L24" s="1775"/>
      <c r="M24" s="696">
        <f>'Deliverables Checklist'!J24</f>
        <v>0</v>
      </c>
      <c r="N24" s="640" t="e">
        <f>'Cash Flow'!#REF!</f>
        <v>#REF!</v>
      </c>
      <c r="O24" s="640" t="e">
        <f>'Cash Flow'!#REF!</f>
        <v>#REF!</v>
      </c>
      <c r="P24" s="640" t="e">
        <f>'Cash Flow'!#REF!</f>
        <v>#REF!</v>
      </c>
      <c r="Q24" s="640" t="e">
        <f>'Cash Flow'!#REF!</f>
        <v>#REF!</v>
      </c>
      <c r="R24" s="640" t="e">
        <f>'Cash Flow'!#REF!</f>
        <v>#REF!</v>
      </c>
      <c r="S24" s="640" t="e">
        <f>'Cash Flow'!#REF!</f>
        <v>#REF!</v>
      </c>
      <c r="T24" s="640" t="e">
        <f>'Cash Flow'!#REF!</f>
        <v>#REF!</v>
      </c>
      <c r="U24" s="640" t="e">
        <f>'Cash Flow'!#REF!</f>
        <v>#REF!</v>
      </c>
      <c r="V24" s="640" t="e">
        <f>'Cash Flow'!#REF!</f>
        <v>#REF!</v>
      </c>
      <c r="W24" s="640" t="e">
        <f>'Cash Flow'!#REF!</f>
        <v>#REF!</v>
      </c>
      <c r="X24" s="640" t="e">
        <f>'Cash Flow'!#REF!</f>
        <v>#REF!</v>
      </c>
      <c r="Y24" s="697">
        <f>'Deliverables Checklist'!V24</f>
        <v>0</v>
      </c>
      <c r="Z24" s="640" t="e">
        <f>'Cash Flow'!#REF!</f>
        <v>#REF!</v>
      </c>
      <c r="AA24" s="640" t="e">
        <f>'Cash Flow'!#REF!</f>
        <v>#REF!</v>
      </c>
      <c r="AB24" s="649" t="e">
        <f>'Cash Flow'!#REF!</f>
        <v>#REF!</v>
      </c>
      <c r="AC24" s="695"/>
      <c r="AD24" s="696"/>
    </row>
    <row r="25" spans="5:30" ht="13.5" customHeight="1">
      <c r="E25" s="1126" t="str">
        <f>'Deliverables Checklist'!B25</f>
        <v>e-mail U drive</v>
      </c>
      <c r="F25" s="1771" t="str">
        <f>'Deliverables Checklist'!C25</f>
        <v>Content Workshop</v>
      </c>
      <c r="G25" s="1772"/>
      <c r="H25" s="1772"/>
      <c r="I25" s="1772"/>
      <c r="J25" s="1773"/>
      <c r="K25" s="1774" t="str">
        <f>'Deliverables Checklist'!H25</f>
        <v>Commissioning Editor</v>
      </c>
      <c r="L25" s="1775"/>
      <c r="M25" s="696">
        <f>'Deliverables Checklist'!J25</f>
        <v>1</v>
      </c>
      <c r="N25" s="656"/>
      <c r="O25" s="656"/>
      <c r="P25" s="656"/>
      <c r="Q25" s="656"/>
      <c r="R25" s="656"/>
      <c r="S25" s="656"/>
      <c r="T25" s="656"/>
      <c r="U25" s="656"/>
      <c r="V25" s="656"/>
      <c r="W25" s="656"/>
      <c r="X25" s="656"/>
      <c r="Y25" s="697">
        <f>'Deliverables Checklist'!V25</f>
        <v>0</v>
      </c>
      <c r="Z25" s="656"/>
      <c r="AA25" s="656"/>
      <c r="AB25" s="656"/>
      <c r="AC25" s="695"/>
      <c r="AD25" s="695"/>
    </row>
    <row r="26" spans="5:30" ht="13.5" customHeight="1">
      <c r="E26" s="1126" t="str">
        <f>'Deliverables Checklist'!B26</f>
        <v>e-mail U drive</v>
      </c>
      <c r="F26" s="1771" t="str">
        <f>'Deliverables Checklist'!C26</f>
        <v>Research Pack</v>
      </c>
      <c r="G26" s="1772"/>
      <c r="H26" s="1772"/>
      <c r="I26" s="1772"/>
      <c r="J26" s="1773"/>
      <c r="K26" s="1774" t="str">
        <f>'Deliverables Checklist'!H26</f>
        <v>Commissioning Editor</v>
      </c>
      <c r="L26" s="1775"/>
      <c r="M26" s="696">
        <f>'Deliverables Checklist'!J26</f>
        <v>1</v>
      </c>
      <c r="N26" s="649" t="e">
        <f>'Cash Flow'!#REF!</f>
        <v>#REF!</v>
      </c>
      <c r="O26" s="649" t="e">
        <f>'Cash Flow'!#REF!</f>
        <v>#REF!</v>
      </c>
      <c r="P26" s="649" t="e">
        <f>'Cash Flow'!#REF!</f>
        <v>#REF!</v>
      </c>
      <c r="Q26" s="649" t="e">
        <f>'Cash Flow'!#REF!</f>
        <v>#REF!</v>
      </c>
      <c r="R26" s="649" t="e">
        <f>'Cash Flow'!#REF!</f>
        <v>#REF!</v>
      </c>
      <c r="S26" s="649" t="e">
        <f>'Cash Flow'!#REF!</f>
        <v>#REF!</v>
      </c>
      <c r="T26" s="649" t="e">
        <f>'Cash Flow'!#REF!</f>
        <v>#REF!</v>
      </c>
      <c r="U26" s="649" t="e">
        <f>'Cash Flow'!#REF!</f>
        <v>#REF!</v>
      </c>
      <c r="V26" s="649" t="e">
        <f>'Cash Flow'!#REF!</f>
        <v>#REF!</v>
      </c>
      <c r="W26" s="649" t="e">
        <f>'Cash Flow'!#REF!</f>
        <v>#REF!</v>
      </c>
      <c r="X26" s="649" t="e">
        <f>'Cash Flow'!#REF!</f>
        <v>#REF!</v>
      </c>
      <c r="Y26" s="697">
        <f>'Deliverables Checklist'!V26</f>
        <v>0</v>
      </c>
      <c r="Z26" s="649" t="e">
        <f>'Cash Flow'!#REF!</f>
        <v>#REF!</v>
      </c>
      <c r="AA26" s="649" t="e">
        <f>'Cash Flow'!#REF!</f>
        <v>#REF!</v>
      </c>
      <c r="AB26" s="649" t="e">
        <f>'Cash Flow'!#REF!</f>
        <v>#REF!</v>
      </c>
      <c r="AC26" s="695"/>
      <c r="AD26" s="696"/>
    </row>
    <row r="27" spans="5:30" ht="13.5" customHeight="1">
      <c r="E27" s="1126" t="str">
        <f>'Deliverables Checklist'!B27</f>
        <v>Dalet</v>
      </c>
      <c r="F27" s="1771" t="str">
        <f>'Deliverables Checklist'!C27</f>
        <v>Episodic Outlines; EPG Synopsis</v>
      </c>
      <c r="G27" s="1772"/>
      <c r="H27" s="1772"/>
      <c r="I27" s="1772"/>
      <c r="J27" s="1773"/>
      <c r="K27" s="1774" t="str">
        <f>'Deliverables Checklist'!H27</f>
        <v>Commissioning Editor</v>
      </c>
      <c r="L27" s="1775"/>
      <c r="M27" s="696">
        <f>'Deliverables Checklist'!J27</f>
        <v>1</v>
      </c>
      <c r="N27" s="649" t="e">
        <f>'Cash Flow'!#REF!</f>
        <v>#REF!</v>
      </c>
      <c r="O27" s="649" t="e">
        <f>'Cash Flow'!#REF!</f>
        <v>#REF!</v>
      </c>
      <c r="P27" s="649" t="e">
        <f>'Cash Flow'!#REF!</f>
        <v>#REF!</v>
      </c>
      <c r="Q27" s="649" t="e">
        <f>'Cash Flow'!#REF!</f>
        <v>#REF!</v>
      </c>
      <c r="R27" s="649" t="e">
        <f>'Cash Flow'!#REF!</f>
        <v>#REF!</v>
      </c>
      <c r="S27" s="649" t="e">
        <f>'Cash Flow'!#REF!</f>
        <v>#REF!</v>
      </c>
      <c r="T27" s="649" t="e">
        <f>'Cash Flow'!#REF!</f>
        <v>#REF!</v>
      </c>
      <c r="U27" s="649" t="e">
        <f>'Cash Flow'!#REF!</f>
        <v>#REF!</v>
      </c>
      <c r="V27" s="649" t="e">
        <f>'Cash Flow'!#REF!</f>
        <v>#REF!</v>
      </c>
      <c r="W27" s="649" t="e">
        <f>'Cash Flow'!#REF!</f>
        <v>#REF!</v>
      </c>
      <c r="X27" s="649" t="e">
        <f>'Cash Flow'!#REF!</f>
        <v>#REF!</v>
      </c>
      <c r="Y27" s="697">
        <f>'Deliverables Checklist'!V27</f>
        <v>0</v>
      </c>
      <c r="Z27" s="649" t="e">
        <f>'Cash Flow'!#REF!</f>
        <v>#REF!</v>
      </c>
      <c r="AA27" s="649" t="e">
        <f>'Cash Flow'!#REF!</f>
        <v>#REF!</v>
      </c>
      <c r="AB27" s="649" t="e">
        <f>'Cash Flow'!#REF!</f>
        <v>#REF!</v>
      </c>
      <c r="AC27" s="695"/>
      <c r="AD27" s="696"/>
    </row>
    <row r="28" spans="5:30" ht="13.5" customHeight="1">
      <c r="E28" s="1126" t="str">
        <f>'Deliverables Checklist'!B28</f>
        <v>Dalet</v>
      </c>
      <c r="F28" s="1771" t="str">
        <f>'Deliverables Checklist'!C28</f>
        <v>Series Outlines</v>
      </c>
      <c r="G28" s="1772"/>
      <c r="H28" s="1772"/>
      <c r="I28" s="1772"/>
      <c r="J28" s="1773"/>
      <c r="K28" s="1774" t="str">
        <f>'Deliverables Checklist'!H28</f>
        <v>Commissioning Editor</v>
      </c>
      <c r="L28" s="1775"/>
      <c r="M28" s="696">
        <f>'Deliverables Checklist'!J28</f>
        <v>0</v>
      </c>
      <c r="N28" s="649" t="e">
        <f>'Cash Flow'!#REF!</f>
        <v>#REF!</v>
      </c>
      <c r="O28" s="649" t="e">
        <f>'Cash Flow'!#REF!</f>
        <v>#REF!</v>
      </c>
      <c r="P28" s="649" t="e">
        <f>'Cash Flow'!#REF!</f>
        <v>#REF!</v>
      </c>
      <c r="Q28" s="649" t="e">
        <f>'Cash Flow'!#REF!</f>
        <v>#REF!</v>
      </c>
      <c r="R28" s="649" t="e">
        <f>'Cash Flow'!#REF!</f>
        <v>#REF!</v>
      </c>
      <c r="S28" s="649" t="e">
        <f>'Cash Flow'!#REF!</f>
        <v>#REF!</v>
      </c>
      <c r="T28" s="649" t="e">
        <f>'Cash Flow'!#REF!</f>
        <v>#REF!</v>
      </c>
      <c r="U28" s="649" t="e">
        <f>'Cash Flow'!#REF!</f>
        <v>#REF!</v>
      </c>
      <c r="V28" s="649" t="e">
        <f>'Cash Flow'!#REF!</f>
        <v>#REF!</v>
      </c>
      <c r="W28" s="649" t="e">
        <f>'Cash Flow'!#REF!</f>
        <v>#REF!</v>
      </c>
      <c r="X28" s="649" t="e">
        <f>'Cash Flow'!#REF!</f>
        <v>#REF!</v>
      </c>
      <c r="Y28" s="697">
        <f>'Deliverables Checklist'!V28</f>
        <v>0</v>
      </c>
      <c r="Z28" s="649" t="e">
        <f>'Cash Flow'!#REF!</f>
        <v>#REF!</v>
      </c>
      <c r="AA28" s="649" t="e">
        <f>'Cash Flow'!#REF!</f>
        <v>#REF!</v>
      </c>
      <c r="AB28" s="649" t="e">
        <f>'Cash Flow'!#REF!</f>
        <v>#REF!</v>
      </c>
      <c r="AC28" s="695"/>
      <c r="AD28" s="696"/>
    </row>
    <row r="29" spans="5:30" ht="13.5" customHeight="1">
      <c r="E29" s="1126" t="str">
        <f>'Deliverables Checklist'!B29</f>
        <v>U Drive</v>
      </c>
      <c r="F29" s="1771" t="str">
        <f>'Deliverables Checklist'!C29</f>
        <v>Final Approved TX Scripts</v>
      </c>
      <c r="G29" s="1772"/>
      <c r="H29" s="1772"/>
      <c r="I29" s="1772"/>
      <c r="J29" s="1773"/>
      <c r="K29" s="1774" t="str">
        <f>'Deliverables Checklist'!H29</f>
        <v>Commissioning Editor</v>
      </c>
      <c r="L29" s="1775"/>
      <c r="M29" s="696">
        <f>'Deliverables Checklist'!J29</f>
        <v>0</v>
      </c>
      <c r="N29" s="649" t="e">
        <f>'Cash Flow'!#REF!</f>
        <v>#REF!</v>
      </c>
      <c r="O29" s="649" t="e">
        <f>'Cash Flow'!#REF!</f>
        <v>#REF!</v>
      </c>
      <c r="P29" s="649" t="e">
        <f>'Cash Flow'!#REF!</f>
        <v>#REF!</v>
      </c>
      <c r="Q29" s="649" t="e">
        <f>'Cash Flow'!#REF!</f>
        <v>#REF!</v>
      </c>
      <c r="R29" s="649" t="e">
        <f>'Cash Flow'!#REF!</f>
        <v>#REF!</v>
      </c>
      <c r="S29" s="649" t="e">
        <f>'Cash Flow'!#REF!</f>
        <v>#REF!</v>
      </c>
      <c r="T29" s="649" t="e">
        <f>'Cash Flow'!#REF!</f>
        <v>#REF!</v>
      </c>
      <c r="U29" s="649" t="e">
        <f>'Cash Flow'!#REF!</f>
        <v>#REF!</v>
      </c>
      <c r="V29" s="649" t="e">
        <f>'Cash Flow'!#REF!</f>
        <v>#REF!</v>
      </c>
      <c r="W29" s="649" t="e">
        <f>'Cash Flow'!#REF!</f>
        <v>#REF!</v>
      </c>
      <c r="X29" s="649" t="e">
        <f>'Cash Flow'!#REF!</f>
        <v>#REF!</v>
      </c>
      <c r="Y29" s="697">
        <f>'Deliverables Checklist'!V29</f>
        <v>0</v>
      </c>
      <c r="Z29" s="649" t="e">
        <f>'Cash Flow'!#REF!</f>
        <v>#REF!</v>
      </c>
      <c r="AA29" s="649" t="e">
        <f>'Cash Flow'!#REF!</f>
        <v>#REF!</v>
      </c>
      <c r="AB29" s="649" t="e">
        <f>'Cash Flow'!#REF!</f>
        <v>#REF!</v>
      </c>
      <c r="AC29" s="695"/>
      <c r="AD29" s="696"/>
    </row>
    <row r="30" spans="5:30" ht="13.5" customHeight="1">
      <c r="E30" s="1126" t="str">
        <f>'Deliverables Checklist'!B30</f>
        <v>YBC</v>
      </c>
      <c r="F30" s="1771" t="str">
        <f>'Deliverables Checklist'!C30</f>
        <v>Viewing copy delivered via we transfer or similar product</v>
      </c>
      <c r="G30" s="1772"/>
      <c r="H30" s="1772"/>
      <c r="I30" s="1772"/>
      <c r="J30" s="1773"/>
      <c r="K30" s="1774" t="str">
        <f>'Deliverables Checklist'!H30</f>
        <v>Commissioning Editor</v>
      </c>
      <c r="L30" s="1775"/>
      <c r="M30" s="696">
        <f>'Deliverables Checklist'!J30</f>
        <v>0</v>
      </c>
      <c r="N30" s="649" t="e">
        <f>'Cash Flow'!#REF!</f>
        <v>#REF!</v>
      </c>
      <c r="O30" s="649" t="e">
        <f>'Cash Flow'!#REF!</f>
        <v>#REF!</v>
      </c>
      <c r="P30" s="649" t="e">
        <f>'Cash Flow'!#REF!</f>
        <v>#REF!</v>
      </c>
      <c r="Q30" s="649" t="e">
        <f>'Cash Flow'!#REF!</f>
        <v>#REF!</v>
      </c>
      <c r="R30" s="649" t="e">
        <f>'Cash Flow'!#REF!</f>
        <v>#REF!</v>
      </c>
      <c r="S30" s="649" t="e">
        <f>'Cash Flow'!#REF!</f>
        <v>#REF!</v>
      </c>
      <c r="T30" s="649" t="e">
        <f>'Cash Flow'!#REF!</f>
        <v>#REF!</v>
      </c>
      <c r="U30" s="649" t="e">
        <f>'Cash Flow'!#REF!</f>
        <v>#REF!</v>
      </c>
      <c r="V30" s="649" t="e">
        <f>'Cash Flow'!#REF!</f>
        <v>#REF!</v>
      </c>
      <c r="W30" s="649" t="e">
        <f>'Cash Flow'!#REF!</f>
        <v>#REF!</v>
      </c>
      <c r="X30" s="649" t="e">
        <f>'Cash Flow'!#REF!</f>
        <v>#REF!</v>
      </c>
      <c r="Y30" s="697">
        <f>'Deliverables Checklist'!V30</f>
        <v>0</v>
      </c>
      <c r="Z30" s="649" t="e">
        <f>'Cash Flow'!#REF!</f>
        <v>#REF!</v>
      </c>
      <c r="AA30" s="649" t="e">
        <f>'Cash Flow'!#REF!</f>
        <v>#REF!</v>
      </c>
      <c r="AB30" s="649" t="e">
        <f>'Cash Flow'!#REF!</f>
        <v>#REF!</v>
      </c>
      <c r="AC30" s="695"/>
      <c r="AD30" s="696"/>
    </row>
    <row r="31" spans="5:30" ht="13.5" customHeight="1">
      <c r="E31" s="1126" t="str">
        <f>'Deliverables Checklist'!B31</f>
        <v>Dalet</v>
      </c>
      <c r="F31" s="1771" t="str">
        <f>'Deliverables Checklist'!C31</f>
        <v>EPKs and Promos</v>
      </c>
      <c r="G31" s="1772"/>
      <c r="H31" s="1772"/>
      <c r="I31" s="1772"/>
      <c r="J31" s="1773"/>
      <c r="K31" s="1774" t="str">
        <f>'Deliverables Checklist'!H31</f>
        <v>Commissioning Editor</v>
      </c>
      <c r="L31" s="1775"/>
      <c r="M31" s="696">
        <f>'Deliverables Checklist'!J31</f>
        <v>0</v>
      </c>
      <c r="N31" s="649" t="e">
        <f>'Cash Flow'!#REF!</f>
        <v>#REF!</v>
      </c>
      <c r="O31" s="649" t="e">
        <f>'Cash Flow'!#REF!</f>
        <v>#REF!</v>
      </c>
      <c r="P31" s="649" t="e">
        <f>'Cash Flow'!#REF!</f>
        <v>#REF!</v>
      </c>
      <c r="Q31" s="649" t="e">
        <f>'Cash Flow'!#REF!</f>
        <v>#REF!</v>
      </c>
      <c r="R31" s="649" t="e">
        <f>'Cash Flow'!#REF!</f>
        <v>#REF!</v>
      </c>
      <c r="S31" s="649" t="e">
        <f>'Cash Flow'!#REF!</f>
        <v>#REF!</v>
      </c>
      <c r="T31" s="649" t="e">
        <f>'Cash Flow'!#REF!</f>
        <v>#REF!</v>
      </c>
      <c r="U31" s="649" t="e">
        <f>'Cash Flow'!#REF!</f>
        <v>#REF!</v>
      </c>
      <c r="V31" s="649" t="e">
        <f>'Cash Flow'!#REF!</f>
        <v>#REF!</v>
      </c>
      <c r="W31" s="649" t="e">
        <f>'Cash Flow'!#REF!</f>
        <v>#REF!</v>
      </c>
      <c r="X31" s="649" t="e">
        <f>'Cash Flow'!#REF!</f>
        <v>#REF!</v>
      </c>
      <c r="Y31" s="697">
        <f>'Deliverables Checklist'!V31</f>
        <v>0</v>
      </c>
      <c r="Z31" s="649" t="e">
        <f>'Cash Flow'!#REF!</f>
        <v>#REF!</v>
      </c>
      <c r="AA31" s="649" t="e">
        <f>'Cash Flow'!#REF!</f>
        <v>#REF!</v>
      </c>
      <c r="AB31" s="649" t="e">
        <f>'Cash Flow'!#REF!</f>
        <v>#REF!</v>
      </c>
      <c r="AC31" s="695"/>
      <c r="AD31" s="696"/>
    </row>
    <row r="32" spans="5:30" ht="13.5" customHeight="1">
      <c r="E32" s="1126" t="str">
        <f>'Deliverables Checklist'!B32</f>
        <v>Dalet</v>
      </c>
      <c r="F32" s="1771" t="str">
        <f>'Deliverables Checklist'!C32</f>
        <v>Episodic File Delivery (portal) with M&amp;E tracks</v>
      </c>
      <c r="G32" s="1772"/>
      <c r="H32" s="1772"/>
      <c r="I32" s="1772"/>
      <c r="J32" s="1773"/>
      <c r="K32" s="1774" t="str">
        <f>'Deliverables Checklist'!H32</f>
        <v>Commissioning Editor</v>
      </c>
      <c r="L32" s="1775"/>
      <c r="M32" s="696">
        <f>'Deliverables Checklist'!J32</f>
        <v>0</v>
      </c>
      <c r="N32" s="649" t="e">
        <f>'Cash Flow'!#REF!</f>
        <v>#REF!</v>
      </c>
      <c r="O32" s="649" t="e">
        <f>'Cash Flow'!#REF!</f>
        <v>#REF!</v>
      </c>
      <c r="P32" s="649" t="e">
        <f>'Cash Flow'!#REF!</f>
        <v>#REF!</v>
      </c>
      <c r="Q32" s="649" t="e">
        <f>'Cash Flow'!#REF!</f>
        <v>#REF!</v>
      </c>
      <c r="R32" s="649" t="e">
        <f>'Cash Flow'!#REF!</f>
        <v>#REF!</v>
      </c>
      <c r="S32" s="649" t="e">
        <f>'Cash Flow'!#REF!</f>
        <v>#REF!</v>
      </c>
      <c r="T32" s="649" t="e">
        <f>'Cash Flow'!#REF!</f>
        <v>#REF!</v>
      </c>
      <c r="U32" s="649" t="e">
        <f>'Cash Flow'!#REF!</f>
        <v>#REF!</v>
      </c>
      <c r="V32" s="649" t="e">
        <f>'Cash Flow'!#REF!</f>
        <v>#REF!</v>
      </c>
      <c r="W32" s="649" t="e">
        <f>'Cash Flow'!#REF!</f>
        <v>#REF!</v>
      </c>
      <c r="X32" s="649" t="e">
        <f>'Cash Flow'!#REF!</f>
        <v>#REF!</v>
      </c>
      <c r="Y32" s="697">
        <f>'Deliverables Checklist'!V32</f>
        <v>0</v>
      </c>
      <c r="Z32" s="649" t="e">
        <f>'Cash Flow'!#REF!</f>
        <v>#REF!</v>
      </c>
      <c r="AA32" s="649" t="e">
        <f>'Cash Flow'!#REF!</f>
        <v>#REF!</v>
      </c>
      <c r="AB32" s="649" t="e">
        <f>'Cash Flow'!#REF!</f>
        <v>#REF!</v>
      </c>
      <c r="AC32" s="695"/>
      <c r="AD32" s="696"/>
    </row>
    <row r="33" spans="5:30" ht="13.5" customHeight="1">
      <c r="E33" s="1126" t="str">
        <f>'Deliverables Checklist'!B33</f>
        <v>Dalet</v>
      </c>
      <c r="F33" s="1771" t="str">
        <f>'Deliverables Checklist'!C33</f>
        <v>Rushes/Unedited material; metadata (separate folder and house codes)</v>
      </c>
      <c r="G33" s="1772"/>
      <c r="H33" s="1772"/>
      <c r="I33" s="1772"/>
      <c r="J33" s="1773"/>
      <c r="K33" s="1774" t="str">
        <f>'Deliverables Checklist'!H33</f>
        <v>Commissioning Editor</v>
      </c>
      <c r="L33" s="1775"/>
      <c r="M33" s="696">
        <f>'Deliverables Checklist'!J33</f>
        <v>0</v>
      </c>
      <c r="N33" s="649" t="e">
        <f>'Cash Flow'!#REF!</f>
        <v>#REF!</v>
      </c>
      <c r="O33" s="649" t="e">
        <f>'Cash Flow'!#REF!</f>
        <v>#REF!</v>
      </c>
      <c r="P33" s="649" t="e">
        <f>'Cash Flow'!#REF!</f>
        <v>#REF!</v>
      </c>
      <c r="Q33" s="649" t="e">
        <f>'Cash Flow'!#REF!</f>
        <v>#REF!</v>
      </c>
      <c r="R33" s="649" t="e">
        <f>'Cash Flow'!#REF!</f>
        <v>#REF!</v>
      </c>
      <c r="S33" s="649" t="e">
        <f>'Cash Flow'!#REF!</f>
        <v>#REF!</v>
      </c>
      <c r="T33" s="649" t="e">
        <f>'Cash Flow'!#REF!</f>
        <v>#REF!</v>
      </c>
      <c r="U33" s="649" t="e">
        <f>'Cash Flow'!#REF!</f>
        <v>#REF!</v>
      </c>
      <c r="V33" s="649" t="e">
        <f>'Cash Flow'!#REF!</f>
        <v>#REF!</v>
      </c>
      <c r="W33" s="649" t="e">
        <f>'Cash Flow'!#REF!</f>
        <v>#REF!</v>
      </c>
      <c r="X33" s="649" t="e">
        <f>'Cash Flow'!#REF!</f>
        <v>#REF!</v>
      </c>
      <c r="Y33" s="697">
        <f>'Deliverables Checklist'!V33</f>
        <v>0</v>
      </c>
      <c r="Z33" s="649" t="e">
        <f>'Cash Flow'!#REF!</f>
        <v>#REF!</v>
      </c>
      <c r="AA33" s="649" t="e">
        <f>'Cash Flow'!#REF!</f>
        <v>#REF!</v>
      </c>
      <c r="AB33" s="649" t="e">
        <f>'Cash Flow'!#REF!</f>
        <v>#REF!</v>
      </c>
      <c r="AC33" s="695"/>
      <c r="AD33" s="696"/>
    </row>
    <row r="34" spans="5:30" ht="13.5" customHeight="1">
      <c r="E34" s="1126" t="str">
        <f>'Deliverables Checklist'!B34</f>
        <v>iMonitor</v>
      </c>
      <c r="F34" s="1771" t="str">
        <f>'Deliverables Checklist'!C34</f>
        <v>Music Cue Sheet</v>
      </c>
      <c r="G34" s="1772"/>
      <c r="H34" s="1772"/>
      <c r="I34" s="1772"/>
      <c r="J34" s="1773"/>
      <c r="K34" s="1774" t="str">
        <f>'Deliverables Checklist'!H34</f>
        <v>Commissioning Editor</v>
      </c>
      <c r="L34" s="1775"/>
      <c r="M34" s="696">
        <f>'Deliverables Checklist'!J34</f>
        <v>0</v>
      </c>
      <c r="N34" s="649" t="e">
        <f>'Cash Flow'!#REF!</f>
        <v>#REF!</v>
      </c>
      <c r="O34" s="649" t="e">
        <f>'Cash Flow'!#REF!</f>
        <v>#REF!</v>
      </c>
      <c r="P34" s="649" t="e">
        <f>'Cash Flow'!#REF!</f>
        <v>#REF!</v>
      </c>
      <c r="Q34" s="649" t="e">
        <f>'Cash Flow'!#REF!</f>
        <v>#REF!</v>
      </c>
      <c r="R34" s="649" t="e">
        <f>'Cash Flow'!#REF!</f>
        <v>#REF!</v>
      </c>
      <c r="S34" s="649" t="e">
        <f>'Cash Flow'!#REF!</f>
        <v>#REF!</v>
      </c>
      <c r="T34" s="649" t="e">
        <f>'Cash Flow'!#REF!</f>
        <v>#REF!</v>
      </c>
      <c r="U34" s="649" t="e">
        <f>'Cash Flow'!#REF!</f>
        <v>#REF!</v>
      </c>
      <c r="V34" s="649" t="e">
        <f>'Cash Flow'!#REF!</f>
        <v>#REF!</v>
      </c>
      <c r="W34" s="649" t="e">
        <f>'Cash Flow'!#REF!</f>
        <v>#REF!</v>
      </c>
      <c r="X34" s="649" t="e">
        <f>'Cash Flow'!#REF!</f>
        <v>#REF!</v>
      </c>
      <c r="Y34" s="697">
        <f>'Deliverables Checklist'!V34</f>
        <v>0</v>
      </c>
      <c r="Z34" s="649" t="e">
        <f>'Cash Flow'!#REF!</f>
        <v>#REF!</v>
      </c>
      <c r="AA34" s="649" t="e">
        <f>'Cash Flow'!#REF!</f>
        <v>#REF!</v>
      </c>
      <c r="AB34" s="649" t="e">
        <f>'Cash Flow'!#REF!</f>
        <v>#REF!</v>
      </c>
      <c r="AC34" s="695"/>
      <c r="AD34" s="696"/>
    </row>
    <row r="35" spans="5:30" ht="13.5" customHeight="1">
      <c r="E35" s="1126" t="str">
        <f>'Deliverables Checklist'!B35</f>
        <v>IBMS</v>
      </c>
      <c r="F35" s="1771" t="str">
        <f>'Deliverables Checklist'!C35</f>
        <v>FCC / DPP Shim info sheet (sign off on dalet)</v>
      </c>
      <c r="G35" s="1772"/>
      <c r="H35" s="1772"/>
      <c r="I35" s="1772"/>
      <c r="J35" s="1773"/>
      <c r="K35" s="1774" t="str">
        <f>'Deliverables Checklist'!H35</f>
        <v>Commissioning Editor</v>
      </c>
      <c r="L35" s="1775"/>
      <c r="M35" s="696">
        <f>'Deliverables Checklist'!J35</f>
        <v>0</v>
      </c>
      <c r="N35" s="649" t="e">
        <f>'Cash Flow'!#REF!</f>
        <v>#REF!</v>
      </c>
      <c r="O35" s="649" t="e">
        <f>'Cash Flow'!#REF!</f>
        <v>#REF!</v>
      </c>
      <c r="P35" s="649" t="e">
        <f>'Cash Flow'!#REF!</f>
        <v>#REF!</v>
      </c>
      <c r="Q35" s="649" t="e">
        <f>'Cash Flow'!#REF!</f>
        <v>#REF!</v>
      </c>
      <c r="R35" s="649" t="e">
        <f>'Cash Flow'!#REF!</f>
        <v>#REF!</v>
      </c>
      <c r="S35" s="649" t="e">
        <f>'Cash Flow'!#REF!</f>
        <v>#REF!</v>
      </c>
      <c r="T35" s="649" t="e">
        <f>'Cash Flow'!#REF!</f>
        <v>#REF!</v>
      </c>
      <c r="U35" s="649" t="e">
        <f>'Cash Flow'!#REF!</f>
        <v>#REF!</v>
      </c>
      <c r="V35" s="649" t="e">
        <f>'Cash Flow'!#REF!</f>
        <v>#REF!</v>
      </c>
      <c r="W35" s="649" t="e">
        <f>'Cash Flow'!#REF!</f>
        <v>#REF!</v>
      </c>
      <c r="X35" s="649" t="e">
        <f>'Cash Flow'!#REF!</f>
        <v>#REF!</v>
      </c>
      <c r="Y35" s="697">
        <f>'Deliverables Checklist'!V35</f>
        <v>0</v>
      </c>
      <c r="Z35" s="649" t="e">
        <f>'Cash Flow'!#REF!</f>
        <v>#REF!</v>
      </c>
      <c r="AA35" s="649" t="e">
        <f>'Cash Flow'!#REF!</f>
        <v>#REF!</v>
      </c>
      <c r="AB35" s="649" t="e">
        <f>'Cash Flow'!#REF!</f>
        <v>#REF!</v>
      </c>
      <c r="AC35" s="695"/>
      <c r="AD35" s="696"/>
    </row>
    <row r="36" spans="5:30" ht="13.5" customHeight="1">
      <c r="E36" s="1126" t="str">
        <f>'Deliverables Checklist'!B36</f>
        <v>Hard drive</v>
      </c>
      <c r="F36" s="1771" t="str">
        <f>'Deliverables Checklist'!C36</f>
        <v>Full Series episodes (back-up on SABC Hard drive)</v>
      </c>
      <c r="G36" s="1772"/>
      <c r="H36" s="1772"/>
      <c r="I36" s="1772"/>
      <c r="J36" s="1773"/>
      <c r="K36" s="1774" t="str">
        <f>'Deliverables Checklist'!H36</f>
        <v>Commissioning Editor</v>
      </c>
      <c r="L36" s="1775"/>
      <c r="M36" s="696">
        <f>'Deliverables Checklist'!J36</f>
        <v>0</v>
      </c>
      <c r="N36" s="649" t="e">
        <f>'Cash Flow'!#REF!</f>
        <v>#REF!</v>
      </c>
      <c r="O36" s="649" t="e">
        <f>'Cash Flow'!#REF!</f>
        <v>#REF!</v>
      </c>
      <c r="P36" s="649" t="e">
        <f>'Cash Flow'!#REF!</f>
        <v>#REF!</v>
      </c>
      <c r="Q36" s="649" t="e">
        <f>'Cash Flow'!#REF!</f>
        <v>#REF!</v>
      </c>
      <c r="R36" s="649" t="e">
        <f>'Cash Flow'!#REF!</f>
        <v>#REF!</v>
      </c>
      <c r="S36" s="649" t="e">
        <f>'Cash Flow'!#REF!</f>
        <v>#REF!</v>
      </c>
      <c r="T36" s="649" t="e">
        <f>'Cash Flow'!#REF!</f>
        <v>#REF!</v>
      </c>
      <c r="U36" s="649" t="e">
        <f>'Cash Flow'!#REF!</f>
        <v>#REF!</v>
      </c>
      <c r="V36" s="649" t="e">
        <f>'Cash Flow'!#REF!</f>
        <v>#REF!</v>
      </c>
      <c r="W36" s="649" t="e">
        <f>'Cash Flow'!#REF!</f>
        <v>#REF!</v>
      </c>
      <c r="X36" s="649" t="e">
        <f>'Cash Flow'!#REF!</f>
        <v>#REF!</v>
      </c>
      <c r="Y36" s="697">
        <f>'Deliverables Checklist'!V36</f>
        <v>0</v>
      </c>
      <c r="Z36" s="649" t="e">
        <f>'Cash Flow'!#REF!</f>
        <v>#REF!</v>
      </c>
      <c r="AA36" s="649" t="e">
        <f>'Cash Flow'!#REF!</f>
        <v>#REF!</v>
      </c>
      <c r="AB36" s="649" t="e">
        <f>'Cash Flow'!#REF!</f>
        <v>#REF!</v>
      </c>
      <c r="AC36" s="695"/>
      <c r="AD36" s="696"/>
    </row>
    <row r="37" spans="5:30" ht="13.5" customHeight="1">
      <c r="E37" s="1126" t="str">
        <f>'Deliverables Checklist'!B37</f>
        <v>SAP</v>
      </c>
      <c r="F37" s="1771" t="str">
        <f>'Deliverables Checklist'!C37</f>
        <v>Presenter, Cast and Crew Contracts</v>
      </c>
      <c r="G37" s="1772"/>
      <c r="H37" s="1772"/>
      <c r="I37" s="1772"/>
      <c r="J37" s="1773"/>
      <c r="K37" s="1774" t="str">
        <f>'Deliverables Checklist'!H37</f>
        <v>Commissioning Editor</v>
      </c>
      <c r="L37" s="1775"/>
      <c r="M37" s="696">
        <f>'Deliverables Checklist'!J37</f>
        <v>1</v>
      </c>
      <c r="N37" s="649" t="e">
        <f>'Cash Flow'!#REF!</f>
        <v>#REF!</v>
      </c>
      <c r="O37" s="649" t="e">
        <f>'Cash Flow'!#REF!</f>
        <v>#REF!</v>
      </c>
      <c r="P37" s="649" t="e">
        <f>'Cash Flow'!#REF!</f>
        <v>#REF!</v>
      </c>
      <c r="Q37" s="649" t="e">
        <f>'Cash Flow'!#REF!</f>
        <v>#REF!</v>
      </c>
      <c r="R37" s="649" t="e">
        <f>'Cash Flow'!#REF!</f>
        <v>#REF!</v>
      </c>
      <c r="S37" s="649" t="e">
        <f>'Cash Flow'!#REF!</f>
        <v>#REF!</v>
      </c>
      <c r="T37" s="649" t="e">
        <f>'Cash Flow'!#REF!</f>
        <v>#REF!</v>
      </c>
      <c r="U37" s="649" t="e">
        <f>'Cash Flow'!#REF!</f>
        <v>#REF!</v>
      </c>
      <c r="V37" s="649" t="e">
        <f>'Cash Flow'!#REF!</f>
        <v>#REF!</v>
      </c>
      <c r="W37" s="649" t="e">
        <f>'Cash Flow'!#REF!</f>
        <v>#REF!</v>
      </c>
      <c r="X37" s="649" t="e">
        <f>'Cash Flow'!#REF!</f>
        <v>#REF!</v>
      </c>
      <c r="Y37" s="697">
        <f>'Deliverables Checklist'!V37</f>
        <v>0</v>
      </c>
      <c r="Z37" s="649" t="e">
        <f>'Cash Flow'!#REF!</f>
        <v>#REF!</v>
      </c>
      <c r="AA37" s="649" t="e">
        <f>'Cash Flow'!#REF!</f>
        <v>#REF!</v>
      </c>
      <c r="AB37" s="649" t="e">
        <f>'Cash Flow'!#REF!</f>
        <v>#REF!</v>
      </c>
      <c r="AC37" s="695"/>
      <c r="AD37" s="696"/>
    </row>
    <row r="38" spans="5:30" ht="13.5" customHeight="1">
      <c r="E38" s="1126" t="str">
        <f>'Deliverables Checklist'!B38</f>
        <v>IBMS</v>
      </c>
      <c r="F38" s="1771" t="str">
        <f>'Deliverables Checklist'!C38</f>
        <v>End Credit List per episode</v>
      </c>
      <c r="G38" s="1772"/>
      <c r="H38" s="1772"/>
      <c r="I38" s="1772"/>
      <c r="J38" s="1773"/>
      <c r="K38" s="1774" t="str">
        <f>'Deliverables Checklist'!H38</f>
        <v>Commissioning Editor</v>
      </c>
      <c r="L38" s="1775"/>
      <c r="M38" s="696">
        <f>'Deliverables Checklist'!J38</f>
        <v>0</v>
      </c>
      <c r="N38" s="649" t="e">
        <f>'Cash Flow'!#REF!</f>
        <v>#REF!</v>
      </c>
      <c r="O38" s="649" t="e">
        <f>'Cash Flow'!#REF!</f>
        <v>#REF!</v>
      </c>
      <c r="P38" s="649" t="e">
        <f>'Cash Flow'!#REF!</f>
        <v>#REF!</v>
      </c>
      <c r="Q38" s="649" t="e">
        <f>'Cash Flow'!#REF!</f>
        <v>#REF!</v>
      </c>
      <c r="R38" s="649" t="e">
        <f>'Cash Flow'!#REF!</f>
        <v>#REF!</v>
      </c>
      <c r="S38" s="649" t="e">
        <f>'Cash Flow'!#REF!</f>
        <v>#REF!</v>
      </c>
      <c r="T38" s="649" t="e">
        <f>'Cash Flow'!#REF!</f>
        <v>#REF!</v>
      </c>
      <c r="U38" s="649" t="e">
        <f>'Cash Flow'!#REF!</f>
        <v>#REF!</v>
      </c>
      <c r="V38" s="649" t="e">
        <f>'Cash Flow'!#REF!</f>
        <v>#REF!</v>
      </c>
      <c r="W38" s="649" t="e">
        <f>'Cash Flow'!#REF!</f>
        <v>#REF!</v>
      </c>
      <c r="X38" s="649" t="e">
        <f>'Cash Flow'!#REF!</f>
        <v>#REF!</v>
      </c>
      <c r="Y38" s="697">
        <f>'Deliverables Checklist'!V38</f>
        <v>0</v>
      </c>
      <c r="Z38" s="649" t="e">
        <f>'Cash Flow'!#REF!</f>
        <v>#REF!</v>
      </c>
      <c r="AA38" s="649" t="e">
        <f>'Cash Flow'!#REF!</f>
        <v>#REF!</v>
      </c>
      <c r="AB38" s="649" t="e">
        <f>'Cash Flow'!#REF!</f>
        <v>#REF!</v>
      </c>
      <c r="AC38" s="695"/>
      <c r="AD38" s="696"/>
    </row>
    <row r="39" spans="5:30" ht="13.5" customHeight="1">
      <c r="E39" s="1126" t="str">
        <f>'Deliverables Checklist'!B39</f>
        <v>Dalet</v>
      </c>
      <c r="F39" s="1771" t="str">
        <f>'Deliverables Checklist'!C39</f>
        <v>Stock and Archive Material Contracts or clearances</v>
      </c>
      <c r="G39" s="1772"/>
      <c r="H39" s="1772"/>
      <c r="I39" s="1772"/>
      <c r="J39" s="1773"/>
      <c r="K39" s="1774" t="str">
        <f>'Deliverables Checklist'!H39</f>
        <v>Commissioning Editor</v>
      </c>
      <c r="L39" s="1775"/>
      <c r="M39" s="696">
        <f>'Deliverables Checklist'!J39</f>
        <v>1</v>
      </c>
      <c r="N39" s="649" t="e">
        <f>'Cash Flow'!#REF!</f>
        <v>#REF!</v>
      </c>
      <c r="O39" s="649" t="e">
        <f>'Cash Flow'!#REF!</f>
        <v>#REF!</v>
      </c>
      <c r="P39" s="649" t="e">
        <f>'Cash Flow'!#REF!</f>
        <v>#REF!</v>
      </c>
      <c r="Q39" s="649" t="e">
        <f>'Cash Flow'!#REF!</f>
        <v>#REF!</v>
      </c>
      <c r="R39" s="649" t="e">
        <f>'Cash Flow'!#REF!</f>
        <v>#REF!</v>
      </c>
      <c r="S39" s="649" t="e">
        <f>'Cash Flow'!#REF!</f>
        <v>#REF!</v>
      </c>
      <c r="T39" s="649" t="e">
        <f>'Cash Flow'!#REF!</f>
        <v>#REF!</v>
      </c>
      <c r="U39" s="649" t="e">
        <f>'Cash Flow'!#REF!</f>
        <v>#REF!</v>
      </c>
      <c r="V39" s="649" t="e">
        <f>'Cash Flow'!#REF!</f>
        <v>#REF!</v>
      </c>
      <c r="W39" s="649" t="e">
        <f>'Cash Flow'!#REF!</f>
        <v>#REF!</v>
      </c>
      <c r="X39" s="649" t="e">
        <f>'Cash Flow'!#REF!</f>
        <v>#REF!</v>
      </c>
      <c r="Y39" s="697">
        <f>'Deliverables Checklist'!V39</f>
        <v>0</v>
      </c>
      <c r="Z39" s="649" t="e">
        <f>'Cash Flow'!#REF!</f>
        <v>#REF!</v>
      </c>
      <c r="AA39" s="649" t="e">
        <f>'Cash Flow'!#REF!</f>
        <v>#REF!</v>
      </c>
      <c r="AB39" s="649" t="e">
        <f>'Cash Flow'!#REF!</f>
        <v>#REF!</v>
      </c>
      <c r="AC39" s="695"/>
      <c r="AD39" s="696"/>
    </row>
    <row r="40" spans="5:30" ht="13.5" customHeight="1">
      <c r="E40" s="1126">
        <f>'Deliverables Checklist'!B40</f>
        <v>0</v>
      </c>
      <c r="F40" s="1771" t="str">
        <f>'Deliverables Checklist'!C40</f>
        <v>Series Bible or Format Bible</v>
      </c>
      <c r="G40" s="1772"/>
      <c r="H40" s="1772"/>
      <c r="I40" s="1772"/>
      <c r="J40" s="1773"/>
      <c r="K40" s="1774" t="str">
        <f>'Deliverables Checklist'!H40</f>
        <v>Commissioning Editor</v>
      </c>
      <c r="L40" s="1775"/>
      <c r="M40" s="696">
        <f>'Deliverables Checklist'!J40</f>
        <v>0</v>
      </c>
      <c r="N40" s="649" t="e">
        <f>'Cash Flow'!#REF!</f>
        <v>#REF!</v>
      </c>
      <c r="O40" s="649" t="e">
        <f>'Cash Flow'!#REF!</f>
        <v>#REF!</v>
      </c>
      <c r="P40" s="649" t="e">
        <f>'Cash Flow'!#REF!</f>
        <v>#REF!</v>
      </c>
      <c r="Q40" s="649" t="e">
        <f>'Cash Flow'!#REF!</f>
        <v>#REF!</v>
      </c>
      <c r="R40" s="649" t="e">
        <f>'Cash Flow'!#REF!</f>
        <v>#REF!</v>
      </c>
      <c r="S40" s="649" t="e">
        <f>'Cash Flow'!#REF!</f>
        <v>#REF!</v>
      </c>
      <c r="T40" s="649" t="e">
        <f>'Cash Flow'!#REF!</f>
        <v>#REF!</v>
      </c>
      <c r="U40" s="649" t="e">
        <f>'Cash Flow'!#REF!</f>
        <v>#REF!</v>
      </c>
      <c r="V40" s="649" t="e">
        <f>'Cash Flow'!#REF!</f>
        <v>#REF!</v>
      </c>
      <c r="W40" s="649" t="e">
        <f>'Cash Flow'!#REF!</f>
        <v>#REF!</v>
      </c>
      <c r="X40" s="649" t="e">
        <f>'Cash Flow'!#REF!</f>
        <v>#REF!</v>
      </c>
      <c r="Y40" s="697">
        <f>'Deliverables Checklist'!V40</f>
        <v>0</v>
      </c>
      <c r="Z40" s="649" t="e">
        <f>'Cash Flow'!#REF!</f>
        <v>#REF!</v>
      </c>
      <c r="AA40" s="649" t="e">
        <f>'Cash Flow'!#REF!</f>
        <v>#REF!</v>
      </c>
      <c r="AB40" s="649" t="e">
        <f>'Cash Flow'!#REF!</f>
        <v>#REF!</v>
      </c>
      <c r="AC40" s="695"/>
      <c r="AD40" s="696"/>
    </row>
    <row r="41" spans="5:30" ht="13.5" customHeight="1">
      <c r="E41" s="1126" t="str">
        <f>'Deliverables Checklist'!B41</f>
        <v>iMonitor</v>
      </c>
      <c r="F41" s="1771" t="str">
        <f>'Deliverables Checklist'!C41</f>
        <v>MP3, Metadata &amp; M&amp;E tracks of all music commissioned with composers agreements all mood music fingerprinted, all logos and stings music uploaded and fingerprinted in i-monitor.</v>
      </c>
      <c r="G41" s="1772"/>
      <c r="H41" s="1772"/>
      <c r="I41" s="1772"/>
      <c r="J41" s="1773"/>
      <c r="K41" s="1774" t="str">
        <f>'Deliverables Checklist'!H41</f>
        <v>Commissioning Editor</v>
      </c>
      <c r="L41" s="1775"/>
      <c r="M41" s="696">
        <f>'Deliverables Checklist'!J41</f>
        <v>0</v>
      </c>
      <c r="N41" s="649" t="e">
        <f>'Cash Flow'!#REF!</f>
        <v>#REF!</v>
      </c>
      <c r="O41" s="649" t="e">
        <f>'Cash Flow'!#REF!</f>
        <v>#REF!</v>
      </c>
      <c r="P41" s="649" t="e">
        <f>'Cash Flow'!#REF!</f>
        <v>#REF!</v>
      </c>
      <c r="Q41" s="649" t="e">
        <f>'Cash Flow'!#REF!</f>
        <v>#REF!</v>
      </c>
      <c r="R41" s="649" t="e">
        <f>'Cash Flow'!#REF!</f>
        <v>#REF!</v>
      </c>
      <c r="S41" s="649" t="e">
        <f>'Cash Flow'!#REF!</f>
        <v>#REF!</v>
      </c>
      <c r="T41" s="649" t="e">
        <f>'Cash Flow'!#REF!</f>
        <v>#REF!</v>
      </c>
      <c r="U41" s="649" t="e">
        <f>'Cash Flow'!#REF!</f>
        <v>#REF!</v>
      </c>
      <c r="V41" s="649" t="e">
        <f>'Cash Flow'!#REF!</f>
        <v>#REF!</v>
      </c>
      <c r="W41" s="649" t="e">
        <f>'Cash Flow'!#REF!</f>
        <v>#REF!</v>
      </c>
      <c r="X41" s="649" t="e">
        <f>'Cash Flow'!#REF!</f>
        <v>#REF!</v>
      </c>
      <c r="Y41" s="697">
        <f>'Deliverables Checklist'!V41</f>
        <v>0</v>
      </c>
      <c r="Z41" s="649" t="e">
        <f>'Cash Flow'!#REF!</f>
        <v>#REF!</v>
      </c>
      <c r="AA41" s="649" t="e">
        <f>'Cash Flow'!#REF!</f>
        <v>#REF!</v>
      </c>
      <c r="AB41" s="649" t="e">
        <f>'Cash Flow'!#REF!</f>
        <v>#REF!</v>
      </c>
      <c r="AC41" s="695"/>
      <c r="AD41" s="696"/>
    </row>
    <row r="42" spans="5:30" ht="13.5" customHeight="1">
      <c r="E42" s="1126" t="str">
        <f>'Deliverables Checklist'!B42</f>
        <v>Dalet</v>
      </c>
      <c r="F42" s="1771" t="str">
        <f>'Deliverables Checklist'!C42</f>
        <v>SRT files - plain-text file containing information regarding subtitles.</v>
      </c>
      <c r="G42" s="1772"/>
      <c r="H42" s="1772"/>
      <c r="I42" s="1772"/>
      <c r="J42" s="1773"/>
      <c r="K42" s="1774" t="str">
        <f>'Deliverables Checklist'!H42</f>
        <v>Commissioning Editor</v>
      </c>
      <c r="L42" s="1775"/>
      <c r="M42" s="696">
        <f>'Deliverables Checklist'!J42</f>
        <v>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697">
        <f>'Deliverables Checklist'!V42</f>
        <v>0</v>
      </c>
      <c r="AC42" s="695"/>
      <c r="AD42" s="696"/>
    </row>
    <row r="43" spans="5:30" ht="13.5" customHeight="1">
      <c r="E43" s="1126" t="str">
        <f>'Deliverables Checklist'!B43</f>
        <v>Digital Archive/MAM</v>
      </c>
      <c r="F43" s="1771" t="str">
        <f>'Deliverables Checklist'!C43</f>
        <v>High Res photo and gif video of artists, presenters and characters per series</v>
      </c>
      <c r="G43" s="1772"/>
      <c r="H43" s="1772"/>
      <c r="I43" s="1772"/>
      <c r="J43" s="1773"/>
      <c r="K43" s="1774" t="str">
        <f>'Deliverables Checklist'!H43</f>
        <v>Publicist Channel</v>
      </c>
      <c r="L43" s="1775"/>
      <c r="M43" s="696">
        <f>'Deliverables Checklist'!J43</f>
        <v>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697">
        <f>'Deliverables Checklist'!V43</f>
        <v>0</v>
      </c>
      <c r="AC43" s="695"/>
      <c r="AD43" s="696"/>
    </row>
    <row r="44" spans="5:30" ht="13.5" customHeight="1">
      <c r="E44" s="1126" t="str">
        <f>'Deliverables Checklist'!B44</f>
        <v>Digital Archive/MAM</v>
      </c>
      <c r="F44" s="1771" t="str">
        <f>'Deliverables Checklist'!C44</f>
        <v xml:space="preserve">Artist / Graphics / logos - high res for both print and video (CEs don't have access) </v>
      </c>
      <c r="G44" s="1772"/>
      <c r="H44" s="1772"/>
      <c r="I44" s="1772"/>
      <c r="J44" s="1773"/>
      <c r="K44" s="1774" t="str">
        <f>'Deliverables Checklist'!H44</f>
        <v>Commissioning Editor</v>
      </c>
      <c r="L44" s="1775"/>
      <c r="M44" s="696">
        <f>'Deliverables Checklist'!J44</f>
        <v>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697">
        <f>'Deliverables Checklist'!V44</f>
        <v>0</v>
      </c>
      <c r="AC44" s="695"/>
      <c r="AD44" s="695"/>
    </row>
    <row r="45" spans="5:30" ht="13.5" customHeight="1">
      <c r="E45" s="1126" t="str">
        <f>'Deliverables Checklist'!B45</f>
        <v>Digital Archive/MAM</v>
      </c>
      <c r="F45" s="1771" t="str">
        <f>'Deliverables Checklist'!C45</f>
        <v>Media - The Making of &amp;/ behind the scenes/interviews with cast / social media</v>
      </c>
      <c r="G45" s="1772"/>
      <c r="H45" s="1772"/>
      <c r="I45" s="1772"/>
      <c r="J45" s="1773"/>
      <c r="K45" s="1774" t="str">
        <f>'Deliverables Checklist'!H45</f>
        <v>Commissioning Editor /Publicist.B development</v>
      </c>
      <c r="L45" s="1775"/>
      <c r="M45" s="696">
        <f>'Deliverables Checklist'!J45</f>
        <v>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697">
        <f>'Deliverables Checklist'!V45</f>
        <v>0</v>
      </c>
      <c r="AC45" s="695"/>
      <c r="AD45" s="696"/>
    </row>
    <row r="46" spans="5:30" ht="13.5" customHeight="1">
      <c r="E46" s="1126" t="str">
        <f>'Deliverables Checklist'!B46</f>
        <v>SAP</v>
      </c>
      <c r="F46" s="1771" t="str">
        <f>'Deliverables Checklist'!C46</f>
        <v>Composer contract</v>
      </c>
      <c r="G46" s="1772"/>
      <c r="H46" s="1772"/>
      <c r="I46" s="1772"/>
      <c r="J46" s="1773"/>
      <c r="K46" s="1774" t="str">
        <f>'Deliverables Checklist'!H46</f>
        <v>Business Acquisitions</v>
      </c>
      <c r="L46" s="1775"/>
      <c r="M46" s="696">
        <f>'Deliverables Checklist'!J46</f>
        <v>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697">
        <f>'Deliverables Checklist'!V46</f>
        <v>0</v>
      </c>
      <c r="AC46" s="695"/>
      <c r="AD46" s="695"/>
    </row>
    <row r="47" spans="5:30" ht="13.5" customHeight="1">
      <c r="E47" s="1126" t="str">
        <f>'Deliverables Checklist'!B47</f>
        <v>Rights Management/ Dalet/ Scheduling</v>
      </c>
      <c r="F47" s="1771" t="str">
        <f>'Deliverables Checklist'!C47</f>
        <v>Third Party Rights Clearances</v>
      </c>
      <c r="G47" s="1772"/>
      <c r="H47" s="1772"/>
      <c r="I47" s="1772"/>
      <c r="J47" s="1773"/>
      <c r="K47" s="1774" t="str">
        <f>'Deliverables Checklist'!H47</f>
        <v>Commissioning Editor</v>
      </c>
      <c r="L47" s="1775"/>
      <c r="M47" s="696">
        <f>'Deliverables Checklist'!J47</f>
        <v>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697">
        <f>'Deliverables Checklist'!V47</f>
        <v>0</v>
      </c>
      <c r="AC47" s="695"/>
      <c r="AD47" s="696"/>
    </row>
    <row r="48" spans="5:30" ht="13.5" customHeight="1">
      <c r="E48" s="1126" t="str">
        <f>'Deliverables Checklist'!B48</f>
        <v>Rights Management/ Dalet/ Scheduling</v>
      </c>
      <c r="F48" s="1771" t="str">
        <f>'Deliverables Checklist'!C48</f>
        <v>Waiver or contract : Locations</v>
      </c>
      <c r="G48" s="1772"/>
      <c r="H48" s="1772"/>
      <c r="I48" s="1772"/>
      <c r="J48" s="1773"/>
      <c r="K48" s="1774" t="str">
        <f>'Deliverables Checklist'!H48</f>
        <v>Commissioning Editor</v>
      </c>
      <c r="L48" s="1775"/>
      <c r="M48" s="696">
        <f>'Deliverables Checklist'!J48</f>
        <v>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697">
        <f>'Deliverables Checklist'!V48</f>
        <v>0</v>
      </c>
      <c r="AC48" s="695"/>
      <c r="AD48" s="696"/>
    </row>
    <row r="49" spans="1:30" ht="13.5" customHeight="1">
      <c r="E49" s="1126" t="str">
        <f>'Deliverables Checklist'!B49</f>
        <v>Rights Management/ Dalet/ Scheduling</v>
      </c>
      <c r="F49" s="1771" t="str">
        <f>'Deliverables Checklist'!C49</f>
        <v>Waivers : People</v>
      </c>
      <c r="G49" s="1772"/>
      <c r="H49" s="1772"/>
      <c r="I49" s="1772"/>
      <c r="J49" s="1773"/>
      <c r="K49" s="1774" t="str">
        <f>'Deliverables Checklist'!H49</f>
        <v>Commissioning Editor</v>
      </c>
      <c r="L49" s="1775"/>
      <c r="M49" s="696">
        <f>'Deliverables Checklist'!J49</f>
        <v>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697">
        <f>'Deliverables Checklist'!V49</f>
        <v>0</v>
      </c>
      <c r="AC49" s="695"/>
      <c r="AD49" s="695"/>
    </row>
    <row r="50" spans="1:30" ht="13.5" customHeight="1">
      <c r="E50" s="1126" t="str">
        <f>'Deliverables Checklist'!B50</f>
        <v>Rights Management/ Dalet/ Scheduling</v>
      </c>
      <c r="F50" s="1771" t="str">
        <f>'Deliverables Checklist'!C50</f>
        <v>Commercial Music Use Clearance</v>
      </c>
      <c r="G50" s="1772"/>
      <c r="H50" s="1772"/>
      <c r="I50" s="1772"/>
      <c r="J50" s="1773"/>
      <c r="K50" s="1774" t="str">
        <f>'Deliverables Checklist'!H50</f>
        <v>Commissioning Editor</v>
      </c>
      <c r="L50" s="1775"/>
      <c r="M50" s="696">
        <f>'Deliverables Checklist'!J50</f>
        <v>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697">
        <f>'Deliverables Checklist'!V50</f>
        <v>0</v>
      </c>
      <c r="AC50" s="695"/>
      <c r="AD50" s="696"/>
    </row>
    <row r="51" spans="1:30" ht="13.5" customHeight="1">
      <c r="E51" s="1126" t="str">
        <f>'Deliverables Checklist'!B51</f>
        <v>Dalet</v>
      </c>
      <c r="F51" s="1771" t="str">
        <f>'Deliverables Checklist'!C51</f>
        <v>Cast/ Crew profiles</v>
      </c>
      <c r="G51" s="1772"/>
      <c r="H51" s="1772"/>
      <c r="I51" s="1772"/>
      <c r="J51" s="1773"/>
      <c r="K51" s="1774" t="str">
        <f>'Deliverables Checklist'!H51</f>
        <v>Commissioning Editor</v>
      </c>
      <c r="L51" s="1775"/>
      <c r="M51" s="696">
        <f>'Deliverables Checklist'!J51</f>
        <v>1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697">
        <f>'Deliverables Checklist'!V51</f>
        <v>0</v>
      </c>
      <c r="AC51" s="695"/>
      <c r="AD51" s="696"/>
    </row>
    <row r="52" spans="1:30" ht="13.5" customHeight="1">
      <c r="E52" s="1126" t="str">
        <f>'Deliverables Checklist'!B52</f>
        <v>e-mail U drive</v>
      </c>
      <c r="F52" s="1771" t="str">
        <f>'Deliverables Checklist'!C52</f>
        <v>Press Releases</v>
      </c>
      <c r="G52" s="1772"/>
      <c r="H52" s="1772"/>
      <c r="I52" s="1772"/>
      <c r="J52" s="1773"/>
      <c r="K52" s="1774" t="str">
        <f>'Deliverables Checklist'!H52</f>
        <v>Publicist Channel</v>
      </c>
      <c r="L52" s="1775"/>
      <c r="M52" s="696">
        <f>'Deliverables Checklist'!J52</f>
        <v>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697">
        <f>'Deliverables Checklist'!V52</f>
        <v>0</v>
      </c>
      <c r="AC52" s="695"/>
      <c r="AD52" s="696"/>
    </row>
    <row r="53" spans="1:30" ht="13.5" customHeight="1">
      <c r="E53" s="1126" t="str">
        <f>'Deliverables Checklist'!B53</f>
        <v>e-mail U drive</v>
      </c>
      <c r="F53" s="1771" t="str">
        <f>'Deliverables Checklist'!C53</f>
        <v>Workshopped Concept document</v>
      </c>
      <c r="G53" s="1772"/>
      <c r="H53" s="1772"/>
      <c r="I53" s="1772"/>
      <c r="J53" s="1773"/>
      <c r="K53" s="1774" t="str">
        <f>'Deliverables Checklist'!H53</f>
        <v>Commissioning Editor</v>
      </c>
      <c r="L53" s="1775"/>
      <c r="M53" s="696">
        <f>'Deliverables Checklist'!J53</f>
        <v>1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697">
        <f>'Deliverables Checklist'!V53</f>
        <v>0</v>
      </c>
      <c r="AC53" s="695"/>
      <c r="AD53" s="695"/>
    </row>
    <row r="54" spans="1:30" ht="13.5" customHeight="1">
      <c r="E54" s="1126" t="str">
        <f>'Deliverables Checklist'!B54</f>
        <v>e-mail U drive</v>
      </c>
      <c r="F54" s="1771" t="str">
        <f>'Deliverables Checklist'!C54</f>
        <v>Final scripts</v>
      </c>
      <c r="G54" s="1772"/>
      <c r="H54" s="1772"/>
      <c r="I54" s="1772"/>
      <c r="J54" s="1773"/>
      <c r="K54" s="1774" t="str">
        <f>'Deliverables Checklist'!H54</f>
        <v>Commissioning Editor</v>
      </c>
      <c r="L54" s="1775"/>
      <c r="M54" s="696">
        <f>'Deliverables Checklist'!J54</f>
        <v>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697">
        <f>'Deliverables Checklist'!V54</f>
        <v>0</v>
      </c>
      <c r="AC54" s="695"/>
      <c r="AD54" s="696"/>
    </row>
    <row r="55" spans="1:30" ht="13.5" customHeight="1">
      <c r="E55" s="1126" t="str">
        <f>'Deliverables Checklist'!B55</f>
        <v>email U drive/RightsManagement/ Dalet/ Scheduling</v>
      </c>
      <c r="F55" s="1771" t="str">
        <f>'Deliverables Checklist'!C55</f>
        <v>Trade Exchange agreement and recon (if TE exists then the production house must deliver an ep without TE as well as with TE). (N/A)</v>
      </c>
      <c r="G55" s="1772"/>
      <c r="H55" s="1772"/>
      <c r="I55" s="1772"/>
      <c r="J55" s="1773"/>
      <c r="K55" s="1774" t="str">
        <f>'Deliverables Checklist'!H55</f>
        <v>Commissioning Editor Production Controller</v>
      </c>
      <c r="L55" s="1775"/>
      <c r="M55" s="696">
        <f>'Deliverables Checklist'!J55</f>
        <v>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697">
        <f>'Deliverables Checklist'!V55</f>
        <v>0</v>
      </c>
      <c r="AC55" s="695"/>
      <c r="AD55" s="696"/>
    </row>
    <row r="56" spans="1:30" ht="13.5" customHeight="1">
      <c r="E56" s="1126" t="str">
        <f>'Deliverables Checklist'!B56</f>
        <v xml:space="preserve">U Drive &amp; Hard drive </v>
      </c>
      <c r="F56" s="2186" t="str">
        <f>'Deliverables Checklist'!C56</f>
        <v>Social Media Plan and Execution (PoE)</v>
      </c>
      <c r="G56" s="2187"/>
      <c r="H56" s="2187"/>
      <c r="I56" s="2187"/>
      <c r="J56" s="2188"/>
      <c r="K56" s="2189" t="str">
        <f>'Deliverables Checklist'!H56</f>
        <v>Commissioning Editor</v>
      </c>
      <c r="L56" s="2190"/>
      <c r="M56" s="800">
        <f>'Deliverables Checklist'!J56</f>
        <v>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697">
        <f>'Deliverables Checklist'!V56</f>
        <v>0</v>
      </c>
      <c r="AC56" s="1129"/>
      <c r="AD56" s="800"/>
    </row>
    <row r="57" spans="1:30" ht="13.5" customHeight="1">
      <c r="A57" s="1130"/>
      <c r="B57" s="1131"/>
      <c r="C57" s="1132"/>
      <c r="D57" s="1132"/>
      <c r="E57" s="1133"/>
      <c r="F57" s="1134"/>
      <c r="G57" s="1134"/>
      <c r="H57" s="1134"/>
      <c r="I57" s="1134"/>
      <c r="J57" s="1134"/>
      <c r="K57" s="1135"/>
      <c r="L57" s="1135"/>
      <c r="M57" s="1136"/>
      <c r="N57" s="1130"/>
      <c r="O57" s="1130"/>
      <c r="P57" s="1130"/>
      <c r="Q57" s="1130"/>
      <c r="R57" s="1130"/>
      <c r="S57" s="1130"/>
      <c r="T57" s="1130"/>
      <c r="U57" s="1130"/>
      <c r="V57" s="1130"/>
      <c r="W57" s="1130"/>
      <c r="X57" s="1130"/>
      <c r="Y57" s="1130"/>
      <c r="Z57" s="1130"/>
      <c r="AA57" s="1130"/>
      <c r="AB57" s="1130"/>
      <c r="AC57" s="1137"/>
      <c r="AD57" s="1121"/>
    </row>
    <row r="58" spans="1:30" ht="13.5" customHeight="1">
      <c r="E58" s="1138"/>
      <c r="F58" s="1139"/>
      <c r="G58" s="1139"/>
      <c r="H58" s="1139"/>
      <c r="I58" s="1139"/>
      <c r="J58" s="1139"/>
      <c r="K58" s="1140"/>
      <c r="L58" s="1140"/>
      <c r="M58" s="1141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AC58" s="796"/>
      <c r="AD58" s="811"/>
    </row>
    <row r="59" spans="1:30" ht="13.5" customHeight="1">
      <c r="E59" s="1138"/>
      <c r="F59" s="1139"/>
      <c r="G59" s="1139"/>
      <c r="H59" s="1139"/>
      <c r="I59" s="1139"/>
      <c r="J59" s="1139"/>
      <c r="K59" s="1140"/>
      <c r="L59" s="1140"/>
      <c r="M59" s="1141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AC59" s="796"/>
      <c r="AD59" s="811"/>
    </row>
    <row r="60" spans="1:30" ht="13.5" customHeight="1">
      <c r="E60" s="1138"/>
      <c r="F60" s="1139"/>
      <c r="G60" s="1139"/>
      <c r="H60" s="1139"/>
      <c r="I60" s="1139"/>
      <c r="J60" s="1139"/>
      <c r="K60" s="1140"/>
      <c r="L60" s="1140"/>
      <c r="M60" s="1141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AC60" s="796"/>
      <c r="AD60" s="811"/>
    </row>
    <row r="61" spans="1:30" ht="13.5" customHeight="1">
      <c r="E61" s="1138"/>
      <c r="F61" s="1139"/>
      <c r="G61" s="1139"/>
      <c r="H61" s="1139"/>
      <c r="I61" s="1139"/>
      <c r="J61" s="1139"/>
      <c r="K61" s="1140"/>
      <c r="L61" s="1140"/>
      <c r="M61" s="1141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AC61" s="796"/>
      <c r="AD61" s="811"/>
    </row>
    <row r="62" spans="1:30" ht="13.5" customHeight="1">
      <c r="E62" s="1138"/>
      <c r="F62" s="1139"/>
      <c r="G62" s="1139"/>
      <c r="H62" s="1139"/>
      <c r="I62" s="1139"/>
      <c r="J62" s="1139"/>
      <c r="K62" s="1140"/>
      <c r="L62" s="1140"/>
      <c r="M62" s="1141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AC62" s="796"/>
      <c r="AD62" s="811"/>
    </row>
    <row r="63" spans="1:30" ht="13.5" customHeight="1">
      <c r="E63" s="1138"/>
      <c r="F63" s="1139"/>
      <c r="G63" s="1139"/>
      <c r="H63" s="1139"/>
      <c r="I63" s="1139"/>
      <c r="J63" s="1139"/>
      <c r="K63" s="1140"/>
      <c r="L63" s="1140"/>
      <c r="M63" s="1141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AC63" s="796"/>
      <c r="AD63" s="811"/>
    </row>
    <row r="64" spans="1:30" ht="13.5" customHeight="1">
      <c r="E64" s="1138"/>
      <c r="F64" s="1139"/>
      <c r="G64" s="1139"/>
      <c r="H64" s="1139"/>
      <c r="I64" s="1139"/>
      <c r="J64" s="1139"/>
      <c r="K64" s="1140"/>
      <c r="L64" s="1140"/>
      <c r="M64" s="1141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AC64" s="796"/>
      <c r="AD64" s="811"/>
    </row>
    <row r="65" spans="2:25" ht="13.5" customHeight="1">
      <c r="E65" s="1138"/>
      <c r="F65" s="1139"/>
      <c r="G65" s="1139"/>
      <c r="H65" s="1139"/>
      <c r="I65" s="1139"/>
      <c r="J65" s="1139"/>
      <c r="K65" s="1140"/>
      <c r="L65" s="1140"/>
      <c r="M65" s="1141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</row>
    <row r="66" spans="2:25" ht="13.5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</row>
    <row r="67" spans="2:25" ht="13.5" customHeight="1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</row>
    <row r="68" spans="2:25" ht="13.5" customHeight="1"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</row>
    <row r="69" spans="2:25" ht="13.5" customHeight="1"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</row>
    <row r="70" spans="2:25" ht="13.5" customHeight="1"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</row>
  </sheetData>
  <sheetProtection algorithmName="SHA-512" hashValue="ZRVHRqdnOOV0aoP2YlE9f4yvLuWBkEpCIChxflu33LPkjIXEHip/kV/NC+WIk7SNcq2Z3VOEXgAcOglGBrSbMQ==" saltValue="rRE7HS+XD5zVQHAE8KgZ0A==" spinCount="100000" sheet="1"/>
  <mergeCells count="102">
    <mergeCell ref="AB8:AB13"/>
    <mergeCell ref="AC8:AC13"/>
    <mergeCell ref="AD8:AD13"/>
    <mergeCell ref="M10:M12"/>
    <mergeCell ref="Y10:Y12"/>
    <mergeCell ref="F53:J53"/>
    <mergeCell ref="K53:L53"/>
    <mergeCell ref="F54:J54"/>
    <mergeCell ref="K54:L54"/>
    <mergeCell ref="F43:J43"/>
    <mergeCell ref="K43:L43"/>
    <mergeCell ref="F44:J44"/>
    <mergeCell ref="K44:L44"/>
    <mergeCell ref="F45:J45"/>
    <mergeCell ref="K45:L45"/>
    <mergeCell ref="F46:J46"/>
    <mergeCell ref="K46:L46"/>
    <mergeCell ref="F47:J47"/>
    <mergeCell ref="K47:L47"/>
    <mergeCell ref="K37:L37"/>
    <mergeCell ref="F32:J32"/>
    <mergeCell ref="K32:L32"/>
    <mergeCell ref="F33:J33"/>
    <mergeCell ref="K33:L33"/>
    <mergeCell ref="F55:J55"/>
    <mergeCell ref="K55:L55"/>
    <mergeCell ref="F56:J56"/>
    <mergeCell ref="K56:L56"/>
    <mergeCell ref="F48:J48"/>
    <mergeCell ref="K48:L48"/>
    <mergeCell ref="F49:J49"/>
    <mergeCell ref="K49:L49"/>
    <mergeCell ref="F50:J50"/>
    <mergeCell ref="K50:L50"/>
    <mergeCell ref="F51:J51"/>
    <mergeCell ref="K51:L51"/>
    <mergeCell ref="F52:J52"/>
    <mergeCell ref="K52:L52"/>
    <mergeCell ref="K1:L1"/>
    <mergeCell ref="E2:F3"/>
    <mergeCell ref="G2:H2"/>
    <mergeCell ref="I2:J2"/>
    <mergeCell ref="G3:H3"/>
    <mergeCell ref="I3:J3"/>
    <mergeCell ref="F41:J41"/>
    <mergeCell ref="K41:L41"/>
    <mergeCell ref="F42:J42"/>
    <mergeCell ref="K42:L42"/>
    <mergeCell ref="F4:J4"/>
    <mergeCell ref="F5:J5"/>
    <mergeCell ref="F6:J6"/>
    <mergeCell ref="F40:J40"/>
    <mergeCell ref="K40:L40"/>
    <mergeCell ref="E8:E14"/>
    <mergeCell ref="F8:J14"/>
    <mergeCell ref="K8:L14"/>
    <mergeCell ref="F38:J38"/>
    <mergeCell ref="K38:L38"/>
    <mergeCell ref="F39:J39"/>
    <mergeCell ref="K39:L39"/>
    <mergeCell ref="K31:L31"/>
    <mergeCell ref="F37:J37"/>
    <mergeCell ref="C7:D7"/>
    <mergeCell ref="F24:J24"/>
    <mergeCell ref="K24:L24"/>
    <mergeCell ref="F21:J21"/>
    <mergeCell ref="K21:L21"/>
    <mergeCell ref="K19:L19"/>
    <mergeCell ref="K18:L18"/>
    <mergeCell ref="F16:J16"/>
    <mergeCell ref="F15:J15"/>
    <mergeCell ref="K15:L15"/>
    <mergeCell ref="F17:J17"/>
    <mergeCell ref="K17:L17"/>
    <mergeCell ref="F20:J20"/>
    <mergeCell ref="K20:L20"/>
    <mergeCell ref="F18:J18"/>
    <mergeCell ref="F19:J19"/>
    <mergeCell ref="K16:L16"/>
    <mergeCell ref="F35:J35"/>
    <mergeCell ref="K35:L35"/>
    <mergeCell ref="F22:J22"/>
    <mergeCell ref="K22:L22"/>
    <mergeCell ref="F23:J23"/>
    <mergeCell ref="K23:L23"/>
    <mergeCell ref="F25:J25"/>
    <mergeCell ref="K25:L25"/>
    <mergeCell ref="F36:J36"/>
    <mergeCell ref="K36:L36"/>
    <mergeCell ref="F29:J29"/>
    <mergeCell ref="K29:L29"/>
    <mergeCell ref="F30:J30"/>
    <mergeCell ref="K30:L30"/>
    <mergeCell ref="F31:J31"/>
    <mergeCell ref="F26:J26"/>
    <mergeCell ref="K26:L26"/>
    <mergeCell ref="F27:J27"/>
    <mergeCell ref="K27:L27"/>
    <mergeCell ref="F28:J28"/>
    <mergeCell ref="K28:L28"/>
    <mergeCell ref="F34:J34"/>
    <mergeCell ref="K34:L34"/>
  </mergeCells>
  <pageMargins left="0" right="0" top="0.31496062992125984" bottom="0.15748031496062992" header="0" footer="0"/>
  <pageSetup paperSize="9" scale="95" fitToHeight="2" pageOrder="overThenDown" orientation="landscape" r:id="rId1"/>
  <headerFooter alignWithMargins="0">
    <oddHeader>&amp;R&amp;6&amp;Z&amp;F</oddHeader>
    <oddFooter>&amp;L&amp;8Compiled by: S.A.B.C. Ltd - Updated March 2023   &amp;"Arial,Bold Italic"Copyright reserved&amp;R&amp;"Arial,Bold"&amp;8&amp;F&amp;"Arial,Regular"  - Printed: &amp;D - &amp;A -  Page 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  <pageSetUpPr fitToPage="1"/>
  </sheetPr>
  <dimension ref="A1:AD70"/>
  <sheetViews>
    <sheetView showGridLines="0" zoomScale="85" zoomScaleNormal="85" workbookViewId="0">
      <pane ySplit="13" topLeftCell="A14" activePane="bottomLeft" state="frozen"/>
      <selection pane="bottomLeft" activeCell="AC15" sqref="AC15"/>
    </sheetView>
  </sheetViews>
  <sheetFormatPr defaultColWidth="9.42578125" defaultRowHeight="13.5" customHeight="1"/>
  <cols>
    <col min="1" max="1" width="1" style="26" customWidth="1"/>
    <col min="2" max="2" width="7.42578125" style="635" hidden="1" customWidth="1"/>
    <col min="3" max="4" width="7.42578125" style="636" hidden="1" customWidth="1"/>
    <col min="5" max="5" width="27.5703125" style="796" customWidth="1"/>
    <col min="6" max="9" width="8" style="796" customWidth="1"/>
    <col min="10" max="10" width="11.28515625" style="796" customWidth="1"/>
    <col min="11" max="11" width="14.85546875" style="796" customWidth="1"/>
    <col min="12" max="12" width="5.28515625" style="796" customWidth="1"/>
    <col min="13" max="25" width="12.42578125" style="796" hidden="1" customWidth="1"/>
    <col min="26" max="26" width="12.42578125" style="796" customWidth="1"/>
    <col min="27" max="28" width="12.42578125" style="26" hidden="1" customWidth="1"/>
    <col min="29" max="29" width="30.7109375" style="26" customWidth="1"/>
    <col min="30" max="30" width="20.5703125" style="26" customWidth="1"/>
    <col min="31" max="16384" width="9.42578125" style="26"/>
  </cols>
  <sheetData>
    <row r="1" spans="1:30" ht="27" customHeight="1">
      <c r="E1" s="798" t="s">
        <v>1711</v>
      </c>
      <c r="G1" s="798"/>
      <c r="H1" s="798"/>
      <c r="I1" s="798"/>
      <c r="J1" s="798"/>
      <c r="K1" s="2174"/>
      <c r="L1" s="2174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810"/>
      <c r="X1" s="810"/>
      <c r="Y1" s="810"/>
      <c r="Z1" s="810"/>
      <c r="AA1" s="650"/>
    </row>
    <row r="2" spans="1:30" s="362" customFormat="1" ht="13.5" customHeight="1">
      <c r="B2" s="637"/>
      <c r="C2" s="423"/>
      <c r="D2" s="423"/>
      <c r="E2" s="1730" t="str">
        <f>'Prod. Info'!A37</f>
        <v>SAP Project No./s:</v>
      </c>
      <c r="F2" s="1730"/>
      <c r="G2" s="1731" t="str">
        <f>'Prod. Info'!B37</f>
        <v>LP-000</v>
      </c>
      <c r="H2" s="1731"/>
      <c r="I2" s="1731">
        <f>'Prod. Info'!E37</f>
        <v>0</v>
      </c>
      <c r="J2" s="1731"/>
      <c r="K2" s="785"/>
      <c r="L2" s="793"/>
      <c r="M2" s="811"/>
      <c r="N2" s="811"/>
      <c r="O2" s="811"/>
      <c r="P2" s="811"/>
      <c r="Q2" s="811"/>
      <c r="R2" s="811"/>
      <c r="S2" s="811"/>
      <c r="T2" s="811"/>
      <c r="U2" s="811"/>
      <c r="V2" s="811"/>
      <c r="W2" s="811"/>
      <c r="X2" s="811"/>
      <c r="Y2" s="811"/>
      <c r="Z2" s="811"/>
      <c r="AA2" s="784"/>
      <c r="AB2" s="25"/>
    </row>
    <row r="3" spans="1:30" s="362" customFormat="1" ht="13.5" customHeight="1">
      <c r="B3" s="637"/>
      <c r="C3" s="423"/>
      <c r="D3" s="423"/>
      <c r="E3" s="1730"/>
      <c r="F3" s="1730"/>
      <c r="G3" s="1731">
        <f>'Prod. Info'!C37</f>
        <v>0</v>
      </c>
      <c r="H3" s="1731"/>
      <c r="I3" s="1731">
        <f>'Prod. Info'!D37</f>
        <v>0</v>
      </c>
      <c r="J3" s="1731"/>
      <c r="K3" s="632"/>
      <c r="L3" s="794"/>
      <c r="M3" s="794"/>
      <c r="N3" s="794"/>
      <c r="O3" s="794"/>
      <c r="P3" s="794"/>
      <c r="Q3" s="794"/>
      <c r="R3" s="794"/>
      <c r="S3" s="794"/>
      <c r="T3" s="794"/>
      <c r="U3" s="794"/>
      <c r="V3" s="794"/>
      <c r="W3" s="794"/>
      <c r="X3" s="794"/>
      <c r="Y3" s="794"/>
      <c r="Z3" s="794"/>
      <c r="AB3" s="25"/>
    </row>
    <row r="4" spans="1:30" s="362" customFormat="1" ht="13.5" customHeight="1">
      <c r="B4" s="637"/>
      <c r="C4" s="423"/>
      <c r="D4" s="423"/>
      <c r="E4" s="799" t="s">
        <v>1115</v>
      </c>
      <c r="F4" s="1744">
        <f>('Prod. Info'!C2)</f>
        <v>0</v>
      </c>
      <c r="G4" s="1744"/>
      <c r="H4" s="1744"/>
      <c r="I4" s="1744"/>
      <c r="J4" s="1744"/>
      <c r="K4" s="785"/>
      <c r="L4" s="793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784"/>
      <c r="AB4" s="25"/>
    </row>
    <row r="5" spans="1:30" s="362" customFormat="1" ht="13.5" customHeight="1">
      <c r="B5" s="637"/>
      <c r="C5" s="423"/>
      <c r="D5" s="423"/>
      <c r="E5" s="799" t="s">
        <v>1117</v>
      </c>
      <c r="F5" s="1744">
        <f>('Prod. Info'!C20)</f>
        <v>0</v>
      </c>
      <c r="G5" s="1744"/>
      <c r="H5" s="1744"/>
      <c r="I5" s="1744"/>
      <c r="J5" s="1744"/>
      <c r="K5" s="794"/>
      <c r="L5" s="794"/>
      <c r="M5" s="794"/>
      <c r="N5" s="794"/>
      <c r="O5" s="794"/>
      <c r="P5" s="794"/>
      <c r="Q5" s="794"/>
      <c r="R5" s="794"/>
      <c r="S5" s="794"/>
      <c r="T5" s="794"/>
      <c r="U5" s="794"/>
      <c r="V5" s="794"/>
      <c r="W5" s="794"/>
      <c r="X5" s="794"/>
      <c r="Y5" s="794"/>
      <c r="Z5" s="794"/>
    </row>
    <row r="6" spans="1:30" s="362" customFormat="1" ht="13.5" customHeight="1">
      <c r="B6" s="637"/>
      <c r="C6" s="423"/>
      <c r="D6" s="423"/>
      <c r="E6" s="799" t="s">
        <v>1119</v>
      </c>
      <c r="F6" s="1744">
        <f>('Prod. Info'!C40)</f>
        <v>0</v>
      </c>
      <c r="G6" s="1744"/>
      <c r="H6" s="1744"/>
      <c r="I6" s="1744"/>
      <c r="J6" s="1744"/>
      <c r="K6" s="785"/>
      <c r="L6" s="793"/>
      <c r="M6" s="811"/>
      <c r="N6" s="811"/>
      <c r="O6" s="811"/>
      <c r="P6" s="811"/>
      <c r="Q6" s="811"/>
      <c r="R6" s="811"/>
      <c r="S6" s="811"/>
      <c r="T6" s="811"/>
      <c r="U6" s="811"/>
      <c r="V6" s="811"/>
      <c r="W6" s="811"/>
      <c r="X6" s="811"/>
      <c r="Y6" s="811"/>
      <c r="Z6" s="811"/>
      <c r="AA6" s="784"/>
      <c r="AB6" s="25"/>
    </row>
    <row r="7" spans="1:30" s="362" customFormat="1" ht="7.5" customHeight="1" thickBot="1">
      <c r="B7" s="637"/>
      <c r="C7" s="2173" t="s">
        <v>1712</v>
      </c>
      <c r="D7" s="2173"/>
      <c r="E7" s="794"/>
      <c r="F7" s="794"/>
      <c r="G7" s="794"/>
      <c r="H7" s="794"/>
      <c r="I7" s="794"/>
      <c r="J7" s="794"/>
      <c r="K7" s="794"/>
      <c r="L7" s="795"/>
      <c r="M7" s="794"/>
      <c r="N7" s="794"/>
      <c r="O7" s="794"/>
      <c r="P7" s="794"/>
      <c r="Q7" s="794"/>
      <c r="R7" s="794"/>
      <c r="S7" s="794"/>
      <c r="T7" s="794"/>
      <c r="U7" s="794"/>
      <c r="V7" s="794"/>
      <c r="W7" s="794"/>
      <c r="X7" s="794"/>
      <c r="Y7" s="794"/>
      <c r="Z7" s="794"/>
      <c r="AA7" s="638"/>
      <c r="AB7" s="638"/>
    </row>
    <row r="8" spans="1:30" s="362" customFormat="1" ht="13.5" customHeight="1" thickTop="1">
      <c r="B8" s="801" t="e">
        <f>Budget!#REF!</f>
        <v>#REF!</v>
      </c>
      <c r="C8" s="802" t="e">
        <f>Budget!#REF!</f>
        <v>#REF!</v>
      </c>
      <c r="D8" s="807" t="e">
        <f>Budget!#REF!</f>
        <v>#REF!</v>
      </c>
      <c r="E8" s="1745" t="str">
        <f>'Deliverables Checklist'!B8</f>
        <v>SYSTEM</v>
      </c>
      <c r="F8" s="2177" t="str">
        <f>'Deliverables Checklist'!C8</f>
        <v>DESCRIPTION</v>
      </c>
      <c r="G8" s="2178"/>
      <c r="H8" s="2178"/>
      <c r="I8" s="2178"/>
      <c r="J8" s="2179"/>
      <c r="K8" s="1748" t="str">
        <f>'Deliverables Checklist'!H8</f>
        <v>PERSON ACCOUNTABLE</v>
      </c>
      <c r="L8" s="2179"/>
      <c r="M8" s="651" t="str">
        <f>'Deliverables Checklist'!J8</f>
        <v>Pay date:</v>
      </c>
      <c r="N8" s="651" t="str">
        <f>'Cash Flow'!L8</f>
        <v>Pay date:</v>
      </c>
      <c r="O8" s="651" t="str">
        <f>'Cash Flow'!M8</f>
        <v>Pay date:</v>
      </c>
      <c r="P8" s="651" t="str">
        <f>'Cash Flow'!N8</f>
        <v>Pay date:</v>
      </c>
      <c r="Q8" s="651" t="str">
        <f>'Cash Flow'!O8</f>
        <v>Pay date:</v>
      </c>
      <c r="R8" s="651" t="str">
        <f>'Cash Flow'!P8</f>
        <v>Pay date:</v>
      </c>
      <c r="S8" s="651" t="str">
        <f>'Cash Flow'!Q8</f>
        <v>Pay date:</v>
      </c>
      <c r="T8" s="651" t="str">
        <f>'Cash Flow'!R8</f>
        <v>Pay date:</v>
      </c>
      <c r="U8" s="651" t="str">
        <f>'Cash Flow'!S8</f>
        <v>Pay date:</v>
      </c>
      <c r="V8" s="651" t="str">
        <f>'Cash Flow'!T8</f>
        <v>Pay date:</v>
      </c>
      <c r="W8" s="651" t="str">
        <f>'Cash Flow'!U8</f>
        <v>Pay date:</v>
      </c>
      <c r="X8" s="651" t="str">
        <f>'Cash Flow'!V8</f>
        <v>Pay date:</v>
      </c>
      <c r="Y8" s="651" t="str">
        <f>'Cash Flow'!W8</f>
        <v>Pay date:</v>
      </c>
      <c r="Z8" s="651" t="str">
        <f>'Deliverables Checklist'!W8</f>
        <v>Pay date:</v>
      </c>
      <c r="AA8" s="651" t="str">
        <f>'Cash Flow'!Z8</f>
        <v>Producton Control Adjustments</v>
      </c>
      <c r="AB8" s="1741" t="s">
        <v>1125</v>
      </c>
      <c r="AC8" s="1745" t="s">
        <v>1713</v>
      </c>
      <c r="AD8" s="1745" t="s">
        <v>75</v>
      </c>
    </row>
    <row r="9" spans="1:30" s="362" customFormat="1" ht="13.5" customHeight="1">
      <c r="B9" s="803"/>
      <c r="C9" s="804"/>
      <c r="D9" s="808"/>
      <c r="E9" s="2175"/>
      <c r="F9" s="2180"/>
      <c r="G9" s="2181"/>
      <c r="H9" s="2181"/>
      <c r="I9" s="2181"/>
      <c r="J9" s="2182"/>
      <c r="K9" s="2180"/>
      <c r="L9" s="2182"/>
      <c r="M9" s="780" t="str">
        <f>'Deliverables Checklist'!J9</f>
        <v>dd-mm-yy</v>
      </c>
      <c r="N9" s="652" t="str">
        <f>'Cash Flow'!L9</f>
        <v>dd-mm-yy</v>
      </c>
      <c r="O9" s="652" t="str">
        <f>'Cash Flow'!M9</f>
        <v>dd-mm-yy</v>
      </c>
      <c r="P9" s="652" t="str">
        <f>'Cash Flow'!N9</f>
        <v>dd-mm-yy</v>
      </c>
      <c r="Q9" s="652" t="str">
        <f>'Cash Flow'!O9</f>
        <v>dd-mm-yy</v>
      </c>
      <c r="R9" s="652" t="str">
        <f>'Cash Flow'!P9</f>
        <v>dd-mm-yy</v>
      </c>
      <c r="S9" s="652" t="str">
        <f>'Cash Flow'!Q9</f>
        <v>dd-mm-yy</v>
      </c>
      <c r="T9" s="652" t="str">
        <f>'Cash Flow'!R9</f>
        <v>dd-mm-yy</v>
      </c>
      <c r="U9" s="652" t="str">
        <f>'Cash Flow'!S9</f>
        <v>dd-mm-yy</v>
      </c>
      <c r="V9" s="652" t="str">
        <f>'Cash Flow'!T9</f>
        <v>dd-mm-yy</v>
      </c>
      <c r="W9" s="652" t="str">
        <f>'Cash Flow'!U9</f>
        <v>dd-mm-yy</v>
      </c>
      <c r="X9" s="652" t="str">
        <f>'Cash Flow'!V9</f>
        <v>dd-mm-yy</v>
      </c>
      <c r="Y9" s="652" t="str">
        <f>'Cash Flow'!W9</f>
        <v>dd-mm-yy</v>
      </c>
      <c r="Z9" s="780" t="str">
        <f>'Deliverables Checklist'!W9</f>
        <v>dd-mm-yy</v>
      </c>
      <c r="AA9" s="652">
        <f>'Cash Flow'!Z9</f>
        <v>0</v>
      </c>
      <c r="AB9" s="1742"/>
      <c r="AC9" s="1746"/>
      <c r="AD9" s="1746"/>
    </row>
    <row r="10" spans="1:30" s="362" customFormat="1" ht="13.5" customHeight="1">
      <c r="B10" s="803"/>
      <c r="C10" s="804"/>
      <c r="D10" s="808"/>
      <c r="E10" s="2175"/>
      <c r="F10" s="2180"/>
      <c r="G10" s="2181"/>
      <c r="H10" s="2181"/>
      <c r="I10" s="2181"/>
      <c r="J10" s="2182"/>
      <c r="K10" s="2180"/>
      <c r="L10" s="2182"/>
      <c r="M10" s="1779" t="str">
        <f>'Deliverables Checklist'!J10</f>
        <v>Deliverables to be met before processing of:</v>
      </c>
      <c r="N10" s="652"/>
      <c r="O10" s="652"/>
      <c r="P10" s="652"/>
      <c r="Q10" s="652"/>
      <c r="R10" s="652"/>
      <c r="S10" s="652"/>
      <c r="T10" s="652"/>
      <c r="U10" s="652"/>
      <c r="V10" s="652"/>
      <c r="W10" s="652"/>
      <c r="X10" s="652"/>
      <c r="Y10" s="652"/>
      <c r="Z10" s="1779" t="str">
        <f>'Deliverables Checklist'!W10</f>
        <v>Deliverables to be met before processing of:</v>
      </c>
      <c r="AA10" s="652"/>
      <c r="AB10" s="1742"/>
      <c r="AC10" s="1746"/>
      <c r="AD10" s="1746"/>
    </row>
    <row r="11" spans="1:30" s="362" customFormat="1" ht="13.5" customHeight="1">
      <c r="B11" s="803"/>
      <c r="C11" s="804"/>
      <c r="D11" s="808"/>
      <c r="E11" s="2175"/>
      <c r="F11" s="2180"/>
      <c r="G11" s="2181"/>
      <c r="H11" s="2181"/>
      <c r="I11" s="2181"/>
      <c r="J11" s="2182"/>
      <c r="K11" s="2180"/>
      <c r="L11" s="2182"/>
      <c r="M11" s="1780"/>
      <c r="N11" s="643" t="s">
        <v>1123</v>
      </c>
      <c r="O11" s="643" t="s">
        <v>1123</v>
      </c>
      <c r="P11" s="643" t="s">
        <v>1123</v>
      </c>
      <c r="Q11" s="643" t="s">
        <v>1123</v>
      </c>
      <c r="R11" s="643" t="s">
        <v>1123</v>
      </c>
      <c r="S11" s="643" t="s">
        <v>1123</v>
      </c>
      <c r="T11" s="643" t="s">
        <v>1123</v>
      </c>
      <c r="U11" s="643" t="s">
        <v>1123</v>
      </c>
      <c r="V11" s="643" t="s">
        <v>1123</v>
      </c>
      <c r="W11" s="643" t="s">
        <v>1123</v>
      </c>
      <c r="X11" s="643" t="s">
        <v>1123</v>
      </c>
      <c r="Y11" s="643" t="s">
        <v>1123</v>
      </c>
      <c r="Z11" s="1780"/>
      <c r="AA11" s="643" t="s">
        <v>1123</v>
      </c>
      <c r="AB11" s="1742"/>
      <c r="AC11" s="1746"/>
      <c r="AD11" s="1746"/>
    </row>
    <row r="12" spans="1:30" s="362" customFormat="1" ht="13.5" customHeight="1">
      <c r="B12" s="803"/>
      <c r="C12" s="804"/>
      <c r="D12" s="808"/>
      <c r="E12" s="2175"/>
      <c r="F12" s="2180"/>
      <c r="G12" s="2181"/>
      <c r="H12" s="2181"/>
      <c r="I12" s="2181"/>
      <c r="J12" s="2182"/>
      <c r="K12" s="2180"/>
      <c r="L12" s="2182"/>
      <c r="M12" s="1780"/>
      <c r="N12" s="643"/>
      <c r="O12" s="643"/>
      <c r="P12" s="643"/>
      <c r="Q12" s="643"/>
      <c r="R12" s="643"/>
      <c r="S12" s="643"/>
      <c r="T12" s="643"/>
      <c r="U12" s="643"/>
      <c r="V12" s="643"/>
      <c r="W12" s="643"/>
      <c r="X12" s="643"/>
      <c r="Y12" s="643"/>
      <c r="Z12" s="1780"/>
      <c r="AA12" s="643"/>
      <c r="AB12" s="1742"/>
      <c r="AC12" s="1746"/>
      <c r="AD12" s="1746"/>
    </row>
    <row r="13" spans="1:30" s="362" customFormat="1" ht="13.5" customHeight="1" thickBot="1">
      <c r="B13" s="805"/>
      <c r="C13" s="806"/>
      <c r="D13" s="809"/>
      <c r="E13" s="2175"/>
      <c r="F13" s="2180"/>
      <c r="G13" s="2181"/>
      <c r="H13" s="2181"/>
      <c r="I13" s="2181"/>
      <c r="J13" s="2182"/>
      <c r="K13" s="2180"/>
      <c r="L13" s="2182"/>
      <c r="M13" s="781" t="str">
        <f>'Deliverables Checklist'!J13</f>
        <v>P1 invoice</v>
      </c>
      <c r="N13" s="653" t="str">
        <f>'Cash Flow'!L11</f>
        <v>Month</v>
      </c>
      <c r="O13" s="653" t="str">
        <f>'Cash Flow'!M11</f>
        <v>Month</v>
      </c>
      <c r="P13" s="653" t="str">
        <f>'Cash Flow'!N11</f>
        <v>Month</v>
      </c>
      <c r="Q13" s="653" t="str">
        <f>'Cash Flow'!O11</f>
        <v>Month</v>
      </c>
      <c r="R13" s="653" t="str">
        <f>'Cash Flow'!P11</f>
        <v>Month</v>
      </c>
      <c r="S13" s="653" t="str">
        <f>'Cash Flow'!Q11</f>
        <v>Month</v>
      </c>
      <c r="T13" s="653" t="str">
        <f>'Cash Flow'!R11</f>
        <v>Month</v>
      </c>
      <c r="U13" s="653" t="str">
        <f>'Cash Flow'!S11</f>
        <v>Month</v>
      </c>
      <c r="V13" s="653" t="str">
        <f>'Cash Flow'!T11</f>
        <v>Month</v>
      </c>
      <c r="W13" s="653" t="str">
        <f>'Cash Flow'!U11</f>
        <v>Month</v>
      </c>
      <c r="X13" s="653" t="str">
        <f>'Cash Flow'!V11</f>
        <v>Month</v>
      </c>
      <c r="Y13" s="653" t="str">
        <f>'Cash Flow'!W11</f>
        <v>Month</v>
      </c>
      <c r="Z13" s="781" t="str">
        <f>'Deliverables Checklist'!W13</f>
        <v>P14 invoice</v>
      </c>
      <c r="AA13" s="653">
        <f>'Cash Flow'!Z11</f>
        <v>0</v>
      </c>
      <c r="AB13" s="1743"/>
      <c r="AC13" s="1747"/>
      <c r="AD13" s="1747"/>
    </row>
    <row r="14" spans="1:30" ht="13.5" customHeight="1" thickBot="1">
      <c r="A14" s="362"/>
      <c r="B14" s="654"/>
      <c r="C14" s="655"/>
      <c r="D14" s="655"/>
      <c r="E14" s="2176"/>
      <c r="F14" s="2183"/>
      <c r="G14" s="2184"/>
      <c r="H14" s="2184"/>
      <c r="I14" s="2184"/>
      <c r="J14" s="2185"/>
      <c r="K14" s="2183"/>
      <c r="L14" s="2185"/>
      <c r="M14" s="647">
        <f>'Deliverables Checklist'!J14</f>
        <v>1</v>
      </c>
      <c r="N14" s="686">
        <f>'Cash Flow'!L12</f>
        <v>2</v>
      </c>
      <c r="O14" s="686">
        <f>'Cash Flow'!M12</f>
        <v>3</v>
      </c>
      <c r="P14" s="686">
        <f>'Cash Flow'!N12</f>
        <v>4</v>
      </c>
      <c r="Q14" s="686">
        <f>'Cash Flow'!O12</f>
        <v>5</v>
      </c>
      <c r="R14" s="686">
        <f>'Cash Flow'!P12</f>
        <v>6</v>
      </c>
      <c r="S14" s="686">
        <f>'Cash Flow'!Q12</f>
        <v>7</v>
      </c>
      <c r="T14" s="686">
        <f>'Cash Flow'!R12</f>
        <v>8</v>
      </c>
      <c r="U14" s="686">
        <f>'Cash Flow'!S12</f>
        <v>9</v>
      </c>
      <c r="V14" s="686">
        <f>'Cash Flow'!T12</f>
        <v>10</v>
      </c>
      <c r="W14" s="686">
        <f>'Cash Flow'!U12</f>
        <v>11</v>
      </c>
      <c r="X14" s="686">
        <f>'Cash Flow'!V12</f>
        <v>12</v>
      </c>
      <c r="Y14" s="686">
        <f>'Cash Flow'!W12</f>
        <v>13</v>
      </c>
      <c r="Z14" s="686">
        <f>'Cash Flow'!X12</f>
        <v>14</v>
      </c>
      <c r="AA14" s="686">
        <f>'Cash Flow'!Z12</f>
        <v>0</v>
      </c>
      <c r="AB14" s="687"/>
      <c r="AC14" s="27"/>
      <c r="AD14" s="27"/>
    </row>
    <row r="15" spans="1:30" ht="13.5" customHeight="1" thickTop="1">
      <c r="E15" s="1126" t="str">
        <f>'Deliverables Checklist'!B15</f>
        <v>SAP</v>
      </c>
      <c r="F15" s="1771" t="str">
        <f>'Deliverables Checklist'!C15</f>
        <v>Tax Clearance Certificate</v>
      </c>
      <c r="G15" s="1772"/>
      <c r="H15" s="1772"/>
      <c r="I15" s="1772"/>
      <c r="J15" s="1773"/>
      <c r="K15" s="1774" t="str">
        <f>'Deliverables Checklist'!H15</f>
        <v>Commissioning Manager</v>
      </c>
      <c r="L15" s="1775"/>
      <c r="M15" s="696">
        <f>'Deliverables Checklist'!J15</f>
        <v>1</v>
      </c>
      <c r="N15" s="649" t="e">
        <f>'Cash Flow'!#REF!</f>
        <v>#REF!</v>
      </c>
      <c r="O15" s="649" t="e">
        <f>'Cash Flow'!#REF!</f>
        <v>#REF!</v>
      </c>
      <c r="P15" s="649" t="e">
        <f>'Cash Flow'!#REF!</f>
        <v>#REF!</v>
      </c>
      <c r="Q15" s="649" t="e">
        <f>'Cash Flow'!#REF!</f>
        <v>#REF!</v>
      </c>
      <c r="R15" s="649" t="e">
        <f>'Cash Flow'!#REF!</f>
        <v>#REF!</v>
      </c>
      <c r="S15" s="649" t="e">
        <f>'Cash Flow'!#REF!</f>
        <v>#REF!</v>
      </c>
      <c r="T15" s="649" t="e">
        <f>'Cash Flow'!#REF!</f>
        <v>#REF!</v>
      </c>
      <c r="U15" s="649" t="e">
        <f>'Cash Flow'!#REF!</f>
        <v>#REF!</v>
      </c>
      <c r="V15" s="649" t="e">
        <f>'Cash Flow'!#REF!</f>
        <v>#REF!</v>
      </c>
      <c r="W15" s="649" t="e">
        <f>'Cash Flow'!#REF!</f>
        <v>#REF!</v>
      </c>
      <c r="X15" s="649" t="e">
        <f>'Cash Flow'!#REF!</f>
        <v>#REF!</v>
      </c>
      <c r="Y15" s="649" t="e">
        <f>'Cash Flow'!#REF!</f>
        <v>#REF!</v>
      </c>
      <c r="Z15" s="697">
        <f>'Deliverables Checklist'!W15</f>
        <v>0</v>
      </c>
      <c r="AA15" s="649" t="e">
        <f>'Cash Flow'!#REF!</f>
        <v>#REF!</v>
      </c>
      <c r="AB15" s="649" t="e">
        <f>'Cash Flow'!#REF!</f>
        <v>#REF!</v>
      </c>
      <c r="AC15" s="695"/>
      <c r="AD15" s="696"/>
    </row>
    <row r="16" spans="1:30" ht="13.5" customHeight="1">
      <c r="E16" s="1126" t="str">
        <f>'Deliverables Checklist'!B16</f>
        <v>SAP</v>
      </c>
      <c r="F16" s="1771" t="str">
        <f>'Deliverables Checklist'!C16</f>
        <v>BEE Certificate</v>
      </c>
      <c r="G16" s="1772"/>
      <c r="H16" s="1772"/>
      <c r="I16" s="1772"/>
      <c r="J16" s="1773"/>
      <c r="K16" s="1774" t="str">
        <f>'Deliverables Checklist'!H16</f>
        <v>Commissioning Manager</v>
      </c>
      <c r="L16" s="1775"/>
      <c r="M16" s="696">
        <f>'Deliverables Checklist'!J16</f>
        <v>1</v>
      </c>
      <c r="N16" s="649" t="e">
        <f>'Cash Flow'!#REF!</f>
        <v>#REF!</v>
      </c>
      <c r="O16" s="649" t="e">
        <f>'Cash Flow'!#REF!</f>
        <v>#REF!</v>
      </c>
      <c r="P16" s="649" t="e">
        <f>'Cash Flow'!#REF!</f>
        <v>#REF!</v>
      </c>
      <c r="Q16" s="649" t="e">
        <f>'Cash Flow'!#REF!</f>
        <v>#REF!</v>
      </c>
      <c r="R16" s="649" t="e">
        <f>'Cash Flow'!#REF!</f>
        <v>#REF!</v>
      </c>
      <c r="S16" s="649" t="e">
        <f>'Cash Flow'!#REF!</f>
        <v>#REF!</v>
      </c>
      <c r="T16" s="649" t="e">
        <f>'Cash Flow'!#REF!</f>
        <v>#REF!</v>
      </c>
      <c r="U16" s="649" t="e">
        <f>'Cash Flow'!#REF!</f>
        <v>#REF!</v>
      </c>
      <c r="V16" s="649" t="e">
        <f>'Cash Flow'!#REF!</f>
        <v>#REF!</v>
      </c>
      <c r="W16" s="649" t="e">
        <f>'Cash Flow'!#REF!</f>
        <v>#REF!</v>
      </c>
      <c r="X16" s="649" t="e">
        <f>'Cash Flow'!#REF!</f>
        <v>#REF!</v>
      </c>
      <c r="Y16" s="649" t="e">
        <f>'Cash Flow'!#REF!</f>
        <v>#REF!</v>
      </c>
      <c r="Z16" s="697">
        <f>'Deliverables Checklist'!W16</f>
        <v>0</v>
      </c>
      <c r="AA16" s="649" t="e">
        <f>'Cash Flow'!#REF!</f>
        <v>#REF!</v>
      </c>
      <c r="AB16" s="649" t="e">
        <f>'Cash Flow'!#REF!</f>
        <v>#REF!</v>
      </c>
      <c r="AC16" s="695"/>
      <c r="AD16" s="696"/>
    </row>
    <row r="17" spans="5:30" ht="13.5" customHeight="1">
      <c r="E17" s="1126" t="str">
        <f>'Deliverables Checklist'!B17</f>
        <v>SAP</v>
      </c>
      <c r="F17" s="1771" t="str">
        <f>'Deliverables Checklist'!C17</f>
        <v>TV License</v>
      </c>
      <c r="G17" s="1772"/>
      <c r="H17" s="1772"/>
      <c r="I17" s="1772"/>
      <c r="J17" s="1773"/>
      <c r="K17" s="1774" t="str">
        <f>'Deliverables Checklist'!H17</f>
        <v>Commissioning Manager</v>
      </c>
      <c r="L17" s="1775"/>
      <c r="M17" s="696">
        <f>'Deliverables Checklist'!J17</f>
        <v>1</v>
      </c>
      <c r="N17" s="656"/>
      <c r="O17" s="656"/>
      <c r="P17" s="656"/>
      <c r="Q17" s="656"/>
      <c r="R17" s="656"/>
      <c r="S17" s="656"/>
      <c r="T17" s="656"/>
      <c r="U17" s="656"/>
      <c r="V17" s="656"/>
      <c r="W17" s="656"/>
      <c r="X17" s="656"/>
      <c r="Y17" s="656"/>
      <c r="Z17" s="697">
        <f>'Deliverables Checklist'!W17</f>
        <v>0</v>
      </c>
      <c r="AA17" s="656"/>
      <c r="AB17" s="656"/>
      <c r="AC17" s="695"/>
      <c r="AD17" s="695"/>
    </row>
    <row r="18" spans="5:30" ht="13.5" customHeight="1">
      <c r="E18" s="1126" t="str">
        <f>'Deliverables Checklist'!B18</f>
        <v>SAP</v>
      </c>
      <c r="F18" s="1771" t="str">
        <f>'Deliverables Checklist'!C18</f>
        <v>Scriptwriters/Writers Agreement</v>
      </c>
      <c r="G18" s="1772"/>
      <c r="H18" s="1772"/>
      <c r="I18" s="1772"/>
      <c r="J18" s="1773"/>
      <c r="K18" s="1774" t="str">
        <f>'Deliverables Checklist'!H18</f>
        <v>Business Acquisitions</v>
      </c>
      <c r="L18" s="1775"/>
      <c r="M18" s="696">
        <f>'Deliverables Checklist'!J18</f>
        <v>0</v>
      </c>
      <c r="N18" s="656"/>
      <c r="O18" s="656"/>
      <c r="P18" s="656"/>
      <c r="Q18" s="656"/>
      <c r="R18" s="656"/>
      <c r="S18" s="656"/>
      <c r="T18" s="656"/>
      <c r="U18" s="656"/>
      <c r="V18" s="656"/>
      <c r="W18" s="656"/>
      <c r="X18" s="656"/>
      <c r="Y18" s="656"/>
      <c r="Z18" s="697">
        <f>'Deliverables Checklist'!W18</f>
        <v>0</v>
      </c>
      <c r="AA18" s="656"/>
      <c r="AB18" s="656"/>
      <c r="AC18" s="695"/>
      <c r="AD18" s="695"/>
    </row>
    <row r="19" spans="5:30" ht="13.5" customHeight="1">
      <c r="E19" s="1126" t="str">
        <f>'Deliverables Checklist'!B19</f>
        <v>SAP</v>
      </c>
      <c r="F19" s="1771" t="str">
        <f>'Deliverables Checklist'!C19</f>
        <v>Invoice</v>
      </c>
      <c r="G19" s="1772"/>
      <c r="H19" s="1772"/>
      <c r="I19" s="1772"/>
      <c r="J19" s="1773"/>
      <c r="K19" s="1774" t="str">
        <f>'Deliverables Checklist'!H19</f>
        <v>Business Acquisitions</v>
      </c>
      <c r="L19" s="1775"/>
      <c r="M19" s="696">
        <f>'Deliverables Checklist'!J19</f>
        <v>0</v>
      </c>
      <c r="N19" s="649" t="e">
        <f>'Cash Flow'!#REF!</f>
        <v>#REF!</v>
      </c>
      <c r="O19" s="649" t="e">
        <f>'Cash Flow'!#REF!</f>
        <v>#REF!</v>
      </c>
      <c r="P19" s="649" t="e">
        <f>'Cash Flow'!#REF!</f>
        <v>#REF!</v>
      </c>
      <c r="Q19" s="649" t="e">
        <f>'Cash Flow'!#REF!</f>
        <v>#REF!</v>
      </c>
      <c r="R19" s="649" t="e">
        <f>'Cash Flow'!#REF!</f>
        <v>#REF!</v>
      </c>
      <c r="S19" s="649" t="e">
        <f>'Cash Flow'!#REF!</f>
        <v>#REF!</v>
      </c>
      <c r="T19" s="649" t="e">
        <f>'Cash Flow'!#REF!</f>
        <v>#REF!</v>
      </c>
      <c r="U19" s="649" t="e">
        <f>'Cash Flow'!#REF!</f>
        <v>#REF!</v>
      </c>
      <c r="V19" s="649" t="e">
        <f>'Cash Flow'!#REF!</f>
        <v>#REF!</v>
      </c>
      <c r="W19" s="649" t="e">
        <f>'Cash Flow'!#REF!</f>
        <v>#REF!</v>
      </c>
      <c r="X19" s="649" t="e">
        <f>'Cash Flow'!#REF!</f>
        <v>#REF!</v>
      </c>
      <c r="Y19" s="649" t="e">
        <f>'Cash Flow'!#REF!</f>
        <v>#REF!</v>
      </c>
      <c r="Z19" s="697">
        <f>'Deliverables Checklist'!W19</f>
        <v>0</v>
      </c>
      <c r="AA19" s="649" t="e">
        <f>'Cash Flow'!#REF!</f>
        <v>#REF!</v>
      </c>
      <c r="AB19" s="649" t="e">
        <f>'Cash Flow'!#REF!</f>
        <v>#REF!</v>
      </c>
      <c r="AC19" s="695"/>
      <c r="AD19" s="696"/>
    </row>
    <row r="20" spans="5:30" ht="13.5" customHeight="1">
      <c r="E20" s="1126" t="str">
        <f>'Deliverables Checklist'!B20</f>
        <v>e-mail U drive</v>
      </c>
      <c r="F20" s="1771" t="str">
        <f>'Deliverables Checklist'!C20</f>
        <v>Proof of separate bank account</v>
      </c>
      <c r="G20" s="1772"/>
      <c r="H20" s="1772"/>
      <c r="I20" s="1772"/>
      <c r="J20" s="1773"/>
      <c r="K20" s="1774" t="str">
        <f>'Deliverables Checklist'!H20</f>
        <v>Production Controller</v>
      </c>
      <c r="L20" s="1775"/>
      <c r="M20" s="696">
        <f>'Deliverables Checklist'!J20</f>
        <v>1</v>
      </c>
      <c r="N20" s="640" t="e">
        <f>'Cash Flow'!#REF!</f>
        <v>#REF!</v>
      </c>
      <c r="O20" s="640" t="e">
        <f>'Cash Flow'!#REF!</f>
        <v>#REF!</v>
      </c>
      <c r="P20" s="640" t="e">
        <f>'Cash Flow'!#REF!</f>
        <v>#REF!</v>
      </c>
      <c r="Q20" s="640" t="e">
        <f>'Cash Flow'!#REF!</f>
        <v>#REF!</v>
      </c>
      <c r="R20" s="640" t="e">
        <f>'Cash Flow'!#REF!</f>
        <v>#REF!</v>
      </c>
      <c r="S20" s="640" t="e">
        <f>'Cash Flow'!#REF!</f>
        <v>#REF!</v>
      </c>
      <c r="T20" s="640" t="e">
        <f>'Cash Flow'!#REF!</f>
        <v>#REF!</v>
      </c>
      <c r="U20" s="640" t="e">
        <f>'Cash Flow'!#REF!</f>
        <v>#REF!</v>
      </c>
      <c r="V20" s="640" t="e">
        <f>'Cash Flow'!#REF!</f>
        <v>#REF!</v>
      </c>
      <c r="W20" s="640" t="e">
        <f>'Cash Flow'!#REF!</f>
        <v>#REF!</v>
      </c>
      <c r="X20" s="640" t="e">
        <f>'Cash Flow'!#REF!</f>
        <v>#REF!</v>
      </c>
      <c r="Y20" s="640" t="e">
        <f>'Cash Flow'!#REF!</f>
        <v>#REF!</v>
      </c>
      <c r="Z20" s="697">
        <f>'Deliverables Checklist'!W20</f>
        <v>0</v>
      </c>
      <c r="AA20" s="640" t="e">
        <f>'Cash Flow'!#REF!</f>
        <v>#REF!</v>
      </c>
      <c r="AB20" s="649" t="e">
        <f>'Cash Flow'!#REF!</f>
        <v>#REF!</v>
      </c>
      <c r="AC20" s="695"/>
      <c r="AD20" s="696"/>
    </row>
    <row r="21" spans="5:30" ht="13.5" customHeight="1">
      <c r="E21" s="1126" t="str">
        <f>'Deliverables Checklist'!B21</f>
        <v>e-mail U drive</v>
      </c>
      <c r="F21" s="1771" t="str">
        <f>'Deliverables Checklist'!C21</f>
        <v>Copy of Production Insurance Confirmation</v>
      </c>
      <c r="G21" s="1772"/>
      <c r="H21" s="1772"/>
      <c r="I21" s="1772"/>
      <c r="J21" s="1773"/>
      <c r="K21" s="1774" t="str">
        <f>'Deliverables Checklist'!H21</f>
        <v>Production Controller</v>
      </c>
      <c r="L21" s="1775"/>
      <c r="M21" s="696">
        <f>'Deliverables Checklist'!J21</f>
        <v>1</v>
      </c>
      <c r="N21" s="656"/>
      <c r="O21" s="656"/>
      <c r="P21" s="656"/>
      <c r="Q21" s="656"/>
      <c r="R21" s="656"/>
      <c r="S21" s="656"/>
      <c r="T21" s="656"/>
      <c r="U21" s="656"/>
      <c r="V21" s="656"/>
      <c r="W21" s="656"/>
      <c r="X21" s="656"/>
      <c r="Y21" s="656"/>
      <c r="Z21" s="697">
        <f>'Deliverables Checklist'!W21</f>
        <v>0</v>
      </c>
      <c r="AA21" s="656"/>
      <c r="AB21" s="656"/>
      <c r="AC21" s="695"/>
      <c r="AD21" s="695"/>
    </row>
    <row r="22" spans="5:30" ht="13.5" customHeight="1">
      <c r="E22" s="1126" t="str">
        <f>'Deliverables Checklist'!B22</f>
        <v>SAP</v>
      </c>
      <c r="F22" s="1771" t="str">
        <f>'Deliverables Checklist'!C22</f>
        <v>Monthly Production Expenditure Report</v>
      </c>
      <c r="G22" s="1772"/>
      <c r="H22" s="1772"/>
      <c r="I22" s="1772"/>
      <c r="J22" s="1773"/>
      <c r="K22" s="1774" t="str">
        <f>'Deliverables Checklist'!H22</f>
        <v>Production Controller</v>
      </c>
      <c r="L22" s="1775"/>
      <c r="M22" s="696">
        <f>'Deliverables Checklist'!J22</f>
        <v>0</v>
      </c>
      <c r="N22" s="649" t="e">
        <f>'Cash Flow'!#REF!</f>
        <v>#REF!</v>
      </c>
      <c r="O22" s="649" t="e">
        <f>'Cash Flow'!#REF!</f>
        <v>#REF!</v>
      </c>
      <c r="P22" s="649" t="e">
        <f>'Cash Flow'!#REF!</f>
        <v>#REF!</v>
      </c>
      <c r="Q22" s="649" t="e">
        <f>'Cash Flow'!#REF!</f>
        <v>#REF!</v>
      </c>
      <c r="R22" s="649" t="e">
        <f>'Cash Flow'!#REF!</f>
        <v>#REF!</v>
      </c>
      <c r="S22" s="649" t="e">
        <f>'Cash Flow'!#REF!</f>
        <v>#REF!</v>
      </c>
      <c r="T22" s="649" t="e">
        <f>'Cash Flow'!#REF!</f>
        <v>#REF!</v>
      </c>
      <c r="U22" s="649" t="e">
        <f>'Cash Flow'!#REF!</f>
        <v>#REF!</v>
      </c>
      <c r="V22" s="649" t="e">
        <f>'Cash Flow'!#REF!</f>
        <v>#REF!</v>
      </c>
      <c r="W22" s="649" t="e">
        <f>'Cash Flow'!#REF!</f>
        <v>#REF!</v>
      </c>
      <c r="X22" s="649" t="e">
        <f>'Cash Flow'!#REF!</f>
        <v>#REF!</v>
      </c>
      <c r="Y22" s="649" t="e">
        <f>'Cash Flow'!#REF!</f>
        <v>#REF!</v>
      </c>
      <c r="Z22" s="697" t="str">
        <f>'Deliverables Checklist'!W22</f>
        <v>P13 mid-month</v>
      </c>
      <c r="AA22" s="649" t="e">
        <f>'Cash Flow'!#REF!</f>
        <v>#REF!</v>
      </c>
      <c r="AB22" s="649" t="e">
        <f>'Cash Flow'!#REF!</f>
        <v>#REF!</v>
      </c>
      <c r="AC22" s="695"/>
      <c r="AD22" s="696"/>
    </row>
    <row r="23" spans="5:30" ht="13.5" customHeight="1">
      <c r="E23" s="1126" t="str">
        <f>'Deliverables Checklist'!B23</f>
        <v>email</v>
      </c>
      <c r="F23" s="1771" t="str">
        <f>'Deliverables Checklist'!C23</f>
        <v>Asset Closing Memo</v>
      </c>
      <c r="G23" s="1772"/>
      <c r="H23" s="1772"/>
      <c r="I23" s="1772"/>
      <c r="J23" s="1773"/>
      <c r="K23" s="1774" t="str">
        <f>'Deliverables Checklist'!H23</f>
        <v>Production Controller</v>
      </c>
      <c r="L23" s="1775"/>
      <c r="M23" s="696">
        <f>'Deliverables Checklist'!J23</f>
        <v>0</v>
      </c>
      <c r="N23" s="649" t="e">
        <f>'Cash Flow'!#REF!</f>
        <v>#REF!</v>
      </c>
      <c r="O23" s="649" t="e">
        <f>'Cash Flow'!#REF!</f>
        <v>#REF!</v>
      </c>
      <c r="P23" s="649" t="e">
        <f>'Cash Flow'!#REF!</f>
        <v>#REF!</v>
      </c>
      <c r="Q23" s="649" t="e">
        <f>'Cash Flow'!#REF!</f>
        <v>#REF!</v>
      </c>
      <c r="R23" s="649" t="e">
        <f>'Cash Flow'!#REF!</f>
        <v>#REF!</v>
      </c>
      <c r="S23" s="649" t="e">
        <f>'Cash Flow'!#REF!</f>
        <v>#REF!</v>
      </c>
      <c r="T23" s="649" t="e">
        <f>'Cash Flow'!#REF!</f>
        <v>#REF!</v>
      </c>
      <c r="U23" s="649" t="e">
        <f>'Cash Flow'!#REF!</f>
        <v>#REF!</v>
      </c>
      <c r="V23" s="649" t="e">
        <f>'Cash Flow'!#REF!</f>
        <v>#REF!</v>
      </c>
      <c r="W23" s="649" t="e">
        <f>'Cash Flow'!#REF!</f>
        <v>#REF!</v>
      </c>
      <c r="X23" s="649" t="e">
        <f>'Cash Flow'!#REF!</f>
        <v>#REF!</v>
      </c>
      <c r="Y23" s="649" t="e">
        <f>'Cash Flow'!#REF!</f>
        <v>#REF!</v>
      </c>
      <c r="Z23" s="697">
        <f>'Deliverables Checklist'!W23</f>
        <v>0</v>
      </c>
      <c r="AA23" s="649" t="e">
        <f>'Cash Flow'!#REF!</f>
        <v>#REF!</v>
      </c>
      <c r="AB23" s="649" t="e">
        <f>'Cash Flow'!#REF!</f>
        <v>#REF!</v>
      </c>
      <c r="AC23" s="695"/>
      <c r="AD23" s="696"/>
    </row>
    <row r="24" spans="5:30" ht="13.5" customHeight="1">
      <c r="E24" s="1126" t="str">
        <f>'Deliverables Checklist'!B24</f>
        <v>e-mail U drive</v>
      </c>
      <c r="F24" s="1771" t="str">
        <f>'Deliverables Checklist'!C24</f>
        <v>Final Status Report    (Production Controller)</v>
      </c>
      <c r="G24" s="1772"/>
      <c r="H24" s="1772"/>
      <c r="I24" s="1772"/>
      <c r="J24" s="1773"/>
      <c r="K24" s="1774" t="str">
        <f>'Deliverables Checklist'!H24</f>
        <v>Financial Administrator</v>
      </c>
      <c r="L24" s="1775"/>
      <c r="M24" s="696">
        <f>'Deliverables Checklist'!J24</f>
        <v>0</v>
      </c>
      <c r="N24" s="640" t="e">
        <f>'Cash Flow'!#REF!</f>
        <v>#REF!</v>
      </c>
      <c r="O24" s="640" t="e">
        <f>'Cash Flow'!#REF!</f>
        <v>#REF!</v>
      </c>
      <c r="P24" s="640" t="e">
        <f>'Cash Flow'!#REF!</f>
        <v>#REF!</v>
      </c>
      <c r="Q24" s="640" t="e">
        <f>'Cash Flow'!#REF!</f>
        <v>#REF!</v>
      </c>
      <c r="R24" s="640" t="e">
        <f>'Cash Flow'!#REF!</f>
        <v>#REF!</v>
      </c>
      <c r="S24" s="640" t="e">
        <f>'Cash Flow'!#REF!</f>
        <v>#REF!</v>
      </c>
      <c r="T24" s="640" t="e">
        <f>'Cash Flow'!#REF!</f>
        <v>#REF!</v>
      </c>
      <c r="U24" s="640" t="e">
        <f>'Cash Flow'!#REF!</f>
        <v>#REF!</v>
      </c>
      <c r="V24" s="640" t="e">
        <f>'Cash Flow'!#REF!</f>
        <v>#REF!</v>
      </c>
      <c r="W24" s="640" t="e">
        <f>'Cash Flow'!#REF!</f>
        <v>#REF!</v>
      </c>
      <c r="X24" s="640" t="e">
        <f>'Cash Flow'!#REF!</f>
        <v>#REF!</v>
      </c>
      <c r="Y24" s="640" t="e">
        <f>'Cash Flow'!#REF!</f>
        <v>#REF!</v>
      </c>
      <c r="Z24" s="697">
        <f>'Deliverables Checklist'!W24</f>
        <v>0</v>
      </c>
      <c r="AA24" s="640" t="e">
        <f>'Cash Flow'!#REF!</f>
        <v>#REF!</v>
      </c>
      <c r="AB24" s="649" t="e">
        <f>'Cash Flow'!#REF!</f>
        <v>#REF!</v>
      </c>
      <c r="AC24" s="695"/>
      <c r="AD24" s="696"/>
    </row>
    <row r="25" spans="5:30" ht="13.5" customHeight="1">
      <c r="E25" s="1126" t="str">
        <f>'Deliverables Checklist'!B25</f>
        <v>e-mail U drive</v>
      </c>
      <c r="F25" s="1771" t="str">
        <f>'Deliverables Checklist'!C25</f>
        <v>Content Workshop</v>
      </c>
      <c r="G25" s="1772"/>
      <c r="H25" s="1772"/>
      <c r="I25" s="1772"/>
      <c r="J25" s="1773"/>
      <c r="K25" s="1774" t="str">
        <f>'Deliverables Checklist'!H25</f>
        <v>Commissioning Editor</v>
      </c>
      <c r="L25" s="1775"/>
      <c r="M25" s="696">
        <f>'Deliverables Checklist'!J25</f>
        <v>1</v>
      </c>
      <c r="N25" s="656"/>
      <c r="O25" s="656"/>
      <c r="P25" s="656"/>
      <c r="Q25" s="656"/>
      <c r="R25" s="656"/>
      <c r="S25" s="656"/>
      <c r="T25" s="656"/>
      <c r="U25" s="656"/>
      <c r="V25" s="656"/>
      <c r="W25" s="656"/>
      <c r="X25" s="656"/>
      <c r="Y25" s="656"/>
      <c r="Z25" s="697">
        <f>'Deliverables Checklist'!W25</f>
        <v>0</v>
      </c>
      <c r="AA25" s="656"/>
      <c r="AB25" s="656"/>
      <c r="AC25" s="695"/>
      <c r="AD25" s="695"/>
    </row>
    <row r="26" spans="5:30" ht="13.5" customHeight="1">
      <c r="E26" s="1126" t="str">
        <f>'Deliverables Checklist'!B26</f>
        <v>e-mail U drive</v>
      </c>
      <c r="F26" s="1771" t="str">
        <f>'Deliverables Checklist'!C26</f>
        <v>Research Pack</v>
      </c>
      <c r="G26" s="1772"/>
      <c r="H26" s="1772"/>
      <c r="I26" s="1772"/>
      <c r="J26" s="1773"/>
      <c r="K26" s="1774" t="str">
        <f>'Deliverables Checklist'!H26</f>
        <v>Commissioning Editor</v>
      </c>
      <c r="L26" s="1775"/>
      <c r="M26" s="696">
        <f>'Deliverables Checklist'!J26</f>
        <v>1</v>
      </c>
      <c r="N26" s="649" t="e">
        <f>'Cash Flow'!#REF!</f>
        <v>#REF!</v>
      </c>
      <c r="O26" s="649" t="e">
        <f>'Cash Flow'!#REF!</f>
        <v>#REF!</v>
      </c>
      <c r="P26" s="649" t="e">
        <f>'Cash Flow'!#REF!</f>
        <v>#REF!</v>
      </c>
      <c r="Q26" s="649" t="e">
        <f>'Cash Flow'!#REF!</f>
        <v>#REF!</v>
      </c>
      <c r="R26" s="649" t="e">
        <f>'Cash Flow'!#REF!</f>
        <v>#REF!</v>
      </c>
      <c r="S26" s="649" t="e">
        <f>'Cash Flow'!#REF!</f>
        <v>#REF!</v>
      </c>
      <c r="T26" s="649" t="e">
        <f>'Cash Flow'!#REF!</f>
        <v>#REF!</v>
      </c>
      <c r="U26" s="649" t="e">
        <f>'Cash Flow'!#REF!</f>
        <v>#REF!</v>
      </c>
      <c r="V26" s="649" t="e">
        <f>'Cash Flow'!#REF!</f>
        <v>#REF!</v>
      </c>
      <c r="W26" s="649" t="e">
        <f>'Cash Flow'!#REF!</f>
        <v>#REF!</v>
      </c>
      <c r="X26" s="649" t="e">
        <f>'Cash Flow'!#REF!</f>
        <v>#REF!</v>
      </c>
      <c r="Y26" s="649" t="e">
        <f>'Cash Flow'!#REF!</f>
        <v>#REF!</v>
      </c>
      <c r="Z26" s="697">
        <f>'Deliverables Checklist'!W26</f>
        <v>0</v>
      </c>
      <c r="AA26" s="649" t="e">
        <f>'Cash Flow'!#REF!</f>
        <v>#REF!</v>
      </c>
      <c r="AB26" s="649" t="e">
        <f>'Cash Flow'!#REF!</f>
        <v>#REF!</v>
      </c>
      <c r="AC26" s="695"/>
      <c r="AD26" s="696"/>
    </row>
    <row r="27" spans="5:30" ht="13.5" customHeight="1">
      <c r="E27" s="1126" t="str">
        <f>'Deliverables Checklist'!B27</f>
        <v>Dalet</v>
      </c>
      <c r="F27" s="1771" t="str">
        <f>'Deliverables Checklist'!C27</f>
        <v>Episodic Outlines; EPG Synopsis</v>
      </c>
      <c r="G27" s="1772"/>
      <c r="H27" s="1772"/>
      <c r="I27" s="1772"/>
      <c r="J27" s="1773"/>
      <c r="K27" s="1774" t="str">
        <f>'Deliverables Checklist'!H27</f>
        <v>Commissioning Editor</v>
      </c>
      <c r="L27" s="1775"/>
      <c r="M27" s="696">
        <f>'Deliverables Checklist'!J27</f>
        <v>1</v>
      </c>
      <c r="N27" s="649" t="e">
        <f>'Cash Flow'!#REF!</f>
        <v>#REF!</v>
      </c>
      <c r="O27" s="649" t="e">
        <f>'Cash Flow'!#REF!</f>
        <v>#REF!</v>
      </c>
      <c r="P27" s="649" t="e">
        <f>'Cash Flow'!#REF!</f>
        <v>#REF!</v>
      </c>
      <c r="Q27" s="649" t="e">
        <f>'Cash Flow'!#REF!</f>
        <v>#REF!</v>
      </c>
      <c r="R27" s="649" t="e">
        <f>'Cash Flow'!#REF!</f>
        <v>#REF!</v>
      </c>
      <c r="S27" s="649" t="e">
        <f>'Cash Flow'!#REF!</f>
        <v>#REF!</v>
      </c>
      <c r="T27" s="649" t="e">
        <f>'Cash Flow'!#REF!</f>
        <v>#REF!</v>
      </c>
      <c r="U27" s="649" t="e">
        <f>'Cash Flow'!#REF!</f>
        <v>#REF!</v>
      </c>
      <c r="V27" s="649" t="e">
        <f>'Cash Flow'!#REF!</f>
        <v>#REF!</v>
      </c>
      <c r="W27" s="649" t="e">
        <f>'Cash Flow'!#REF!</f>
        <v>#REF!</v>
      </c>
      <c r="X27" s="649" t="e">
        <f>'Cash Flow'!#REF!</f>
        <v>#REF!</v>
      </c>
      <c r="Y27" s="649" t="e">
        <f>'Cash Flow'!#REF!</f>
        <v>#REF!</v>
      </c>
      <c r="Z27" s="697">
        <f>'Deliverables Checklist'!W27</f>
        <v>0</v>
      </c>
      <c r="AA27" s="649" t="e">
        <f>'Cash Flow'!#REF!</f>
        <v>#REF!</v>
      </c>
      <c r="AB27" s="649" t="e">
        <f>'Cash Flow'!#REF!</f>
        <v>#REF!</v>
      </c>
      <c r="AC27" s="695"/>
      <c r="AD27" s="696"/>
    </row>
    <row r="28" spans="5:30" ht="13.5" customHeight="1">
      <c r="E28" s="1126" t="str">
        <f>'Deliverables Checklist'!B28</f>
        <v>Dalet</v>
      </c>
      <c r="F28" s="1771" t="str">
        <f>'Deliverables Checklist'!C28</f>
        <v>Series Outlines</v>
      </c>
      <c r="G28" s="1772"/>
      <c r="H28" s="1772"/>
      <c r="I28" s="1772"/>
      <c r="J28" s="1773"/>
      <c r="K28" s="1774" t="str">
        <f>'Deliverables Checklist'!H28</f>
        <v>Commissioning Editor</v>
      </c>
      <c r="L28" s="1775"/>
      <c r="M28" s="696">
        <f>'Deliverables Checklist'!J28</f>
        <v>0</v>
      </c>
      <c r="N28" s="649" t="e">
        <f>'Cash Flow'!#REF!</f>
        <v>#REF!</v>
      </c>
      <c r="O28" s="649" t="e">
        <f>'Cash Flow'!#REF!</f>
        <v>#REF!</v>
      </c>
      <c r="P28" s="649" t="e">
        <f>'Cash Flow'!#REF!</f>
        <v>#REF!</v>
      </c>
      <c r="Q28" s="649" t="e">
        <f>'Cash Flow'!#REF!</f>
        <v>#REF!</v>
      </c>
      <c r="R28" s="649" t="e">
        <f>'Cash Flow'!#REF!</f>
        <v>#REF!</v>
      </c>
      <c r="S28" s="649" t="e">
        <f>'Cash Flow'!#REF!</f>
        <v>#REF!</v>
      </c>
      <c r="T28" s="649" t="e">
        <f>'Cash Flow'!#REF!</f>
        <v>#REF!</v>
      </c>
      <c r="U28" s="649" t="e">
        <f>'Cash Flow'!#REF!</f>
        <v>#REF!</v>
      </c>
      <c r="V28" s="649" t="e">
        <f>'Cash Flow'!#REF!</f>
        <v>#REF!</v>
      </c>
      <c r="W28" s="649" t="e">
        <f>'Cash Flow'!#REF!</f>
        <v>#REF!</v>
      </c>
      <c r="X28" s="649" t="e">
        <f>'Cash Flow'!#REF!</f>
        <v>#REF!</v>
      </c>
      <c r="Y28" s="649" t="e">
        <f>'Cash Flow'!#REF!</f>
        <v>#REF!</v>
      </c>
      <c r="Z28" s="697">
        <f>'Deliverables Checklist'!W28</f>
        <v>0</v>
      </c>
      <c r="AA28" s="649" t="e">
        <f>'Cash Flow'!#REF!</f>
        <v>#REF!</v>
      </c>
      <c r="AB28" s="649" t="e">
        <f>'Cash Flow'!#REF!</f>
        <v>#REF!</v>
      </c>
      <c r="AC28" s="695"/>
      <c r="AD28" s="696"/>
    </row>
    <row r="29" spans="5:30" ht="13.5" customHeight="1">
      <c r="E29" s="1126" t="str">
        <f>'Deliverables Checklist'!B29</f>
        <v>U Drive</v>
      </c>
      <c r="F29" s="1771" t="str">
        <f>'Deliverables Checklist'!C29</f>
        <v>Final Approved TX Scripts</v>
      </c>
      <c r="G29" s="1772"/>
      <c r="H29" s="1772"/>
      <c r="I29" s="1772"/>
      <c r="J29" s="1773"/>
      <c r="K29" s="1774" t="str">
        <f>'Deliverables Checklist'!H29</f>
        <v>Commissioning Editor</v>
      </c>
      <c r="L29" s="1775"/>
      <c r="M29" s="696">
        <f>'Deliverables Checklist'!J29</f>
        <v>0</v>
      </c>
      <c r="N29" s="649" t="e">
        <f>'Cash Flow'!#REF!</f>
        <v>#REF!</v>
      </c>
      <c r="O29" s="649" t="e">
        <f>'Cash Flow'!#REF!</f>
        <v>#REF!</v>
      </c>
      <c r="P29" s="649" t="e">
        <f>'Cash Flow'!#REF!</f>
        <v>#REF!</v>
      </c>
      <c r="Q29" s="649" t="e">
        <f>'Cash Flow'!#REF!</f>
        <v>#REF!</v>
      </c>
      <c r="R29" s="649" t="e">
        <f>'Cash Flow'!#REF!</f>
        <v>#REF!</v>
      </c>
      <c r="S29" s="649" t="e">
        <f>'Cash Flow'!#REF!</f>
        <v>#REF!</v>
      </c>
      <c r="T29" s="649" t="e">
        <f>'Cash Flow'!#REF!</f>
        <v>#REF!</v>
      </c>
      <c r="U29" s="649" t="e">
        <f>'Cash Flow'!#REF!</f>
        <v>#REF!</v>
      </c>
      <c r="V29" s="649" t="e">
        <f>'Cash Flow'!#REF!</f>
        <v>#REF!</v>
      </c>
      <c r="W29" s="649" t="e">
        <f>'Cash Flow'!#REF!</f>
        <v>#REF!</v>
      </c>
      <c r="X29" s="649" t="e">
        <f>'Cash Flow'!#REF!</f>
        <v>#REF!</v>
      </c>
      <c r="Y29" s="649" t="e">
        <f>'Cash Flow'!#REF!</f>
        <v>#REF!</v>
      </c>
      <c r="Z29" s="697">
        <f>'Deliverables Checklist'!W29</f>
        <v>0</v>
      </c>
      <c r="AA29" s="649" t="e">
        <f>'Cash Flow'!#REF!</f>
        <v>#REF!</v>
      </c>
      <c r="AB29" s="649" t="e">
        <f>'Cash Flow'!#REF!</f>
        <v>#REF!</v>
      </c>
      <c r="AC29" s="695"/>
      <c r="AD29" s="696"/>
    </row>
    <row r="30" spans="5:30" ht="13.5" customHeight="1">
      <c r="E30" s="1126" t="str">
        <f>'Deliverables Checklist'!B30</f>
        <v>YBC</v>
      </c>
      <c r="F30" s="1771" t="str">
        <f>'Deliverables Checklist'!C30</f>
        <v>Viewing copy delivered via we transfer or similar product</v>
      </c>
      <c r="G30" s="1772"/>
      <c r="H30" s="1772"/>
      <c r="I30" s="1772"/>
      <c r="J30" s="1773"/>
      <c r="K30" s="1774" t="str">
        <f>'Deliverables Checklist'!H30</f>
        <v>Commissioning Editor</v>
      </c>
      <c r="L30" s="1775"/>
      <c r="M30" s="696">
        <f>'Deliverables Checklist'!J30</f>
        <v>0</v>
      </c>
      <c r="N30" s="649" t="e">
        <f>'Cash Flow'!#REF!</f>
        <v>#REF!</v>
      </c>
      <c r="O30" s="649" t="e">
        <f>'Cash Flow'!#REF!</f>
        <v>#REF!</v>
      </c>
      <c r="P30" s="649" t="e">
        <f>'Cash Flow'!#REF!</f>
        <v>#REF!</v>
      </c>
      <c r="Q30" s="649" t="e">
        <f>'Cash Flow'!#REF!</f>
        <v>#REF!</v>
      </c>
      <c r="R30" s="649" t="e">
        <f>'Cash Flow'!#REF!</f>
        <v>#REF!</v>
      </c>
      <c r="S30" s="649" t="e">
        <f>'Cash Flow'!#REF!</f>
        <v>#REF!</v>
      </c>
      <c r="T30" s="649" t="e">
        <f>'Cash Flow'!#REF!</f>
        <v>#REF!</v>
      </c>
      <c r="U30" s="649" t="e">
        <f>'Cash Flow'!#REF!</f>
        <v>#REF!</v>
      </c>
      <c r="V30" s="649" t="e">
        <f>'Cash Flow'!#REF!</f>
        <v>#REF!</v>
      </c>
      <c r="W30" s="649" t="e">
        <f>'Cash Flow'!#REF!</f>
        <v>#REF!</v>
      </c>
      <c r="X30" s="649" t="e">
        <f>'Cash Flow'!#REF!</f>
        <v>#REF!</v>
      </c>
      <c r="Y30" s="649" t="e">
        <f>'Cash Flow'!#REF!</f>
        <v>#REF!</v>
      </c>
      <c r="Z30" s="697">
        <f>'Deliverables Checklist'!W30</f>
        <v>0</v>
      </c>
      <c r="AA30" s="649" t="e">
        <f>'Cash Flow'!#REF!</f>
        <v>#REF!</v>
      </c>
      <c r="AB30" s="649" t="e">
        <f>'Cash Flow'!#REF!</f>
        <v>#REF!</v>
      </c>
      <c r="AC30" s="695"/>
      <c r="AD30" s="696"/>
    </row>
    <row r="31" spans="5:30" ht="13.5" customHeight="1">
      <c r="E31" s="1126" t="str">
        <f>'Deliverables Checklist'!B31</f>
        <v>Dalet</v>
      </c>
      <c r="F31" s="1771" t="str">
        <f>'Deliverables Checklist'!C31</f>
        <v>EPKs and Promos</v>
      </c>
      <c r="G31" s="1772"/>
      <c r="H31" s="1772"/>
      <c r="I31" s="1772"/>
      <c r="J31" s="1773"/>
      <c r="K31" s="1774" t="str">
        <f>'Deliverables Checklist'!H31</f>
        <v>Commissioning Editor</v>
      </c>
      <c r="L31" s="1775"/>
      <c r="M31" s="696">
        <f>'Deliverables Checklist'!J31</f>
        <v>0</v>
      </c>
      <c r="N31" s="649" t="e">
        <f>'Cash Flow'!#REF!</f>
        <v>#REF!</v>
      </c>
      <c r="O31" s="649" t="e">
        <f>'Cash Flow'!#REF!</f>
        <v>#REF!</v>
      </c>
      <c r="P31" s="649" t="e">
        <f>'Cash Flow'!#REF!</f>
        <v>#REF!</v>
      </c>
      <c r="Q31" s="649" t="e">
        <f>'Cash Flow'!#REF!</f>
        <v>#REF!</v>
      </c>
      <c r="R31" s="649" t="e">
        <f>'Cash Flow'!#REF!</f>
        <v>#REF!</v>
      </c>
      <c r="S31" s="649" t="e">
        <f>'Cash Flow'!#REF!</f>
        <v>#REF!</v>
      </c>
      <c r="T31" s="649" t="e">
        <f>'Cash Flow'!#REF!</f>
        <v>#REF!</v>
      </c>
      <c r="U31" s="649" t="e">
        <f>'Cash Flow'!#REF!</f>
        <v>#REF!</v>
      </c>
      <c r="V31" s="649" t="e">
        <f>'Cash Flow'!#REF!</f>
        <v>#REF!</v>
      </c>
      <c r="W31" s="649" t="e">
        <f>'Cash Flow'!#REF!</f>
        <v>#REF!</v>
      </c>
      <c r="X31" s="649" t="e">
        <f>'Cash Flow'!#REF!</f>
        <v>#REF!</v>
      </c>
      <c r="Y31" s="649" t="e">
        <f>'Cash Flow'!#REF!</f>
        <v>#REF!</v>
      </c>
      <c r="Z31" s="697">
        <f>'Deliverables Checklist'!W31</f>
        <v>0</v>
      </c>
      <c r="AA31" s="649" t="e">
        <f>'Cash Flow'!#REF!</f>
        <v>#REF!</v>
      </c>
      <c r="AB31" s="649" t="e">
        <f>'Cash Flow'!#REF!</f>
        <v>#REF!</v>
      </c>
      <c r="AC31" s="695"/>
      <c r="AD31" s="696"/>
    </row>
    <row r="32" spans="5:30" ht="13.5" customHeight="1">
      <c r="E32" s="1126" t="str">
        <f>'Deliverables Checklist'!B32</f>
        <v>Dalet</v>
      </c>
      <c r="F32" s="1771" t="str">
        <f>'Deliverables Checklist'!C32</f>
        <v>Episodic File Delivery (portal) with M&amp;E tracks</v>
      </c>
      <c r="G32" s="1772"/>
      <c r="H32" s="1772"/>
      <c r="I32" s="1772"/>
      <c r="J32" s="1773"/>
      <c r="K32" s="1774" t="str">
        <f>'Deliverables Checklist'!H32</f>
        <v>Commissioning Editor</v>
      </c>
      <c r="L32" s="1775"/>
      <c r="M32" s="696">
        <f>'Deliverables Checklist'!J32</f>
        <v>0</v>
      </c>
      <c r="N32" s="649" t="e">
        <f>'Cash Flow'!#REF!</f>
        <v>#REF!</v>
      </c>
      <c r="O32" s="649" t="e">
        <f>'Cash Flow'!#REF!</f>
        <v>#REF!</v>
      </c>
      <c r="P32" s="649" t="e">
        <f>'Cash Flow'!#REF!</f>
        <v>#REF!</v>
      </c>
      <c r="Q32" s="649" t="e">
        <f>'Cash Flow'!#REF!</f>
        <v>#REF!</v>
      </c>
      <c r="R32" s="649" t="e">
        <f>'Cash Flow'!#REF!</f>
        <v>#REF!</v>
      </c>
      <c r="S32" s="649" t="e">
        <f>'Cash Flow'!#REF!</f>
        <v>#REF!</v>
      </c>
      <c r="T32" s="649" t="e">
        <f>'Cash Flow'!#REF!</f>
        <v>#REF!</v>
      </c>
      <c r="U32" s="649" t="e">
        <f>'Cash Flow'!#REF!</f>
        <v>#REF!</v>
      </c>
      <c r="V32" s="649" t="e">
        <f>'Cash Flow'!#REF!</f>
        <v>#REF!</v>
      </c>
      <c r="W32" s="649" t="e">
        <f>'Cash Flow'!#REF!</f>
        <v>#REF!</v>
      </c>
      <c r="X32" s="649" t="e">
        <f>'Cash Flow'!#REF!</f>
        <v>#REF!</v>
      </c>
      <c r="Y32" s="649" t="e">
        <f>'Cash Flow'!#REF!</f>
        <v>#REF!</v>
      </c>
      <c r="Z32" s="697">
        <f>'Deliverables Checklist'!W32</f>
        <v>0</v>
      </c>
      <c r="AA32" s="649" t="e">
        <f>'Cash Flow'!#REF!</f>
        <v>#REF!</v>
      </c>
      <c r="AB32" s="649" t="e">
        <f>'Cash Flow'!#REF!</f>
        <v>#REF!</v>
      </c>
      <c r="AC32" s="695"/>
      <c r="AD32" s="696"/>
    </row>
    <row r="33" spans="5:30" ht="13.5" customHeight="1">
      <c r="E33" s="1126" t="str">
        <f>'Deliverables Checklist'!B33</f>
        <v>Dalet</v>
      </c>
      <c r="F33" s="1771" t="str">
        <f>'Deliverables Checklist'!C33</f>
        <v>Rushes/Unedited material; metadata (separate folder and house codes)</v>
      </c>
      <c r="G33" s="1772"/>
      <c r="H33" s="1772"/>
      <c r="I33" s="1772"/>
      <c r="J33" s="1773"/>
      <c r="K33" s="1774" t="str">
        <f>'Deliverables Checklist'!H33</f>
        <v>Commissioning Editor</v>
      </c>
      <c r="L33" s="1775"/>
      <c r="M33" s="696">
        <f>'Deliverables Checklist'!J33</f>
        <v>0</v>
      </c>
      <c r="N33" s="649" t="e">
        <f>'Cash Flow'!#REF!</f>
        <v>#REF!</v>
      </c>
      <c r="O33" s="649" t="e">
        <f>'Cash Flow'!#REF!</f>
        <v>#REF!</v>
      </c>
      <c r="P33" s="649" t="e">
        <f>'Cash Flow'!#REF!</f>
        <v>#REF!</v>
      </c>
      <c r="Q33" s="649" t="e">
        <f>'Cash Flow'!#REF!</f>
        <v>#REF!</v>
      </c>
      <c r="R33" s="649" t="e">
        <f>'Cash Flow'!#REF!</f>
        <v>#REF!</v>
      </c>
      <c r="S33" s="649" t="e">
        <f>'Cash Flow'!#REF!</f>
        <v>#REF!</v>
      </c>
      <c r="T33" s="649" t="e">
        <f>'Cash Flow'!#REF!</f>
        <v>#REF!</v>
      </c>
      <c r="U33" s="649" t="e">
        <f>'Cash Flow'!#REF!</f>
        <v>#REF!</v>
      </c>
      <c r="V33" s="649" t="e">
        <f>'Cash Flow'!#REF!</f>
        <v>#REF!</v>
      </c>
      <c r="W33" s="649" t="e">
        <f>'Cash Flow'!#REF!</f>
        <v>#REF!</v>
      </c>
      <c r="X33" s="649" t="e">
        <f>'Cash Flow'!#REF!</f>
        <v>#REF!</v>
      </c>
      <c r="Y33" s="649" t="e">
        <f>'Cash Flow'!#REF!</f>
        <v>#REF!</v>
      </c>
      <c r="Z33" s="697">
        <f>'Deliverables Checklist'!W33</f>
        <v>0</v>
      </c>
      <c r="AA33" s="649" t="e">
        <f>'Cash Flow'!#REF!</f>
        <v>#REF!</v>
      </c>
      <c r="AB33" s="649" t="e">
        <f>'Cash Flow'!#REF!</f>
        <v>#REF!</v>
      </c>
      <c r="AC33" s="695"/>
      <c r="AD33" s="696"/>
    </row>
    <row r="34" spans="5:30" ht="13.5" customHeight="1">
      <c r="E34" s="1126" t="str">
        <f>'Deliverables Checklist'!B34</f>
        <v>iMonitor</v>
      </c>
      <c r="F34" s="1771" t="str">
        <f>'Deliverables Checklist'!C34</f>
        <v>Music Cue Sheet</v>
      </c>
      <c r="G34" s="1772"/>
      <c r="H34" s="1772"/>
      <c r="I34" s="1772"/>
      <c r="J34" s="1773"/>
      <c r="K34" s="1774" t="str">
        <f>'Deliverables Checklist'!H34</f>
        <v>Commissioning Editor</v>
      </c>
      <c r="L34" s="1775"/>
      <c r="M34" s="696">
        <f>'Deliverables Checklist'!J34</f>
        <v>0</v>
      </c>
      <c r="N34" s="649" t="e">
        <f>'Cash Flow'!#REF!</f>
        <v>#REF!</v>
      </c>
      <c r="O34" s="649" t="e">
        <f>'Cash Flow'!#REF!</f>
        <v>#REF!</v>
      </c>
      <c r="P34" s="649" t="e">
        <f>'Cash Flow'!#REF!</f>
        <v>#REF!</v>
      </c>
      <c r="Q34" s="649" t="e">
        <f>'Cash Flow'!#REF!</f>
        <v>#REF!</v>
      </c>
      <c r="R34" s="649" t="e">
        <f>'Cash Flow'!#REF!</f>
        <v>#REF!</v>
      </c>
      <c r="S34" s="649" t="e">
        <f>'Cash Flow'!#REF!</f>
        <v>#REF!</v>
      </c>
      <c r="T34" s="649" t="e">
        <f>'Cash Flow'!#REF!</f>
        <v>#REF!</v>
      </c>
      <c r="U34" s="649" t="e">
        <f>'Cash Flow'!#REF!</f>
        <v>#REF!</v>
      </c>
      <c r="V34" s="649" t="e">
        <f>'Cash Flow'!#REF!</f>
        <v>#REF!</v>
      </c>
      <c r="W34" s="649" t="e">
        <f>'Cash Flow'!#REF!</f>
        <v>#REF!</v>
      </c>
      <c r="X34" s="649" t="e">
        <f>'Cash Flow'!#REF!</f>
        <v>#REF!</v>
      </c>
      <c r="Y34" s="649" t="e">
        <f>'Cash Flow'!#REF!</f>
        <v>#REF!</v>
      </c>
      <c r="Z34" s="697">
        <f>'Deliverables Checklist'!W34</f>
        <v>0</v>
      </c>
      <c r="AA34" s="649" t="e">
        <f>'Cash Flow'!#REF!</f>
        <v>#REF!</v>
      </c>
      <c r="AB34" s="649" t="e">
        <f>'Cash Flow'!#REF!</f>
        <v>#REF!</v>
      </c>
      <c r="AC34" s="695"/>
      <c r="AD34" s="696"/>
    </row>
    <row r="35" spans="5:30" ht="13.5" customHeight="1">
      <c r="E35" s="1126" t="str">
        <f>'Deliverables Checklist'!B35</f>
        <v>IBMS</v>
      </c>
      <c r="F35" s="1771" t="str">
        <f>'Deliverables Checklist'!C35</f>
        <v>FCC / DPP Shim info sheet (sign off on dalet)</v>
      </c>
      <c r="G35" s="1772"/>
      <c r="H35" s="1772"/>
      <c r="I35" s="1772"/>
      <c r="J35" s="1773"/>
      <c r="K35" s="1774" t="str">
        <f>'Deliverables Checklist'!H35</f>
        <v>Commissioning Editor</v>
      </c>
      <c r="L35" s="1775"/>
      <c r="M35" s="696">
        <f>'Deliverables Checklist'!J35</f>
        <v>0</v>
      </c>
      <c r="N35" s="649" t="e">
        <f>'Cash Flow'!#REF!</f>
        <v>#REF!</v>
      </c>
      <c r="O35" s="649" t="e">
        <f>'Cash Flow'!#REF!</f>
        <v>#REF!</v>
      </c>
      <c r="P35" s="649" t="e">
        <f>'Cash Flow'!#REF!</f>
        <v>#REF!</v>
      </c>
      <c r="Q35" s="649" t="e">
        <f>'Cash Flow'!#REF!</f>
        <v>#REF!</v>
      </c>
      <c r="R35" s="649" t="e">
        <f>'Cash Flow'!#REF!</f>
        <v>#REF!</v>
      </c>
      <c r="S35" s="649" t="e">
        <f>'Cash Flow'!#REF!</f>
        <v>#REF!</v>
      </c>
      <c r="T35" s="649" t="e">
        <f>'Cash Flow'!#REF!</f>
        <v>#REF!</v>
      </c>
      <c r="U35" s="649" t="e">
        <f>'Cash Flow'!#REF!</f>
        <v>#REF!</v>
      </c>
      <c r="V35" s="649" t="e">
        <f>'Cash Flow'!#REF!</f>
        <v>#REF!</v>
      </c>
      <c r="W35" s="649" t="e">
        <f>'Cash Flow'!#REF!</f>
        <v>#REF!</v>
      </c>
      <c r="X35" s="649" t="e">
        <f>'Cash Flow'!#REF!</f>
        <v>#REF!</v>
      </c>
      <c r="Y35" s="649" t="e">
        <f>'Cash Flow'!#REF!</f>
        <v>#REF!</v>
      </c>
      <c r="Z35" s="697">
        <f>'Deliverables Checklist'!W35</f>
        <v>0</v>
      </c>
      <c r="AA35" s="649" t="e">
        <f>'Cash Flow'!#REF!</f>
        <v>#REF!</v>
      </c>
      <c r="AB35" s="649" t="e">
        <f>'Cash Flow'!#REF!</f>
        <v>#REF!</v>
      </c>
      <c r="AC35" s="695"/>
      <c r="AD35" s="696"/>
    </row>
    <row r="36" spans="5:30" ht="13.5" customHeight="1">
      <c r="E36" s="1126" t="str">
        <f>'Deliverables Checklist'!B36</f>
        <v>Hard drive</v>
      </c>
      <c r="F36" s="1771" t="str">
        <f>'Deliverables Checklist'!C36</f>
        <v>Full Series episodes (back-up on SABC Hard drive)</v>
      </c>
      <c r="G36" s="1772"/>
      <c r="H36" s="1772"/>
      <c r="I36" s="1772"/>
      <c r="J36" s="1773"/>
      <c r="K36" s="1774" t="str">
        <f>'Deliverables Checklist'!H36</f>
        <v>Commissioning Editor</v>
      </c>
      <c r="L36" s="1775"/>
      <c r="M36" s="696">
        <f>'Deliverables Checklist'!J36</f>
        <v>0</v>
      </c>
      <c r="N36" s="649" t="e">
        <f>'Cash Flow'!#REF!</f>
        <v>#REF!</v>
      </c>
      <c r="O36" s="649" t="e">
        <f>'Cash Flow'!#REF!</f>
        <v>#REF!</v>
      </c>
      <c r="P36" s="649" t="e">
        <f>'Cash Flow'!#REF!</f>
        <v>#REF!</v>
      </c>
      <c r="Q36" s="649" t="e">
        <f>'Cash Flow'!#REF!</f>
        <v>#REF!</v>
      </c>
      <c r="R36" s="649" t="e">
        <f>'Cash Flow'!#REF!</f>
        <v>#REF!</v>
      </c>
      <c r="S36" s="649" t="e">
        <f>'Cash Flow'!#REF!</f>
        <v>#REF!</v>
      </c>
      <c r="T36" s="649" t="e">
        <f>'Cash Flow'!#REF!</f>
        <v>#REF!</v>
      </c>
      <c r="U36" s="649" t="e">
        <f>'Cash Flow'!#REF!</f>
        <v>#REF!</v>
      </c>
      <c r="V36" s="649" t="e">
        <f>'Cash Flow'!#REF!</f>
        <v>#REF!</v>
      </c>
      <c r="W36" s="649" t="e">
        <f>'Cash Flow'!#REF!</f>
        <v>#REF!</v>
      </c>
      <c r="X36" s="649" t="e">
        <f>'Cash Flow'!#REF!</f>
        <v>#REF!</v>
      </c>
      <c r="Y36" s="649" t="e">
        <f>'Cash Flow'!#REF!</f>
        <v>#REF!</v>
      </c>
      <c r="Z36" s="697">
        <f>'Deliverables Checklist'!W36</f>
        <v>0</v>
      </c>
      <c r="AA36" s="649" t="e">
        <f>'Cash Flow'!#REF!</f>
        <v>#REF!</v>
      </c>
      <c r="AB36" s="649" t="e">
        <f>'Cash Flow'!#REF!</f>
        <v>#REF!</v>
      </c>
      <c r="AC36" s="695"/>
      <c r="AD36" s="696"/>
    </row>
    <row r="37" spans="5:30" ht="13.5" customHeight="1">
      <c r="E37" s="1126" t="str">
        <f>'Deliverables Checklist'!B37</f>
        <v>SAP</v>
      </c>
      <c r="F37" s="1771" t="str">
        <f>'Deliverables Checklist'!C37</f>
        <v>Presenter, Cast and Crew Contracts</v>
      </c>
      <c r="G37" s="1772"/>
      <c r="H37" s="1772"/>
      <c r="I37" s="1772"/>
      <c r="J37" s="1773"/>
      <c r="K37" s="1774" t="str">
        <f>'Deliverables Checklist'!H37</f>
        <v>Commissioning Editor</v>
      </c>
      <c r="L37" s="1775"/>
      <c r="M37" s="696">
        <f>'Deliverables Checklist'!J37</f>
        <v>1</v>
      </c>
      <c r="N37" s="649" t="e">
        <f>'Cash Flow'!#REF!</f>
        <v>#REF!</v>
      </c>
      <c r="O37" s="649" t="e">
        <f>'Cash Flow'!#REF!</f>
        <v>#REF!</v>
      </c>
      <c r="P37" s="649" t="e">
        <f>'Cash Flow'!#REF!</f>
        <v>#REF!</v>
      </c>
      <c r="Q37" s="649" t="e">
        <f>'Cash Flow'!#REF!</f>
        <v>#REF!</v>
      </c>
      <c r="R37" s="649" t="e">
        <f>'Cash Flow'!#REF!</f>
        <v>#REF!</v>
      </c>
      <c r="S37" s="649" t="e">
        <f>'Cash Flow'!#REF!</f>
        <v>#REF!</v>
      </c>
      <c r="T37" s="649" t="e">
        <f>'Cash Flow'!#REF!</f>
        <v>#REF!</v>
      </c>
      <c r="U37" s="649" t="e">
        <f>'Cash Flow'!#REF!</f>
        <v>#REF!</v>
      </c>
      <c r="V37" s="649" t="e">
        <f>'Cash Flow'!#REF!</f>
        <v>#REF!</v>
      </c>
      <c r="W37" s="649" t="e">
        <f>'Cash Flow'!#REF!</f>
        <v>#REF!</v>
      </c>
      <c r="X37" s="649" t="e">
        <f>'Cash Flow'!#REF!</f>
        <v>#REF!</v>
      </c>
      <c r="Y37" s="649" t="e">
        <f>'Cash Flow'!#REF!</f>
        <v>#REF!</v>
      </c>
      <c r="Z37" s="697">
        <f>'Deliverables Checklist'!W37</f>
        <v>0</v>
      </c>
      <c r="AA37" s="649" t="e">
        <f>'Cash Flow'!#REF!</f>
        <v>#REF!</v>
      </c>
      <c r="AB37" s="649" t="e">
        <f>'Cash Flow'!#REF!</f>
        <v>#REF!</v>
      </c>
      <c r="AC37" s="695"/>
      <c r="AD37" s="696"/>
    </row>
    <row r="38" spans="5:30" ht="13.5" customHeight="1">
      <c r="E38" s="1126" t="str">
        <f>'Deliverables Checklist'!B38</f>
        <v>IBMS</v>
      </c>
      <c r="F38" s="1771" t="str">
        <f>'Deliverables Checklist'!C38</f>
        <v>End Credit List per episode</v>
      </c>
      <c r="G38" s="1772"/>
      <c r="H38" s="1772"/>
      <c r="I38" s="1772"/>
      <c r="J38" s="1773"/>
      <c r="K38" s="1774" t="str">
        <f>'Deliverables Checklist'!H38</f>
        <v>Commissioning Editor</v>
      </c>
      <c r="L38" s="1775"/>
      <c r="M38" s="696">
        <f>'Deliverables Checklist'!J38</f>
        <v>0</v>
      </c>
      <c r="N38" s="649" t="e">
        <f>'Cash Flow'!#REF!</f>
        <v>#REF!</v>
      </c>
      <c r="O38" s="649" t="e">
        <f>'Cash Flow'!#REF!</f>
        <v>#REF!</v>
      </c>
      <c r="P38" s="649" t="e">
        <f>'Cash Flow'!#REF!</f>
        <v>#REF!</v>
      </c>
      <c r="Q38" s="649" t="e">
        <f>'Cash Flow'!#REF!</f>
        <v>#REF!</v>
      </c>
      <c r="R38" s="649" t="e">
        <f>'Cash Flow'!#REF!</f>
        <v>#REF!</v>
      </c>
      <c r="S38" s="649" t="e">
        <f>'Cash Flow'!#REF!</f>
        <v>#REF!</v>
      </c>
      <c r="T38" s="649" t="e">
        <f>'Cash Flow'!#REF!</f>
        <v>#REF!</v>
      </c>
      <c r="U38" s="649" t="e">
        <f>'Cash Flow'!#REF!</f>
        <v>#REF!</v>
      </c>
      <c r="V38" s="649" t="e">
        <f>'Cash Flow'!#REF!</f>
        <v>#REF!</v>
      </c>
      <c r="W38" s="649" t="e">
        <f>'Cash Flow'!#REF!</f>
        <v>#REF!</v>
      </c>
      <c r="X38" s="649" t="e">
        <f>'Cash Flow'!#REF!</f>
        <v>#REF!</v>
      </c>
      <c r="Y38" s="649" t="e">
        <f>'Cash Flow'!#REF!</f>
        <v>#REF!</v>
      </c>
      <c r="Z38" s="697">
        <f>'Deliverables Checklist'!W38</f>
        <v>0</v>
      </c>
      <c r="AA38" s="649" t="e">
        <f>'Cash Flow'!#REF!</f>
        <v>#REF!</v>
      </c>
      <c r="AB38" s="649" t="e">
        <f>'Cash Flow'!#REF!</f>
        <v>#REF!</v>
      </c>
      <c r="AC38" s="695"/>
      <c r="AD38" s="696"/>
    </row>
    <row r="39" spans="5:30" ht="13.5" customHeight="1">
      <c r="E39" s="1126" t="str">
        <f>'Deliverables Checklist'!B39</f>
        <v>Dalet</v>
      </c>
      <c r="F39" s="1771" t="str">
        <f>'Deliverables Checklist'!C39</f>
        <v>Stock and Archive Material Contracts or clearances</v>
      </c>
      <c r="G39" s="1772"/>
      <c r="H39" s="1772"/>
      <c r="I39" s="1772"/>
      <c r="J39" s="1773"/>
      <c r="K39" s="1774" t="str">
        <f>'Deliverables Checklist'!H39</f>
        <v>Commissioning Editor</v>
      </c>
      <c r="L39" s="1775"/>
      <c r="M39" s="696">
        <f>'Deliverables Checklist'!J39</f>
        <v>1</v>
      </c>
      <c r="N39" s="649" t="e">
        <f>'Cash Flow'!#REF!</f>
        <v>#REF!</v>
      </c>
      <c r="O39" s="649" t="e">
        <f>'Cash Flow'!#REF!</f>
        <v>#REF!</v>
      </c>
      <c r="P39" s="649" t="e">
        <f>'Cash Flow'!#REF!</f>
        <v>#REF!</v>
      </c>
      <c r="Q39" s="649" t="e">
        <f>'Cash Flow'!#REF!</f>
        <v>#REF!</v>
      </c>
      <c r="R39" s="649" t="e">
        <f>'Cash Flow'!#REF!</f>
        <v>#REF!</v>
      </c>
      <c r="S39" s="649" t="e">
        <f>'Cash Flow'!#REF!</f>
        <v>#REF!</v>
      </c>
      <c r="T39" s="649" t="e">
        <f>'Cash Flow'!#REF!</f>
        <v>#REF!</v>
      </c>
      <c r="U39" s="649" t="e">
        <f>'Cash Flow'!#REF!</f>
        <v>#REF!</v>
      </c>
      <c r="V39" s="649" t="e">
        <f>'Cash Flow'!#REF!</f>
        <v>#REF!</v>
      </c>
      <c r="W39" s="649" t="e">
        <f>'Cash Flow'!#REF!</f>
        <v>#REF!</v>
      </c>
      <c r="X39" s="649" t="e">
        <f>'Cash Flow'!#REF!</f>
        <v>#REF!</v>
      </c>
      <c r="Y39" s="649" t="e">
        <f>'Cash Flow'!#REF!</f>
        <v>#REF!</v>
      </c>
      <c r="Z39" s="697">
        <f>'Deliverables Checklist'!W39</f>
        <v>0</v>
      </c>
      <c r="AA39" s="649" t="e">
        <f>'Cash Flow'!#REF!</f>
        <v>#REF!</v>
      </c>
      <c r="AB39" s="649" t="e">
        <f>'Cash Flow'!#REF!</f>
        <v>#REF!</v>
      </c>
      <c r="AC39" s="695"/>
      <c r="AD39" s="696"/>
    </row>
    <row r="40" spans="5:30" ht="13.5" customHeight="1">
      <c r="E40" s="1126">
        <f>'Deliverables Checklist'!B40</f>
        <v>0</v>
      </c>
      <c r="F40" s="1771" t="str">
        <f>'Deliverables Checklist'!C40</f>
        <v>Series Bible or Format Bible</v>
      </c>
      <c r="G40" s="1772"/>
      <c r="H40" s="1772"/>
      <c r="I40" s="1772"/>
      <c r="J40" s="1773"/>
      <c r="K40" s="1774" t="str">
        <f>'Deliverables Checklist'!H40</f>
        <v>Commissioning Editor</v>
      </c>
      <c r="L40" s="1775"/>
      <c r="M40" s="696">
        <f>'Deliverables Checklist'!J40</f>
        <v>0</v>
      </c>
      <c r="N40" s="649" t="e">
        <f>'Cash Flow'!#REF!</f>
        <v>#REF!</v>
      </c>
      <c r="O40" s="649" t="e">
        <f>'Cash Flow'!#REF!</f>
        <v>#REF!</v>
      </c>
      <c r="P40" s="649" t="e">
        <f>'Cash Flow'!#REF!</f>
        <v>#REF!</v>
      </c>
      <c r="Q40" s="649" t="e">
        <f>'Cash Flow'!#REF!</f>
        <v>#REF!</v>
      </c>
      <c r="R40" s="649" t="e">
        <f>'Cash Flow'!#REF!</f>
        <v>#REF!</v>
      </c>
      <c r="S40" s="649" t="e">
        <f>'Cash Flow'!#REF!</f>
        <v>#REF!</v>
      </c>
      <c r="T40" s="649" t="e">
        <f>'Cash Flow'!#REF!</f>
        <v>#REF!</v>
      </c>
      <c r="U40" s="649" t="e">
        <f>'Cash Flow'!#REF!</f>
        <v>#REF!</v>
      </c>
      <c r="V40" s="649" t="e">
        <f>'Cash Flow'!#REF!</f>
        <v>#REF!</v>
      </c>
      <c r="W40" s="649" t="e">
        <f>'Cash Flow'!#REF!</f>
        <v>#REF!</v>
      </c>
      <c r="X40" s="649" t="e">
        <f>'Cash Flow'!#REF!</f>
        <v>#REF!</v>
      </c>
      <c r="Y40" s="649" t="e">
        <f>'Cash Flow'!#REF!</f>
        <v>#REF!</v>
      </c>
      <c r="Z40" s="697">
        <f>'Deliverables Checklist'!W40</f>
        <v>0</v>
      </c>
      <c r="AA40" s="649" t="e">
        <f>'Cash Flow'!#REF!</f>
        <v>#REF!</v>
      </c>
      <c r="AB40" s="649" t="e">
        <f>'Cash Flow'!#REF!</f>
        <v>#REF!</v>
      </c>
      <c r="AC40" s="695"/>
      <c r="AD40" s="696"/>
    </row>
    <row r="41" spans="5:30" ht="13.5" customHeight="1">
      <c r="E41" s="1126" t="str">
        <f>'Deliverables Checklist'!B41</f>
        <v>iMonitor</v>
      </c>
      <c r="F41" s="1771" t="str">
        <f>'Deliverables Checklist'!C41</f>
        <v>MP3, Metadata &amp; M&amp;E tracks of all music commissioned with composers agreements all mood music fingerprinted, all logos and stings music uploaded and fingerprinted in i-monitor.</v>
      </c>
      <c r="G41" s="1772"/>
      <c r="H41" s="1772"/>
      <c r="I41" s="1772"/>
      <c r="J41" s="1773"/>
      <c r="K41" s="1774" t="str">
        <f>'Deliverables Checklist'!H41</f>
        <v>Commissioning Editor</v>
      </c>
      <c r="L41" s="1775"/>
      <c r="M41" s="696">
        <f>'Deliverables Checklist'!J41</f>
        <v>0</v>
      </c>
      <c r="N41" s="649" t="e">
        <f>'Cash Flow'!#REF!</f>
        <v>#REF!</v>
      </c>
      <c r="O41" s="649" t="e">
        <f>'Cash Flow'!#REF!</f>
        <v>#REF!</v>
      </c>
      <c r="P41" s="649" t="e">
        <f>'Cash Flow'!#REF!</f>
        <v>#REF!</v>
      </c>
      <c r="Q41" s="649" t="e">
        <f>'Cash Flow'!#REF!</f>
        <v>#REF!</v>
      </c>
      <c r="R41" s="649" t="e">
        <f>'Cash Flow'!#REF!</f>
        <v>#REF!</v>
      </c>
      <c r="S41" s="649" t="e">
        <f>'Cash Flow'!#REF!</f>
        <v>#REF!</v>
      </c>
      <c r="T41" s="649" t="e">
        <f>'Cash Flow'!#REF!</f>
        <v>#REF!</v>
      </c>
      <c r="U41" s="649" t="e">
        <f>'Cash Flow'!#REF!</f>
        <v>#REF!</v>
      </c>
      <c r="V41" s="649" t="e">
        <f>'Cash Flow'!#REF!</f>
        <v>#REF!</v>
      </c>
      <c r="W41" s="649" t="e">
        <f>'Cash Flow'!#REF!</f>
        <v>#REF!</v>
      </c>
      <c r="X41" s="649" t="e">
        <f>'Cash Flow'!#REF!</f>
        <v>#REF!</v>
      </c>
      <c r="Y41" s="649" t="e">
        <f>'Cash Flow'!#REF!</f>
        <v>#REF!</v>
      </c>
      <c r="Z41" s="697">
        <f>'Deliverables Checklist'!W41</f>
        <v>0</v>
      </c>
      <c r="AA41" s="649" t="e">
        <f>'Cash Flow'!#REF!</f>
        <v>#REF!</v>
      </c>
      <c r="AB41" s="649" t="e">
        <f>'Cash Flow'!#REF!</f>
        <v>#REF!</v>
      </c>
      <c r="AC41" s="695"/>
      <c r="AD41" s="696"/>
    </row>
    <row r="42" spans="5:30" ht="13.5" customHeight="1">
      <c r="E42" s="1126" t="str">
        <f>'Deliverables Checklist'!B42</f>
        <v>Dalet</v>
      </c>
      <c r="F42" s="1771" t="str">
        <f>'Deliverables Checklist'!C42</f>
        <v>SRT files - plain-text file containing information regarding subtitles.</v>
      </c>
      <c r="G42" s="1772"/>
      <c r="H42" s="1772"/>
      <c r="I42" s="1772"/>
      <c r="J42" s="1773"/>
      <c r="K42" s="1774" t="str">
        <f>'Deliverables Checklist'!H42</f>
        <v>Commissioning Editor</v>
      </c>
      <c r="L42" s="1775"/>
      <c r="M42" s="696">
        <f>'Deliverables Checklist'!J42</f>
        <v>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697">
        <f>'Deliverables Checklist'!W42</f>
        <v>0</v>
      </c>
      <c r="AC42" s="695"/>
      <c r="AD42" s="696"/>
    </row>
    <row r="43" spans="5:30" ht="13.5" customHeight="1">
      <c r="E43" s="1126" t="str">
        <f>'Deliverables Checklist'!B43</f>
        <v>Digital Archive/MAM</v>
      </c>
      <c r="F43" s="1771" t="str">
        <f>'Deliverables Checklist'!C43</f>
        <v>High Res photo and gif video of artists, presenters and characters per series</v>
      </c>
      <c r="G43" s="1772"/>
      <c r="H43" s="1772"/>
      <c r="I43" s="1772"/>
      <c r="J43" s="1773"/>
      <c r="K43" s="1774" t="str">
        <f>'Deliverables Checklist'!H43</f>
        <v>Publicist Channel</v>
      </c>
      <c r="L43" s="1775"/>
      <c r="M43" s="696">
        <f>'Deliverables Checklist'!J43</f>
        <v>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697">
        <f>'Deliverables Checklist'!W43</f>
        <v>0</v>
      </c>
      <c r="AC43" s="695"/>
      <c r="AD43" s="696"/>
    </row>
    <row r="44" spans="5:30" ht="13.5" customHeight="1">
      <c r="E44" s="1126" t="str">
        <f>'Deliverables Checklist'!B44</f>
        <v>Digital Archive/MAM</v>
      </c>
      <c r="F44" s="1771" t="str">
        <f>'Deliverables Checklist'!C44</f>
        <v xml:space="preserve">Artist / Graphics / logos - high res for both print and video (CEs don't have access) </v>
      </c>
      <c r="G44" s="1772"/>
      <c r="H44" s="1772"/>
      <c r="I44" s="1772"/>
      <c r="J44" s="1773"/>
      <c r="K44" s="1774" t="str">
        <f>'Deliverables Checklist'!H44</f>
        <v>Commissioning Editor</v>
      </c>
      <c r="L44" s="1775"/>
      <c r="M44" s="696">
        <f>'Deliverables Checklist'!J44</f>
        <v>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697">
        <f>'Deliverables Checklist'!W44</f>
        <v>0</v>
      </c>
      <c r="AC44" s="695"/>
      <c r="AD44" s="695"/>
    </row>
    <row r="45" spans="5:30" ht="13.5" customHeight="1">
      <c r="E45" s="1126" t="str">
        <f>'Deliverables Checklist'!B45</f>
        <v>Digital Archive/MAM</v>
      </c>
      <c r="F45" s="1771" t="str">
        <f>'Deliverables Checklist'!C45</f>
        <v>Media - The Making of &amp;/ behind the scenes/interviews with cast / social media</v>
      </c>
      <c r="G45" s="1772"/>
      <c r="H45" s="1772"/>
      <c r="I45" s="1772"/>
      <c r="J45" s="1773"/>
      <c r="K45" s="1774" t="str">
        <f>'Deliverables Checklist'!H45</f>
        <v>Commissioning Editor /Publicist.B development</v>
      </c>
      <c r="L45" s="1775"/>
      <c r="M45" s="696">
        <f>'Deliverables Checklist'!J45</f>
        <v>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697">
        <f>'Deliverables Checklist'!W45</f>
        <v>0</v>
      </c>
      <c r="AC45" s="695"/>
      <c r="AD45" s="696"/>
    </row>
    <row r="46" spans="5:30" ht="13.5" customHeight="1">
      <c r="E46" s="1126" t="str">
        <f>'Deliverables Checklist'!B46</f>
        <v>SAP</v>
      </c>
      <c r="F46" s="1771" t="str">
        <f>'Deliverables Checklist'!C46</f>
        <v>Composer contract</v>
      </c>
      <c r="G46" s="1772"/>
      <c r="H46" s="1772"/>
      <c r="I46" s="1772"/>
      <c r="J46" s="1773"/>
      <c r="K46" s="1774" t="str">
        <f>'Deliverables Checklist'!H46</f>
        <v>Business Acquisitions</v>
      </c>
      <c r="L46" s="1775"/>
      <c r="M46" s="696">
        <f>'Deliverables Checklist'!J46</f>
        <v>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697">
        <f>'Deliverables Checklist'!W46</f>
        <v>0</v>
      </c>
      <c r="AC46" s="695"/>
      <c r="AD46" s="695"/>
    </row>
    <row r="47" spans="5:30" ht="13.5" customHeight="1">
      <c r="E47" s="1126" t="str">
        <f>'Deliverables Checklist'!B47</f>
        <v>Rights Management/ Dalet/ Scheduling</v>
      </c>
      <c r="F47" s="1771" t="str">
        <f>'Deliverables Checklist'!C47</f>
        <v>Third Party Rights Clearances</v>
      </c>
      <c r="G47" s="1772"/>
      <c r="H47" s="1772"/>
      <c r="I47" s="1772"/>
      <c r="J47" s="1773"/>
      <c r="K47" s="1774" t="str">
        <f>'Deliverables Checklist'!H47</f>
        <v>Commissioning Editor</v>
      </c>
      <c r="L47" s="1775"/>
      <c r="M47" s="696">
        <f>'Deliverables Checklist'!J47</f>
        <v>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697">
        <f>'Deliverables Checklist'!W47</f>
        <v>0</v>
      </c>
      <c r="AC47" s="695"/>
      <c r="AD47" s="696"/>
    </row>
    <row r="48" spans="5:30" ht="13.5" customHeight="1">
      <c r="E48" s="1126" t="str">
        <f>'Deliverables Checklist'!B48</f>
        <v>Rights Management/ Dalet/ Scheduling</v>
      </c>
      <c r="F48" s="1771" t="str">
        <f>'Deliverables Checklist'!C48</f>
        <v>Waiver or contract : Locations</v>
      </c>
      <c r="G48" s="1772"/>
      <c r="H48" s="1772"/>
      <c r="I48" s="1772"/>
      <c r="J48" s="1773"/>
      <c r="K48" s="1774" t="str">
        <f>'Deliverables Checklist'!H48</f>
        <v>Commissioning Editor</v>
      </c>
      <c r="L48" s="1775"/>
      <c r="M48" s="696">
        <f>'Deliverables Checklist'!J48</f>
        <v>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697">
        <f>'Deliverables Checklist'!W48</f>
        <v>0</v>
      </c>
      <c r="AC48" s="695"/>
      <c r="AD48" s="696"/>
    </row>
    <row r="49" spans="1:30" ht="13.5" customHeight="1">
      <c r="E49" s="1126" t="str">
        <f>'Deliverables Checklist'!B49</f>
        <v>Rights Management/ Dalet/ Scheduling</v>
      </c>
      <c r="F49" s="1771" t="str">
        <f>'Deliverables Checklist'!C49</f>
        <v>Waivers : People</v>
      </c>
      <c r="G49" s="1772"/>
      <c r="H49" s="1772"/>
      <c r="I49" s="1772"/>
      <c r="J49" s="1773"/>
      <c r="K49" s="1774" t="str">
        <f>'Deliverables Checklist'!H49</f>
        <v>Commissioning Editor</v>
      </c>
      <c r="L49" s="1775"/>
      <c r="M49" s="696">
        <f>'Deliverables Checklist'!J49</f>
        <v>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697">
        <f>'Deliverables Checklist'!W49</f>
        <v>0</v>
      </c>
      <c r="AC49" s="695"/>
      <c r="AD49" s="695"/>
    </row>
    <row r="50" spans="1:30" ht="13.5" customHeight="1">
      <c r="E50" s="1126" t="str">
        <f>'Deliverables Checklist'!B50</f>
        <v>Rights Management/ Dalet/ Scheduling</v>
      </c>
      <c r="F50" s="1771" t="str">
        <f>'Deliverables Checklist'!C50</f>
        <v>Commercial Music Use Clearance</v>
      </c>
      <c r="G50" s="1772"/>
      <c r="H50" s="1772"/>
      <c r="I50" s="1772"/>
      <c r="J50" s="1773"/>
      <c r="K50" s="1774" t="str">
        <f>'Deliverables Checklist'!H50</f>
        <v>Commissioning Editor</v>
      </c>
      <c r="L50" s="1775"/>
      <c r="M50" s="696">
        <f>'Deliverables Checklist'!J50</f>
        <v>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697">
        <f>'Deliverables Checklist'!W50</f>
        <v>0</v>
      </c>
      <c r="AC50" s="695"/>
      <c r="AD50" s="696"/>
    </row>
    <row r="51" spans="1:30" ht="13.5" customHeight="1">
      <c r="E51" s="1126" t="str">
        <f>'Deliverables Checklist'!B51</f>
        <v>Dalet</v>
      </c>
      <c r="F51" s="1771" t="str">
        <f>'Deliverables Checklist'!C51</f>
        <v>Cast/ Crew profiles</v>
      </c>
      <c r="G51" s="1772"/>
      <c r="H51" s="1772"/>
      <c r="I51" s="1772"/>
      <c r="J51" s="1773"/>
      <c r="K51" s="1774" t="str">
        <f>'Deliverables Checklist'!H51</f>
        <v>Commissioning Editor</v>
      </c>
      <c r="L51" s="1775"/>
      <c r="M51" s="696">
        <f>'Deliverables Checklist'!J51</f>
        <v>1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697">
        <f>'Deliverables Checklist'!W51</f>
        <v>0</v>
      </c>
      <c r="AC51" s="695"/>
      <c r="AD51" s="696"/>
    </row>
    <row r="52" spans="1:30" ht="13.5" customHeight="1">
      <c r="E52" s="1126" t="str">
        <f>'Deliverables Checklist'!B52</f>
        <v>e-mail U drive</v>
      </c>
      <c r="F52" s="1771" t="str">
        <f>'Deliverables Checklist'!C52</f>
        <v>Press Releases</v>
      </c>
      <c r="G52" s="1772"/>
      <c r="H52" s="1772"/>
      <c r="I52" s="1772"/>
      <c r="J52" s="1773"/>
      <c r="K52" s="1774" t="str">
        <f>'Deliverables Checklist'!H52</f>
        <v>Publicist Channel</v>
      </c>
      <c r="L52" s="1775"/>
      <c r="M52" s="696">
        <f>'Deliverables Checklist'!J52</f>
        <v>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697">
        <f>'Deliverables Checklist'!W52</f>
        <v>0</v>
      </c>
      <c r="AC52" s="695"/>
      <c r="AD52" s="696"/>
    </row>
    <row r="53" spans="1:30" ht="13.5" customHeight="1">
      <c r="E53" s="1126" t="str">
        <f>'Deliverables Checklist'!B53</f>
        <v>e-mail U drive</v>
      </c>
      <c r="F53" s="1771" t="str">
        <f>'Deliverables Checklist'!C53</f>
        <v>Workshopped Concept document</v>
      </c>
      <c r="G53" s="1772"/>
      <c r="H53" s="1772"/>
      <c r="I53" s="1772"/>
      <c r="J53" s="1773"/>
      <c r="K53" s="1774" t="str">
        <f>'Deliverables Checklist'!H53</f>
        <v>Commissioning Editor</v>
      </c>
      <c r="L53" s="1775"/>
      <c r="M53" s="696">
        <f>'Deliverables Checklist'!J53</f>
        <v>1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697">
        <f>'Deliverables Checklist'!W53</f>
        <v>0</v>
      </c>
      <c r="AC53" s="695"/>
      <c r="AD53" s="695"/>
    </row>
    <row r="54" spans="1:30" ht="13.5" customHeight="1">
      <c r="E54" s="1126" t="str">
        <f>'Deliverables Checklist'!B54</f>
        <v>e-mail U drive</v>
      </c>
      <c r="F54" s="1771" t="str">
        <f>'Deliverables Checklist'!C54</f>
        <v>Final scripts</v>
      </c>
      <c r="G54" s="1772"/>
      <c r="H54" s="1772"/>
      <c r="I54" s="1772"/>
      <c r="J54" s="1773"/>
      <c r="K54" s="1774" t="str">
        <f>'Deliverables Checklist'!H54</f>
        <v>Commissioning Editor</v>
      </c>
      <c r="L54" s="1775"/>
      <c r="M54" s="696">
        <f>'Deliverables Checklist'!J54</f>
        <v>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697">
        <f>'Deliverables Checklist'!W54</f>
        <v>0</v>
      </c>
      <c r="AC54" s="695"/>
      <c r="AD54" s="696"/>
    </row>
    <row r="55" spans="1:30" ht="13.5" customHeight="1">
      <c r="E55" s="1126" t="str">
        <f>'Deliverables Checklist'!B55</f>
        <v>email U drive/RightsManagement/ Dalet/ Scheduling</v>
      </c>
      <c r="F55" s="1771" t="str">
        <f>'Deliverables Checklist'!C55</f>
        <v>Trade Exchange agreement and recon (if TE exists then the production house must deliver an ep without TE as well as with TE). (N/A)</v>
      </c>
      <c r="G55" s="1772"/>
      <c r="H55" s="1772"/>
      <c r="I55" s="1772"/>
      <c r="J55" s="1773"/>
      <c r="K55" s="1774" t="str">
        <f>'Deliverables Checklist'!H55</f>
        <v>Commissioning Editor Production Controller</v>
      </c>
      <c r="L55" s="1775"/>
      <c r="M55" s="696">
        <f>'Deliverables Checklist'!J55</f>
        <v>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697">
        <f>'Deliverables Checklist'!W55</f>
        <v>0</v>
      </c>
      <c r="AC55" s="695"/>
      <c r="AD55" s="696"/>
    </row>
    <row r="56" spans="1:30" ht="13.5" customHeight="1">
      <c r="E56" s="1126" t="str">
        <f>'Deliverables Checklist'!B56</f>
        <v xml:space="preserve">U Drive &amp; Hard drive </v>
      </c>
      <c r="F56" s="2186" t="str">
        <f>'Deliverables Checklist'!C56</f>
        <v>Social Media Plan and Execution (PoE)</v>
      </c>
      <c r="G56" s="2187"/>
      <c r="H56" s="2187"/>
      <c r="I56" s="2187"/>
      <c r="J56" s="2188"/>
      <c r="K56" s="2189" t="str">
        <f>'Deliverables Checklist'!H56</f>
        <v>Commissioning Editor</v>
      </c>
      <c r="L56" s="2190"/>
      <c r="M56" s="800">
        <f>'Deliverables Checklist'!J56</f>
        <v>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697">
        <f>'Deliverables Checklist'!W56</f>
        <v>0</v>
      </c>
      <c r="AC56" s="1129"/>
      <c r="AD56" s="800"/>
    </row>
    <row r="57" spans="1:30" ht="13.5" customHeight="1">
      <c r="A57" s="1130"/>
      <c r="B57" s="1131"/>
      <c r="C57" s="1132"/>
      <c r="D57" s="1132"/>
      <c r="E57" s="1133"/>
      <c r="F57" s="1134"/>
      <c r="G57" s="1134"/>
      <c r="H57" s="1134"/>
      <c r="I57" s="1134"/>
      <c r="J57" s="1134"/>
      <c r="K57" s="1135"/>
      <c r="L57" s="1135"/>
      <c r="M57" s="1136"/>
      <c r="N57" s="1130"/>
      <c r="O57" s="1130"/>
      <c r="P57" s="1130"/>
      <c r="Q57" s="1130"/>
      <c r="R57" s="1130"/>
      <c r="S57" s="1130"/>
      <c r="T57" s="1130"/>
      <c r="U57" s="1130"/>
      <c r="V57" s="1130"/>
      <c r="W57" s="1130"/>
      <c r="X57" s="1130"/>
      <c r="Y57" s="1130"/>
      <c r="Z57" s="1130"/>
      <c r="AA57" s="1130"/>
      <c r="AB57" s="1130"/>
      <c r="AC57" s="1137"/>
      <c r="AD57" s="1121"/>
    </row>
    <row r="58" spans="1:30" ht="13.5" customHeight="1">
      <c r="E58" s="1138"/>
      <c r="F58" s="1139"/>
      <c r="G58" s="1139"/>
      <c r="H58" s="1139"/>
      <c r="I58" s="1139"/>
      <c r="J58" s="1139"/>
      <c r="K58" s="1140"/>
      <c r="L58" s="1140"/>
      <c r="M58" s="1141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C58" s="796"/>
      <c r="AD58" s="811"/>
    </row>
    <row r="59" spans="1:30" ht="13.5" customHeight="1">
      <c r="E59" s="1138"/>
      <c r="F59" s="1139"/>
      <c r="G59" s="1139"/>
      <c r="H59" s="1139"/>
      <c r="I59" s="1139"/>
      <c r="J59" s="1139"/>
      <c r="K59" s="1140"/>
      <c r="L59" s="1140"/>
      <c r="M59" s="1141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C59" s="796"/>
      <c r="AD59" s="811"/>
    </row>
    <row r="60" spans="1:30" ht="13.5" customHeight="1">
      <c r="E60" s="1138"/>
      <c r="F60" s="1139"/>
      <c r="G60" s="1139"/>
      <c r="H60" s="1139"/>
      <c r="I60" s="1139"/>
      <c r="J60" s="1139"/>
      <c r="K60" s="1140"/>
      <c r="L60" s="1140"/>
      <c r="M60" s="1141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C60" s="796"/>
      <c r="AD60" s="811"/>
    </row>
    <row r="61" spans="1:30" ht="13.5" customHeight="1">
      <c r="E61" s="1138"/>
      <c r="F61" s="1139"/>
      <c r="G61" s="1139"/>
      <c r="H61" s="1139"/>
      <c r="I61" s="1139"/>
      <c r="J61" s="1139"/>
      <c r="K61" s="1140"/>
      <c r="L61" s="1140"/>
      <c r="M61" s="1141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C61" s="796"/>
      <c r="AD61" s="811"/>
    </row>
    <row r="62" spans="1:30" ht="13.5" customHeight="1">
      <c r="E62" s="1138"/>
      <c r="F62" s="1139"/>
      <c r="G62" s="1139"/>
      <c r="H62" s="1139"/>
      <c r="I62" s="1139"/>
      <c r="J62" s="1139"/>
      <c r="K62" s="1140"/>
      <c r="L62" s="1140"/>
      <c r="M62" s="1141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C62" s="796"/>
      <c r="AD62" s="811"/>
    </row>
    <row r="63" spans="1:30" ht="13.5" customHeight="1">
      <c r="E63" s="1138"/>
      <c r="F63" s="1139"/>
      <c r="G63" s="1139"/>
      <c r="H63" s="1139"/>
      <c r="I63" s="1139"/>
      <c r="J63" s="1139"/>
      <c r="K63" s="1140"/>
      <c r="L63" s="1140"/>
      <c r="M63" s="1141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C63" s="796"/>
      <c r="AD63" s="811"/>
    </row>
    <row r="64" spans="1:30" ht="13.5" customHeight="1">
      <c r="E64" s="1138"/>
      <c r="F64" s="1139"/>
      <c r="G64" s="1139"/>
      <c r="H64" s="1139"/>
      <c r="I64" s="1139"/>
      <c r="J64" s="1139"/>
      <c r="K64" s="1140"/>
      <c r="L64" s="1140"/>
      <c r="M64" s="1141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C64" s="796"/>
      <c r="AD64" s="811"/>
    </row>
    <row r="65" spans="2:26" ht="13.5" customHeight="1">
      <c r="E65" s="1138"/>
      <c r="F65" s="1139"/>
      <c r="G65" s="1139"/>
      <c r="H65" s="1139"/>
      <c r="I65" s="1139"/>
      <c r="J65" s="1139"/>
      <c r="K65" s="1140"/>
      <c r="L65" s="1140"/>
      <c r="M65" s="1141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2:26" ht="13.5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2:26" ht="13.5" customHeight="1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2:26" ht="13.5" customHeight="1"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2:26" ht="13.5" customHeight="1"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2:26" ht="13.5" customHeight="1"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</sheetData>
  <sheetProtection algorithmName="SHA-512" hashValue="vh+k/5wgY8d6HiFDMK8bbPPo6aAIp3iJJZxLAaJu/5m7pIpL8dIGvGOQJgpayd7SOOAuUGZCpuyEFfTGftIIYw==" saltValue="vawoz3SY2CgK/yfT7tDwdg==" spinCount="100000" sheet="1"/>
  <mergeCells count="102">
    <mergeCell ref="AB8:AB13"/>
    <mergeCell ref="AC8:AC13"/>
    <mergeCell ref="AD8:AD13"/>
    <mergeCell ref="M10:M12"/>
    <mergeCell ref="Z10:Z12"/>
    <mergeCell ref="F53:J53"/>
    <mergeCell ref="K53:L53"/>
    <mergeCell ref="F54:J54"/>
    <mergeCell ref="K54:L54"/>
    <mergeCell ref="F43:J43"/>
    <mergeCell ref="K43:L43"/>
    <mergeCell ref="F44:J44"/>
    <mergeCell ref="K44:L44"/>
    <mergeCell ref="F45:J45"/>
    <mergeCell ref="K45:L45"/>
    <mergeCell ref="F46:J46"/>
    <mergeCell ref="K46:L46"/>
    <mergeCell ref="F47:J47"/>
    <mergeCell ref="K47:L47"/>
    <mergeCell ref="K37:L37"/>
    <mergeCell ref="F32:J32"/>
    <mergeCell ref="K32:L32"/>
    <mergeCell ref="F33:J33"/>
    <mergeCell ref="K33:L33"/>
    <mergeCell ref="F55:J55"/>
    <mergeCell ref="K55:L55"/>
    <mergeCell ref="F56:J56"/>
    <mergeCell ref="K56:L56"/>
    <mergeCell ref="F48:J48"/>
    <mergeCell ref="K48:L48"/>
    <mergeCell ref="F49:J49"/>
    <mergeCell ref="K49:L49"/>
    <mergeCell ref="F50:J50"/>
    <mergeCell ref="K50:L50"/>
    <mergeCell ref="F51:J51"/>
    <mergeCell ref="K51:L51"/>
    <mergeCell ref="F52:J52"/>
    <mergeCell ref="K52:L52"/>
    <mergeCell ref="K1:L1"/>
    <mergeCell ref="E2:F3"/>
    <mergeCell ref="G2:H2"/>
    <mergeCell ref="I2:J2"/>
    <mergeCell ref="G3:H3"/>
    <mergeCell ref="I3:J3"/>
    <mergeCell ref="F41:J41"/>
    <mergeCell ref="K41:L41"/>
    <mergeCell ref="F42:J42"/>
    <mergeCell ref="K42:L42"/>
    <mergeCell ref="F4:J4"/>
    <mergeCell ref="F5:J5"/>
    <mergeCell ref="F6:J6"/>
    <mergeCell ref="F40:J40"/>
    <mergeCell ref="K40:L40"/>
    <mergeCell ref="E8:E14"/>
    <mergeCell ref="F8:J14"/>
    <mergeCell ref="K8:L14"/>
    <mergeCell ref="F38:J38"/>
    <mergeCell ref="K38:L38"/>
    <mergeCell ref="F39:J39"/>
    <mergeCell ref="K39:L39"/>
    <mergeCell ref="K31:L31"/>
    <mergeCell ref="F37:J37"/>
    <mergeCell ref="C7:D7"/>
    <mergeCell ref="F24:J24"/>
    <mergeCell ref="K24:L24"/>
    <mergeCell ref="F21:J21"/>
    <mergeCell ref="K21:L21"/>
    <mergeCell ref="K19:L19"/>
    <mergeCell ref="K18:L18"/>
    <mergeCell ref="F16:J16"/>
    <mergeCell ref="F15:J15"/>
    <mergeCell ref="K15:L15"/>
    <mergeCell ref="F17:J17"/>
    <mergeCell ref="K17:L17"/>
    <mergeCell ref="F20:J20"/>
    <mergeCell ref="K20:L20"/>
    <mergeCell ref="F18:J18"/>
    <mergeCell ref="F19:J19"/>
    <mergeCell ref="K16:L16"/>
    <mergeCell ref="F35:J35"/>
    <mergeCell ref="K35:L35"/>
    <mergeCell ref="F22:J22"/>
    <mergeCell ref="K22:L22"/>
    <mergeCell ref="F23:J23"/>
    <mergeCell ref="K23:L23"/>
    <mergeCell ref="F25:J25"/>
    <mergeCell ref="K25:L25"/>
    <mergeCell ref="F36:J36"/>
    <mergeCell ref="K36:L36"/>
    <mergeCell ref="F29:J29"/>
    <mergeCell ref="K29:L29"/>
    <mergeCell ref="F30:J30"/>
    <mergeCell ref="K30:L30"/>
    <mergeCell ref="F31:J31"/>
    <mergeCell ref="F26:J26"/>
    <mergeCell ref="K26:L26"/>
    <mergeCell ref="F27:J27"/>
    <mergeCell ref="K27:L27"/>
    <mergeCell ref="F28:J28"/>
    <mergeCell ref="K28:L28"/>
    <mergeCell ref="F34:J34"/>
    <mergeCell ref="K34:L34"/>
  </mergeCells>
  <pageMargins left="0" right="0" top="0.31496062992125984" bottom="0.15748031496062992" header="0" footer="0"/>
  <pageSetup paperSize="9" scale="95" fitToHeight="2" pageOrder="overThenDown" orientation="landscape" r:id="rId1"/>
  <headerFooter alignWithMargins="0">
    <oddHeader>&amp;R&amp;6&amp;Z&amp;F</oddHeader>
    <oddFooter>&amp;L&amp;8Compiled by: S.A.B.C. Ltd - Updated March 2023   &amp;"Arial,Bold Italic"Copyright reserved&amp;R&amp;"Arial,Bold"&amp;8&amp;F&amp;"Arial,Regular"  - Printed: &amp;D - &amp;A -  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  <pageSetUpPr fitToPage="1"/>
  </sheetPr>
  <dimension ref="A1:AD70"/>
  <sheetViews>
    <sheetView showGridLines="0" zoomScale="85" zoomScaleNormal="85" workbookViewId="0">
      <pane ySplit="13" topLeftCell="A14" activePane="bottomLeft" state="frozen"/>
      <selection pane="bottomLeft" activeCell="AC15" sqref="AC15"/>
    </sheetView>
  </sheetViews>
  <sheetFormatPr defaultColWidth="9.42578125" defaultRowHeight="13.5" customHeight="1"/>
  <cols>
    <col min="1" max="1" width="1" style="26" customWidth="1"/>
    <col min="2" max="2" width="7.42578125" style="635" hidden="1" customWidth="1"/>
    <col min="3" max="4" width="7.42578125" style="636" hidden="1" customWidth="1"/>
    <col min="5" max="5" width="27.5703125" style="796" customWidth="1"/>
    <col min="6" max="9" width="8" style="796" customWidth="1"/>
    <col min="10" max="10" width="11" style="796" customWidth="1"/>
    <col min="11" max="11" width="14.85546875" style="796" customWidth="1"/>
    <col min="12" max="12" width="5.28515625" style="796" customWidth="1"/>
    <col min="13" max="26" width="12.42578125" style="796" hidden="1" customWidth="1"/>
    <col min="27" max="27" width="12.42578125" style="796" customWidth="1"/>
    <col min="28" max="28" width="12.42578125" style="26" hidden="1" customWidth="1"/>
    <col min="29" max="29" width="30.7109375" style="26" customWidth="1"/>
    <col min="30" max="30" width="20.5703125" style="26" customWidth="1"/>
    <col min="31" max="16384" width="9.42578125" style="26"/>
  </cols>
  <sheetData>
    <row r="1" spans="1:30" ht="27" customHeight="1">
      <c r="E1" s="798" t="s">
        <v>1711</v>
      </c>
      <c r="G1" s="798"/>
      <c r="H1" s="798"/>
      <c r="I1" s="798"/>
      <c r="J1" s="798"/>
      <c r="K1" s="2174"/>
      <c r="L1" s="2174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810"/>
      <c r="X1" s="810"/>
      <c r="Y1" s="810"/>
      <c r="Z1" s="810"/>
      <c r="AA1" s="810"/>
    </row>
    <row r="2" spans="1:30" s="362" customFormat="1" ht="13.5" customHeight="1">
      <c r="B2" s="637"/>
      <c r="C2" s="423"/>
      <c r="D2" s="423"/>
      <c r="E2" s="1730" t="str">
        <f>'Prod. Info'!A37</f>
        <v>SAP Project No./s:</v>
      </c>
      <c r="F2" s="1730"/>
      <c r="G2" s="1731" t="str">
        <f>'Prod. Info'!B37</f>
        <v>LP-000</v>
      </c>
      <c r="H2" s="1731"/>
      <c r="I2" s="1731">
        <f>'Prod. Info'!E37</f>
        <v>0</v>
      </c>
      <c r="J2" s="1731"/>
      <c r="K2" s="785"/>
      <c r="L2" s="793"/>
      <c r="M2" s="811"/>
      <c r="N2" s="811"/>
      <c r="O2" s="811"/>
      <c r="P2" s="811"/>
      <c r="Q2" s="811"/>
      <c r="R2" s="811"/>
      <c r="S2" s="811"/>
      <c r="T2" s="811"/>
      <c r="U2" s="811"/>
      <c r="V2" s="811"/>
      <c r="W2" s="811"/>
      <c r="X2" s="811"/>
      <c r="Y2" s="811"/>
      <c r="Z2" s="811"/>
      <c r="AA2" s="811"/>
      <c r="AB2" s="25"/>
    </row>
    <row r="3" spans="1:30" s="362" customFormat="1" ht="13.5" customHeight="1">
      <c r="B3" s="637"/>
      <c r="C3" s="423"/>
      <c r="D3" s="423"/>
      <c r="E3" s="1730"/>
      <c r="F3" s="1730"/>
      <c r="G3" s="1731">
        <f>'Prod. Info'!C37</f>
        <v>0</v>
      </c>
      <c r="H3" s="1731"/>
      <c r="I3" s="1731">
        <f>'Prod. Info'!D37</f>
        <v>0</v>
      </c>
      <c r="J3" s="1731"/>
      <c r="K3" s="632"/>
      <c r="L3" s="794"/>
      <c r="M3" s="794"/>
      <c r="N3" s="794"/>
      <c r="O3" s="794"/>
      <c r="P3" s="794"/>
      <c r="Q3" s="794"/>
      <c r="R3" s="794"/>
      <c r="S3" s="794"/>
      <c r="T3" s="794"/>
      <c r="U3" s="794"/>
      <c r="V3" s="794"/>
      <c r="W3" s="794"/>
      <c r="X3" s="794"/>
      <c r="Y3" s="794"/>
      <c r="Z3" s="794"/>
      <c r="AA3" s="794"/>
      <c r="AB3" s="25"/>
    </row>
    <row r="4" spans="1:30" s="362" customFormat="1" ht="13.5" customHeight="1">
      <c r="B4" s="637"/>
      <c r="C4" s="423"/>
      <c r="D4" s="423"/>
      <c r="E4" s="799" t="s">
        <v>1115</v>
      </c>
      <c r="F4" s="1744">
        <f>('Prod. Info'!C2)</f>
        <v>0</v>
      </c>
      <c r="G4" s="1744"/>
      <c r="H4" s="1744"/>
      <c r="I4" s="1744"/>
      <c r="J4" s="1744"/>
      <c r="K4" s="785"/>
      <c r="L4" s="793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  <c r="AB4" s="25"/>
    </row>
    <row r="5" spans="1:30" s="362" customFormat="1" ht="13.5" customHeight="1">
      <c r="B5" s="637"/>
      <c r="C5" s="423"/>
      <c r="D5" s="423"/>
      <c r="E5" s="799" t="s">
        <v>1117</v>
      </c>
      <c r="F5" s="1744">
        <f>('Prod. Info'!C20)</f>
        <v>0</v>
      </c>
      <c r="G5" s="1744"/>
      <c r="H5" s="1744"/>
      <c r="I5" s="1744"/>
      <c r="J5" s="1744"/>
      <c r="K5" s="794"/>
      <c r="L5" s="794"/>
      <c r="M5" s="794"/>
      <c r="N5" s="794"/>
      <c r="O5" s="794"/>
      <c r="P5" s="794"/>
      <c r="Q5" s="794"/>
      <c r="R5" s="794"/>
      <c r="S5" s="794"/>
      <c r="T5" s="794"/>
      <c r="U5" s="794"/>
      <c r="V5" s="794"/>
      <c r="W5" s="794"/>
      <c r="X5" s="794"/>
      <c r="Y5" s="794"/>
      <c r="Z5" s="794"/>
      <c r="AA5" s="794"/>
    </row>
    <row r="6" spans="1:30" s="362" customFormat="1" ht="13.5" customHeight="1">
      <c r="B6" s="637"/>
      <c r="C6" s="423"/>
      <c r="D6" s="423"/>
      <c r="E6" s="799" t="s">
        <v>1119</v>
      </c>
      <c r="F6" s="1744">
        <f>('Prod. Info'!C40)</f>
        <v>0</v>
      </c>
      <c r="G6" s="1744"/>
      <c r="H6" s="1744"/>
      <c r="I6" s="1744"/>
      <c r="J6" s="1744"/>
      <c r="K6" s="785"/>
      <c r="L6" s="793"/>
      <c r="M6" s="811"/>
      <c r="N6" s="811"/>
      <c r="O6" s="811"/>
      <c r="P6" s="811"/>
      <c r="Q6" s="811"/>
      <c r="R6" s="811"/>
      <c r="S6" s="811"/>
      <c r="T6" s="811"/>
      <c r="U6" s="811"/>
      <c r="V6" s="811"/>
      <c r="W6" s="811"/>
      <c r="X6" s="811"/>
      <c r="Y6" s="811"/>
      <c r="Z6" s="811"/>
      <c r="AA6" s="811"/>
      <c r="AB6" s="25"/>
    </row>
    <row r="7" spans="1:30" s="362" customFormat="1" ht="7.5" customHeight="1" thickBot="1">
      <c r="B7" s="637"/>
      <c r="C7" s="2173" t="s">
        <v>1712</v>
      </c>
      <c r="D7" s="2173"/>
      <c r="E7" s="794"/>
      <c r="F7" s="794"/>
      <c r="G7" s="794"/>
      <c r="H7" s="794"/>
      <c r="I7" s="794"/>
      <c r="J7" s="794"/>
      <c r="K7" s="794"/>
      <c r="L7" s="795"/>
      <c r="M7" s="794"/>
      <c r="N7" s="794"/>
      <c r="O7" s="794"/>
      <c r="P7" s="794"/>
      <c r="Q7" s="794"/>
      <c r="R7" s="794"/>
      <c r="S7" s="794"/>
      <c r="T7" s="794"/>
      <c r="U7" s="794"/>
      <c r="V7" s="794"/>
      <c r="W7" s="794"/>
      <c r="X7" s="794"/>
      <c r="Y7" s="794"/>
      <c r="Z7" s="794"/>
      <c r="AA7" s="812"/>
      <c r="AB7" s="638"/>
    </row>
    <row r="8" spans="1:30" s="362" customFormat="1" ht="13.5" customHeight="1" thickTop="1">
      <c r="B8" s="801" t="e">
        <f>Budget!#REF!</f>
        <v>#REF!</v>
      </c>
      <c r="C8" s="802" t="e">
        <f>Budget!#REF!</f>
        <v>#REF!</v>
      </c>
      <c r="D8" s="807" t="e">
        <f>Budget!#REF!</f>
        <v>#REF!</v>
      </c>
      <c r="E8" s="1745" t="str">
        <f>'Deliverables Checklist'!B8</f>
        <v>SYSTEM</v>
      </c>
      <c r="F8" s="2177" t="str">
        <f>'Deliverables Checklist'!C8</f>
        <v>DESCRIPTION</v>
      </c>
      <c r="G8" s="2178"/>
      <c r="H8" s="2178"/>
      <c r="I8" s="2178"/>
      <c r="J8" s="2179"/>
      <c r="K8" s="1748" t="str">
        <f>'Deliverables Checklist'!H8</f>
        <v>PERSON ACCOUNTABLE</v>
      </c>
      <c r="L8" s="2179"/>
      <c r="M8" s="651" t="str">
        <f>'Deliverables Checklist'!J8</f>
        <v>Pay date:</v>
      </c>
      <c r="N8" s="651" t="str">
        <f>'Cash Flow'!L8</f>
        <v>Pay date:</v>
      </c>
      <c r="O8" s="651" t="str">
        <f>'Cash Flow'!M8</f>
        <v>Pay date:</v>
      </c>
      <c r="P8" s="651" t="str">
        <f>'Cash Flow'!N8</f>
        <v>Pay date:</v>
      </c>
      <c r="Q8" s="651" t="str">
        <f>'Cash Flow'!O8</f>
        <v>Pay date:</v>
      </c>
      <c r="R8" s="651" t="str">
        <f>'Cash Flow'!P8</f>
        <v>Pay date:</v>
      </c>
      <c r="S8" s="651" t="str">
        <f>'Cash Flow'!Q8</f>
        <v>Pay date:</v>
      </c>
      <c r="T8" s="651" t="str">
        <f>'Cash Flow'!R8</f>
        <v>Pay date:</v>
      </c>
      <c r="U8" s="651" t="str">
        <f>'Cash Flow'!S8</f>
        <v>Pay date:</v>
      </c>
      <c r="V8" s="651" t="str">
        <f>'Cash Flow'!T8</f>
        <v>Pay date:</v>
      </c>
      <c r="W8" s="651" t="str">
        <f>'Cash Flow'!U8</f>
        <v>Pay date:</v>
      </c>
      <c r="X8" s="651" t="str">
        <f>'Cash Flow'!V8</f>
        <v>Pay date:</v>
      </c>
      <c r="Y8" s="651" t="str">
        <f>'Cash Flow'!W8</f>
        <v>Pay date:</v>
      </c>
      <c r="Z8" s="651" t="str">
        <f>'Cash Flow'!X8</f>
        <v>Pay date:</v>
      </c>
      <c r="AA8" s="651" t="str">
        <f>'Deliverables Checklist'!X8</f>
        <v>Pay date:</v>
      </c>
      <c r="AB8" s="1741" t="s">
        <v>1125</v>
      </c>
      <c r="AC8" s="1745" t="s">
        <v>1713</v>
      </c>
      <c r="AD8" s="1745" t="s">
        <v>75</v>
      </c>
    </row>
    <row r="9" spans="1:30" s="362" customFormat="1" ht="13.5" customHeight="1">
      <c r="B9" s="803"/>
      <c r="C9" s="804"/>
      <c r="D9" s="808"/>
      <c r="E9" s="2175"/>
      <c r="F9" s="2180"/>
      <c r="G9" s="2181"/>
      <c r="H9" s="2181"/>
      <c r="I9" s="2181"/>
      <c r="J9" s="2182"/>
      <c r="K9" s="2180"/>
      <c r="L9" s="2182"/>
      <c r="M9" s="780" t="str">
        <f>'Deliverables Checklist'!J9</f>
        <v>dd-mm-yy</v>
      </c>
      <c r="N9" s="652" t="str">
        <f>'Cash Flow'!L9</f>
        <v>dd-mm-yy</v>
      </c>
      <c r="O9" s="652" t="str">
        <f>'Cash Flow'!M9</f>
        <v>dd-mm-yy</v>
      </c>
      <c r="P9" s="652" t="str">
        <f>'Cash Flow'!N9</f>
        <v>dd-mm-yy</v>
      </c>
      <c r="Q9" s="652" t="str">
        <f>'Cash Flow'!O9</f>
        <v>dd-mm-yy</v>
      </c>
      <c r="R9" s="652" t="str">
        <f>'Cash Flow'!P9</f>
        <v>dd-mm-yy</v>
      </c>
      <c r="S9" s="652" t="str">
        <f>'Cash Flow'!Q9</f>
        <v>dd-mm-yy</v>
      </c>
      <c r="T9" s="652" t="str">
        <f>'Cash Flow'!R9</f>
        <v>dd-mm-yy</v>
      </c>
      <c r="U9" s="652" t="str">
        <f>'Cash Flow'!S9</f>
        <v>dd-mm-yy</v>
      </c>
      <c r="V9" s="652" t="str">
        <f>'Cash Flow'!T9</f>
        <v>dd-mm-yy</v>
      </c>
      <c r="W9" s="652" t="str">
        <f>'Cash Flow'!U9</f>
        <v>dd-mm-yy</v>
      </c>
      <c r="X9" s="652" t="str">
        <f>'Cash Flow'!V9</f>
        <v>dd-mm-yy</v>
      </c>
      <c r="Y9" s="652" t="str">
        <f>'Cash Flow'!W9</f>
        <v>dd-mm-yy</v>
      </c>
      <c r="Z9" s="652" t="str">
        <f>'Cash Flow'!X9</f>
        <v>dd-mm-yy</v>
      </c>
      <c r="AA9" s="780" t="str">
        <f>'Deliverables Checklist'!X9</f>
        <v>dd-mm-yy</v>
      </c>
      <c r="AB9" s="1742"/>
      <c r="AC9" s="1746"/>
      <c r="AD9" s="1746"/>
    </row>
    <row r="10" spans="1:30" s="362" customFormat="1" ht="13.5" customHeight="1">
      <c r="B10" s="803"/>
      <c r="C10" s="804"/>
      <c r="D10" s="808"/>
      <c r="E10" s="2175"/>
      <c r="F10" s="2180"/>
      <c r="G10" s="2181"/>
      <c r="H10" s="2181"/>
      <c r="I10" s="2181"/>
      <c r="J10" s="2182"/>
      <c r="K10" s="2180"/>
      <c r="L10" s="2182"/>
      <c r="M10" s="1779" t="str">
        <f>'Deliverables Checklist'!J10</f>
        <v>Deliverables to be met before processing of:</v>
      </c>
      <c r="N10" s="652"/>
      <c r="O10" s="652"/>
      <c r="P10" s="652"/>
      <c r="Q10" s="652"/>
      <c r="R10" s="652"/>
      <c r="S10" s="652"/>
      <c r="T10" s="652"/>
      <c r="U10" s="652"/>
      <c r="V10" s="652"/>
      <c r="W10" s="652"/>
      <c r="X10" s="652"/>
      <c r="Y10" s="652"/>
      <c r="Z10" s="652"/>
      <c r="AA10" s="1779" t="str">
        <f>'Deliverables Checklist'!X10</f>
        <v>Deliverables to be met before processing of:</v>
      </c>
      <c r="AB10" s="1742"/>
      <c r="AC10" s="1746"/>
      <c r="AD10" s="1746"/>
    </row>
    <row r="11" spans="1:30" s="362" customFormat="1" ht="13.5" customHeight="1">
      <c r="B11" s="803"/>
      <c r="C11" s="804"/>
      <c r="D11" s="808"/>
      <c r="E11" s="2175"/>
      <c r="F11" s="2180"/>
      <c r="G11" s="2181"/>
      <c r="H11" s="2181"/>
      <c r="I11" s="2181"/>
      <c r="J11" s="2182"/>
      <c r="K11" s="2180"/>
      <c r="L11" s="2182"/>
      <c r="M11" s="1780"/>
      <c r="N11" s="643" t="s">
        <v>1123</v>
      </c>
      <c r="O11" s="643" t="s">
        <v>1123</v>
      </c>
      <c r="P11" s="643" t="s">
        <v>1123</v>
      </c>
      <c r="Q11" s="643" t="s">
        <v>1123</v>
      </c>
      <c r="R11" s="643" t="s">
        <v>1123</v>
      </c>
      <c r="S11" s="643" t="s">
        <v>1123</v>
      </c>
      <c r="T11" s="643" t="s">
        <v>1123</v>
      </c>
      <c r="U11" s="643" t="s">
        <v>1123</v>
      </c>
      <c r="V11" s="643" t="s">
        <v>1123</v>
      </c>
      <c r="W11" s="643" t="s">
        <v>1123</v>
      </c>
      <c r="X11" s="643" t="s">
        <v>1123</v>
      </c>
      <c r="Y11" s="643" t="s">
        <v>1123</v>
      </c>
      <c r="Z11" s="643" t="s">
        <v>1123</v>
      </c>
      <c r="AA11" s="1780"/>
      <c r="AB11" s="1742"/>
      <c r="AC11" s="1746"/>
      <c r="AD11" s="1746"/>
    </row>
    <row r="12" spans="1:30" s="362" customFormat="1" ht="13.5" customHeight="1">
      <c r="B12" s="803"/>
      <c r="C12" s="804"/>
      <c r="D12" s="808"/>
      <c r="E12" s="2175"/>
      <c r="F12" s="2180"/>
      <c r="G12" s="2181"/>
      <c r="H12" s="2181"/>
      <c r="I12" s="2181"/>
      <c r="J12" s="2182"/>
      <c r="K12" s="2180"/>
      <c r="L12" s="2182"/>
      <c r="M12" s="1780"/>
      <c r="N12" s="643"/>
      <c r="O12" s="643"/>
      <c r="P12" s="643"/>
      <c r="Q12" s="643"/>
      <c r="R12" s="643"/>
      <c r="S12" s="643"/>
      <c r="T12" s="643"/>
      <c r="U12" s="643"/>
      <c r="V12" s="643"/>
      <c r="W12" s="643"/>
      <c r="X12" s="643"/>
      <c r="Y12" s="643"/>
      <c r="Z12" s="643"/>
      <c r="AA12" s="1780"/>
      <c r="AB12" s="1742"/>
      <c r="AC12" s="1746"/>
      <c r="AD12" s="1746"/>
    </row>
    <row r="13" spans="1:30" s="362" customFormat="1" ht="13.5" customHeight="1" thickBot="1">
      <c r="B13" s="805"/>
      <c r="C13" s="806"/>
      <c r="D13" s="809"/>
      <c r="E13" s="2175"/>
      <c r="F13" s="2180"/>
      <c r="G13" s="2181"/>
      <c r="H13" s="2181"/>
      <c r="I13" s="2181"/>
      <c r="J13" s="2182"/>
      <c r="K13" s="2180"/>
      <c r="L13" s="2182"/>
      <c r="M13" s="781" t="str">
        <f>'Deliverables Checklist'!J13</f>
        <v>P1 invoice</v>
      </c>
      <c r="N13" s="653" t="str">
        <f>'Cash Flow'!L11</f>
        <v>Month</v>
      </c>
      <c r="O13" s="653" t="str">
        <f>'Cash Flow'!M11</f>
        <v>Month</v>
      </c>
      <c r="P13" s="653" t="str">
        <f>'Cash Flow'!N11</f>
        <v>Month</v>
      </c>
      <c r="Q13" s="653" t="str">
        <f>'Cash Flow'!O11</f>
        <v>Month</v>
      </c>
      <c r="R13" s="653" t="str">
        <f>'Cash Flow'!P11</f>
        <v>Month</v>
      </c>
      <c r="S13" s="653" t="str">
        <f>'Cash Flow'!Q11</f>
        <v>Month</v>
      </c>
      <c r="T13" s="653" t="str">
        <f>'Cash Flow'!R11</f>
        <v>Month</v>
      </c>
      <c r="U13" s="653" t="str">
        <f>'Cash Flow'!S11</f>
        <v>Month</v>
      </c>
      <c r="V13" s="653" t="str">
        <f>'Cash Flow'!T11</f>
        <v>Month</v>
      </c>
      <c r="W13" s="653" t="str">
        <f>'Cash Flow'!U11</f>
        <v>Month</v>
      </c>
      <c r="X13" s="653" t="str">
        <f>'Cash Flow'!V11</f>
        <v>Month</v>
      </c>
      <c r="Y13" s="653" t="str">
        <f>'Cash Flow'!W11</f>
        <v>Month</v>
      </c>
      <c r="Z13" s="653" t="str">
        <f>'Cash Flow'!X11</f>
        <v>Month</v>
      </c>
      <c r="AA13" s="781" t="str">
        <f>'Deliverables Checklist'!X13</f>
        <v>P15 invoice</v>
      </c>
      <c r="AB13" s="1743"/>
      <c r="AC13" s="1747"/>
      <c r="AD13" s="1747"/>
    </row>
    <row r="14" spans="1:30" ht="13.5" customHeight="1" thickBot="1">
      <c r="A14" s="362"/>
      <c r="B14" s="654"/>
      <c r="C14" s="655"/>
      <c r="D14" s="655"/>
      <c r="E14" s="2176"/>
      <c r="F14" s="2183"/>
      <c r="G14" s="2184"/>
      <c r="H14" s="2184"/>
      <c r="I14" s="2184"/>
      <c r="J14" s="2185"/>
      <c r="K14" s="2183"/>
      <c r="L14" s="2185"/>
      <c r="M14" s="647">
        <f>'Deliverables Checklist'!J14</f>
        <v>1</v>
      </c>
      <c r="N14" s="686">
        <f>'Cash Flow'!L12</f>
        <v>2</v>
      </c>
      <c r="O14" s="686">
        <f>'Cash Flow'!M12</f>
        <v>3</v>
      </c>
      <c r="P14" s="686">
        <f>'Cash Flow'!N12</f>
        <v>4</v>
      </c>
      <c r="Q14" s="686">
        <f>'Cash Flow'!O12</f>
        <v>5</v>
      </c>
      <c r="R14" s="686">
        <f>'Cash Flow'!P12</f>
        <v>6</v>
      </c>
      <c r="S14" s="686">
        <f>'Cash Flow'!Q12</f>
        <v>7</v>
      </c>
      <c r="T14" s="686">
        <f>'Cash Flow'!R12</f>
        <v>8</v>
      </c>
      <c r="U14" s="686">
        <f>'Cash Flow'!S12</f>
        <v>9</v>
      </c>
      <c r="V14" s="686">
        <f>'Cash Flow'!T12</f>
        <v>10</v>
      </c>
      <c r="W14" s="686">
        <f>'Cash Flow'!U12</f>
        <v>11</v>
      </c>
      <c r="X14" s="686">
        <f>'Cash Flow'!V12</f>
        <v>12</v>
      </c>
      <c r="Y14" s="686">
        <f>'Cash Flow'!W12</f>
        <v>13</v>
      </c>
      <c r="Z14" s="686">
        <f>'Cash Flow'!X12</f>
        <v>14</v>
      </c>
      <c r="AA14" s="686">
        <f>'Cash Flow'!Y12</f>
        <v>15</v>
      </c>
      <c r="AB14" s="687"/>
      <c r="AC14" s="27"/>
      <c r="AD14" s="27"/>
    </row>
    <row r="15" spans="1:30" ht="13.5" customHeight="1" thickTop="1">
      <c r="E15" s="1126" t="str">
        <f>'Deliverables Checklist'!B15</f>
        <v>SAP</v>
      </c>
      <c r="F15" s="1771" t="str">
        <f>'Deliverables Checklist'!C15</f>
        <v>Tax Clearance Certificate</v>
      </c>
      <c r="G15" s="1772"/>
      <c r="H15" s="1772"/>
      <c r="I15" s="1772"/>
      <c r="J15" s="1773"/>
      <c r="K15" s="1774" t="str">
        <f>'Deliverables Checklist'!H15</f>
        <v>Commissioning Manager</v>
      </c>
      <c r="L15" s="1775"/>
      <c r="M15" s="696">
        <f>'Deliverables Checklist'!J15</f>
        <v>1</v>
      </c>
      <c r="N15" s="649" t="e">
        <f>'Cash Flow'!#REF!</f>
        <v>#REF!</v>
      </c>
      <c r="O15" s="649" t="e">
        <f>'Cash Flow'!#REF!</f>
        <v>#REF!</v>
      </c>
      <c r="P15" s="649" t="e">
        <f>'Cash Flow'!#REF!</f>
        <v>#REF!</v>
      </c>
      <c r="Q15" s="649" t="e">
        <f>'Cash Flow'!#REF!</f>
        <v>#REF!</v>
      </c>
      <c r="R15" s="649" t="e">
        <f>'Cash Flow'!#REF!</f>
        <v>#REF!</v>
      </c>
      <c r="S15" s="649" t="e">
        <f>'Cash Flow'!#REF!</f>
        <v>#REF!</v>
      </c>
      <c r="T15" s="649" t="e">
        <f>'Cash Flow'!#REF!</f>
        <v>#REF!</v>
      </c>
      <c r="U15" s="649" t="e">
        <f>'Cash Flow'!#REF!</f>
        <v>#REF!</v>
      </c>
      <c r="V15" s="649" t="e">
        <f>'Cash Flow'!#REF!</f>
        <v>#REF!</v>
      </c>
      <c r="W15" s="649" t="e">
        <f>'Cash Flow'!#REF!</f>
        <v>#REF!</v>
      </c>
      <c r="X15" s="649" t="e">
        <f>'Cash Flow'!#REF!</f>
        <v>#REF!</v>
      </c>
      <c r="Y15" s="649" t="e">
        <f>'Cash Flow'!#REF!</f>
        <v>#REF!</v>
      </c>
      <c r="Z15" s="649" t="e">
        <f>'Cash Flow'!#REF!</f>
        <v>#REF!</v>
      </c>
      <c r="AA15" s="697">
        <f>'Deliverables Checklist'!X15</f>
        <v>0</v>
      </c>
      <c r="AB15" s="649" t="e">
        <f>'Cash Flow'!#REF!</f>
        <v>#REF!</v>
      </c>
      <c r="AC15" s="695"/>
      <c r="AD15" s="696"/>
    </row>
    <row r="16" spans="1:30" ht="13.5" customHeight="1">
      <c r="E16" s="1126" t="str">
        <f>'Deliverables Checklist'!B16</f>
        <v>SAP</v>
      </c>
      <c r="F16" s="1771" t="str">
        <f>'Deliverables Checklist'!C16</f>
        <v>BEE Certificate</v>
      </c>
      <c r="G16" s="1772"/>
      <c r="H16" s="1772"/>
      <c r="I16" s="1772"/>
      <c r="J16" s="1773"/>
      <c r="K16" s="1774" t="str">
        <f>'Deliverables Checklist'!H16</f>
        <v>Commissioning Manager</v>
      </c>
      <c r="L16" s="1775"/>
      <c r="M16" s="696">
        <f>'Deliverables Checklist'!J16</f>
        <v>1</v>
      </c>
      <c r="N16" s="649" t="e">
        <f>'Cash Flow'!#REF!</f>
        <v>#REF!</v>
      </c>
      <c r="O16" s="649" t="e">
        <f>'Cash Flow'!#REF!</f>
        <v>#REF!</v>
      </c>
      <c r="P16" s="649" t="e">
        <f>'Cash Flow'!#REF!</f>
        <v>#REF!</v>
      </c>
      <c r="Q16" s="649" t="e">
        <f>'Cash Flow'!#REF!</f>
        <v>#REF!</v>
      </c>
      <c r="R16" s="649" t="e">
        <f>'Cash Flow'!#REF!</f>
        <v>#REF!</v>
      </c>
      <c r="S16" s="649" t="e">
        <f>'Cash Flow'!#REF!</f>
        <v>#REF!</v>
      </c>
      <c r="T16" s="649" t="e">
        <f>'Cash Flow'!#REF!</f>
        <v>#REF!</v>
      </c>
      <c r="U16" s="649" t="e">
        <f>'Cash Flow'!#REF!</f>
        <v>#REF!</v>
      </c>
      <c r="V16" s="649" t="e">
        <f>'Cash Flow'!#REF!</f>
        <v>#REF!</v>
      </c>
      <c r="W16" s="649" t="e">
        <f>'Cash Flow'!#REF!</f>
        <v>#REF!</v>
      </c>
      <c r="X16" s="649" t="e">
        <f>'Cash Flow'!#REF!</f>
        <v>#REF!</v>
      </c>
      <c r="Y16" s="649" t="e">
        <f>'Cash Flow'!#REF!</f>
        <v>#REF!</v>
      </c>
      <c r="Z16" s="649" t="e">
        <f>'Cash Flow'!#REF!</f>
        <v>#REF!</v>
      </c>
      <c r="AA16" s="697">
        <f>'Deliverables Checklist'!X16</f>
        <v>0</v>
      </c>
      <c r="AB16" s="649" t="e">
        <f>'Cash Flow'!#REF!</f>
        <v>#REF!</v>
      </c>
      <c r="AC16" s="695"/>
      <c r="AD16" s="696"/>
    </row>
    <row r="17" spans="5:30" ht="13.5" customHeight="1">
      <c r="E17" s="1126" t="str">
        <f>'Deliverables Checklist'!B17</f>
        <v>SAP</v>
      </c>
      <c r="F17" s="1771" t="str">
        <f>'Deliverables Checklist'!C17</f>
        <v>TV License</v>
      </c>
      <c r="G17" s="1772"/>
      <c r="H17" s="1772"/>
      <c r="I17" s="1772"/>
      <c r="J17" s="1773"/>
      <c r="K17" s="1774" t="str">
        <f>'Deliverables Checklist'!H17</f>
        <v>Commissioning Manager</v>
      </c>
      <c r="L17" s="1775"/>
      <c r="M17" s="696">
        <f>'Deliverables Checklist'!J17</f>
        <v>1</v>
      </c>
      <c r="N17" s="656"/>
      <c r="O17" s="656"/>
      <c r="P17" s="656"/>
      <c r="Q17" s="656"/>
      <c r="R17" s="656"/>
      <c r="S17" s="656"/>
      <c r="T17" s="656"/>
      <c r="U17" s="656"/>
      <c r="V17" s="656"/>
      <c r="W17" s="656"/>
      <c r="X17" s="656"/>
      <c r="Y17" s="656"/>
      <c r="Z17" s="656"/>
      <c r="AA17" s="697">
        <f>'Deliverables Checklist'!X17</f>
        <v>0</v>
      </c>
      <c r="AB17" s="656"/>
      <c r="AC17" s="695"/>
      <c r="AD17" s="695"/>
    </row>
    <row r="18" spans="5:30" ht="13.5" customHeight="1">
      <c r="E18" s="1126" t="str">
        <f>'Deliverables Checklist'!B18</f>
        <v>SAP</v>
      </c>
      <c r="F18" s="1771" t="str">
        <f>'Deliverables Checklist'!C18</f>
        <v>Scriptwriters/Writers Agreement</v>
      </c>
      <c r="G18" s="1772"/>
      <c r="H18" s="1772"/>
      <c r="I18" s="1772"/>
      <c r="J18" s="1773"/>
      <c r="K18" s="1774" t="str">
        <f>'Deliverables Checklist'!H18</f>
        <v>Business Acquisitions</v>
      </c>
      <c r="L18" s="1775"/>
      <c r="M18" s="696">
        <f>'Deliverables Checklist'!J18</f>
        <v>0</v>
      </c>
      <c r="N18" s="656"/>
      <c r="O18" s="656"/>
      <c r="P18" s="656"/>
      <c r="Q18" s="656"/>
      <c r="R18" s="656"/>
      <c r="S18" s="656"/>
      <c r="T18" s="656"/>
      <c r="U18" s="656"/>
      <c r="V18" s="656"/>
      <c r="W18" s="656"/>
      <c r="X18" s="656"/>
      <c r="Y18" s="656"/>
      <c r="Z18" s="656"/>
      <c r="AA18" s="697">
        <f>'Deliverables Checklist'!X18</f>
        <v>0</v>
      </c>
      <c r="AB18" s="656"/>
      <c r="AC18" s="695"/>
      <c r="AD18" s="695"/>
    </row>
    <row r="19" spans="5:30" ht="13.5" customHeight="1">
      <c r="E19" s="1126" t="str">
        <f>'Deliverables Checklist'!B19</f>
        <v>SAP</v>
      </c>
      <c r="F19" s="1771" t="str">
        <f>'Deliverables Checklist'!C19</f>
        <v>Invoice</v>
      </c>
      <c r="G19" s="1772"/>
      <c r="H19" s="1772"/>
      <c r="I19" s="1772"/>
      <c r="J19" s="1773"/>
      <c r="K19" s="1774" t="str">
        <f>'Deliverables Checklist'!H19</f>
        <v>Business Acquisitions</v>
      </c>
      <c r="L19" s="1775"/>
      <c r="M19" s="696">
        <f>'Deliverables Checklist'!J19</f>
        <v>0</v>
      </c>
      <c r="N19" s="649" t="e">
        <f>'Cash Flow'!#REF!</f>
        <v>#REF!</v>
      </c>
      <c r="O19" s="649" t="e">
        <f>'Cash Flow'!#REF!</f>
        <v>#REF!</v>
      </c>
      <c r="P19" s="649" t="e">
        <f>'Cash Flow'!#REF!</f>
        <v>#REF!</v>
      </c>
      <c r="Q19" s="649" t="e">
        <f>'Cash Flow'!#REF!</f>
        <v>#REF!</v>
      </c>
      <c r="R19" s="649" t="e">
        <f>'Cash Flow'!#REF!</f>
        <v>#REF!</v>
      </c>
      <c r="S19" s="649" t="e">
        <f>'Cash Flow'!#REF!</f>
        <v>#REF!</v>
      </c>
      <c r="T19" s="649" t="e">
        <f>'Cash Flow'!#REF!</f>
        <v>#REF!</v>
      </c>
      <c r="U19" s="649" t="e">
        <f>'Cash Flow'!#REF!</f>
        <v>#REF!</v>
      </c>
      <c r="V19" s="649" t="e">
        <f>'Cash Flow'!#REF!</f>
        <v>#REF!</v>
      </c>
      <c r="W19" s="649" t="e">
        <f>'Cash Flow'!#REF!</f>
        <v>#REF!</v>
      </c>
      <c r="X19" s="649" t="e">
        <f>'Cash Flow'!#REF!</f>
        <v>#REF!</v>
      </c>
      <c r="Y19" s="649" t="e">
        <f>'Cash Flow'!#REF!</f>
        <v>#REF!</v>
      </c>
      <c r="Z19" s="649" t="e">
        <f>'Cash Flow'!#REF!</f>
        <v>#REF!</v>
      </c>
      <c r="AA19" s="697">
        <f>'Deliverables Checklist'!X19</f>
        <v>0</v>
      </c>
      <c r="AB19" s="649" t="e">
        <f>'Cash Flow'!#REF!</f>
        <v>#REF!</v>
      </c>
      <c r="AC19" s="695"/>
      <c r="AD19" s="696"/>
    </row>
    <row r="20" spans="5:30" ht="13.5" customHeight="1">
      <c r="E20" s="1126" t="str">
        <f>'Deliverables Checklist'!B20</f>
        <v>e-mail U drive</v>
      </c>
      <c r="F20" s="1771" t="str">
        <f>'Deliverables Checklist'!C20</f>
        <v>Proof of separate bank account</v>
      </c>
      <c r="G20" s="1772"/>
      <c r="H20" s="1772"/>
      <c r="I20" s="1772"/>
      <c r="J20" s="1773"/>
      <c r="K20" s="1774" t="str">
        <f>'Deliverables Checklist'!H20</f>
        <v>Production Controller</v>
      </c>
      <c r="L20" s="1775"/>
      <c r="M20" s="696">
        <f>'Deliverables Checklist'!J20</f>
        <v>1</v>
      </c>
      <c r="N20" s="640" t="e">
        <f>'Cash Flow'!#REF!</f>
        <v>#REF!</v>
      </c>
      <c r="O20" s="640" t="e">
        <f>'Cash Flow'!#REF!</f>
        <v>#REF!</v>
      </c>
      <c r="P20" s="640" t="e">
        <f>'Cash Flow'!#REF!</f>
        <v>#REF!</v>
      </c>
      <c r="Q20" s="640" t="e">
        <f>'Cash Flow'!#REF!</f>
        <v>#REF!</v>
      </c>
      <c r="R20" s="640" t="e">
        <f>'Cash Flow'!#REF!</f>
        <v>#REF!</v>
      </c>
      <c r="S20" s="640" t="e">
        <f>'Cash Flow'!#REF!</f>
        <v>#REF!</v>
      </c>
      <c r="T20" s="640" t="e">
        <f>'Cash Flow'!#REF!</f>
        <v>#REF!</v>
      </c>
      <c r="U20" s="640" t="e">
        <f>'Cash Flow'!#REF!</f>
        <v>#REF!</v>
      </c>
      <c r="V20" s="640" t="e">
        <f>'Cash Flow'!#REF!</f>
        <v>#REF!</v>
      </c>
      <c r="W20" s="640" t="e">
        <f>'Cash Flow'!#REF!</f>
        <v>#REF!</v>
      </c>
      <c r="X20" s="640" t="e">
        <f>'Cash Flow'!#REF!</f>
        <v>#REF!</v>
      </c>
      <c r="Y20" s="640" t="e">
        <f>'Cash Flow'!#REF!</f>
        <v>#REF!</v>
      </c>
      <c r="Z20" s="640" t="e">
        <f>'Cash Flow'!#REF!</f>
        <v>#REF!</v>
      </c>
      <c r="AA20" s="697">
        <f>'Deliverables Checklist'!X20</f>
        <v>0</v>
      </c>
      <c r="AB20" s="649" t="e">
        <f>'Cash Flow'!#REF!</f>
        <v>#REF!</v>
      </c>
      <c r="AC20" s="695"/>
      <c r="AD20" s="696"/>
    </row>
    <row r="21" spans="5:30" ht="13.5" customHeight="1">
      <c r="E21" s="1126" t="str">
        <f>'Deliverables Checklist'!B21</f>
        <v>e-mail U drive</v>
      </c>
      <c r="F21" s="1771" t="str">
        <f>'Deliverables Checklist'!C21</f>
        <v>Copy of Production Insurance Confirmation</v>
      </c>
      <c r="G21" s="1772"/>
      <c r="H21" s="1772"/>
      <c r="I21" s="1772"/>
      <c r="J21" s="1773"/>
      <c r="K21" s="1774" t="str">
        <f>'Deliverables Checklist'!H21</f>
        <v>Production Controller</v>
      </c>
      <c r="L21" s="1775"/>
      <c r="M21" s="696">
        <f>'Deliverables Checklist'!J21</f>
        <v>1</v>
      </c>
      <c r="N21" s="656"/>
      <c r="O21" s="656"/>
      <c r="P21" s="656"/>
      <c r="Q21" s="656"/>
      <c r="R21" s="656"/>
      <c r="S21" s="656"/>
      <c r="T21" s="656"/>
      <c r="U21" s="656"/>
      <c r="V21" s="656"/>
      <c r="W21" s="656"/>
      <c r="X21" s="656"/>
      <c r="Y21" s="656"/>
      <c r="Z21" s="656"/>
      <c r="AA21" s="697">
        <f>'Deliverables Checklist'!X21</f>
        <v>0</v>
      </c>
      <c r="AB21" s="656"/>
      <c r="AC21" s="695"/>
      <c r="AD21" s="695"/>
    </row>
    <row r="22" spans="5:30" ht="13.5" customHeight="1">
      <c r="E22" s="1126" t="str">
        <f>'Deliverables Checklist'!B22</f>
        <v>SAP</v>
      </c>
      <c r="F22" s="1771" t="str">
        <f>'Deliverables Checklist'!C22</f>
        <v>Monthly Production Expenditure Report</v>
      </c>
      <c r="G22" s="1772"/>
      <c r="H22" s="1772"/>
      <c r="I22" s="1772"/>
      <c r="J22" s="1773"/>
      <c r="K22" s="1774" t="str">
        <f>'Deliverables Checklist'!H22</f>
        <v>Production Controller</v>
      </c>
      <c r="L22" s="1775"/>
      <c r="M22" s="696">
        <f>'Deliverables Checklist'!J22</f>
        <v>0</v>
      </c>
      <c r="N22" s="649" t="e">
        <f>'Cash Flow'!#REF!</f>
        <v>#REF!</v>
      </c>
      <c r="O22" s="649" t="e">
        <f>'Cash Flow'!#REF!</f>
        <v>#REF!</v>
      </c>
      <c r="P22" s="649" t="e">
        <f>'Cash Flow'!#REF!</f>
        <v>#REF!</v>
      </c>
      <c r="Q22" s="649" t="e">
        <f>'Cash Flow'!#REF!</f>
        <v>#REF!</v>
      </c>
      <c r="R22" s="649" t="e">
        <f>'Cash Flow'!#REF!</f>
        <v>#REF!</v>
      </c>
      <c r="S22" s="649" t="e">
        <f>'Cash Flow'!#REF!</f>
        <v>#REF!</v>
      </c>
      <c r="T22" s="649" t="e">
        <f>'Cash Flow'!#REF!</f>
        <v>#REF!</v>
      </c>
      <c r="U22" s="649" t="e">
        <f>'Cash Flow'!#REF!</f>
        <v>#REF!</v>
      </c>
      <c r="V22" s="649" t="e">
        <f>'Cash Flow'!#REF!</f>
        <v>#REF!</v>
      </c>
      <c r="W22" s="649" t="e">
        <f>'Cash Flow'!#REF!</f>
        <v>#REF!</v>
      </c>
      <c r="X22" s="649" t="e">
        <f>'Cash Flow'!#REF!</f>
        <v>#REF!</v>
      </c>
      <c r="Y22" s="649" t="e">
        <f>'Cash Flow'!#REF!</f>
        <v>#REF!</v>
      </c>
      <c r="Z22" s="649" t="e">
        <f>'Cash Flow'!#REF!</f>
        <v>#REF!</v>
      </c>
      <c r="AA22" s="697" t="str">
        <f>'Deliverables Checklist'!X22</f>
        <v>P14 mid-month</v>
      </c>
      <c r="AB22" s="649" t="e">
        <f>'Cash Flow'!#REF!</f>
        <v>#REF!</v>
      </c>
      <c r="AC22" s="695"/>
      <c r="AD22" s="696"/>
    </row>
    <row r="23" spans="5:30" ht="13.5" customHeight="1">
      <c r="E23" s="1126" t="str">
        <f>'Deliverables Checklist'!B23</f>
        <v>email</v>
      </c>
      <c r="F23" s="1771" t="str">
        <f>'Deliverables Checklist'!C23</f>
        <v>Asset Closing Memo</v>
      </c>
      <c r="G23" s="1772"/>
      <c r="H23" s="1772"/>
      <c r="I23" s="1772"/>
      <c r="J23" s="1773"/>
      <c r="K23" s="1774" t="str">
        <f>'Deliverables Checklist'!H23</f>
        <v>Production Controller</v>
      </c>
      <c r="L23" s="1775"/>
      <c r="M23" s="696">
        <f>'Deliverables Checklist'!J23</f>
        <v>0</v>
      </c>
      <c r="N23" s="649" t="e">
        <f>'Cash Flow'!#REF!</f>
        <v>#REF!</v>
      </c>
      <c r="O23" s="649" t="e">
        <f>'Cash Flow'!#REF!</f>
        <v>#REF!</v>
      </c>
      <c r="P23" s="649" t="e">
        <f>'Cash Flow'!#REF!</f>
        <v>#REF!</v>
      </c>
      <c r="Q23" s="649" t="e">
        <f>'Cash Flow'!#REF!</f>
        <v>#REF!</v>
      </c>
      <c r="R23" s="649" t="e">
        <f>'Cash Flow'!#REF!</f>
        <v>#REF!</v>
      </c>
      <c r="S23" s="649" t="e">
        <f>'Cash Flow'!#REF!</f>
        <v>#REF!</v>
      </c>
      <c r="T23" s="649" t="e">
        <f>'Cash Flow'!#REF!</f>
        <v>#REF!</v>
      </c>
      <c r="U23" s="649" t="e">
        <f>'Cash Flow'!#REF!</f>
        <v>#REF!</v>
      </c>
      <c r="V23" s="649" t="e">
        <f>'Cash Flow'!#REF!</f>
        <v>#REF!</v>
      </c>
      <c r="W23" s="649" t="e">
        <f>'Cash Flow'!#REF!</f>
        <v>#REF!</v>
      </c>
      <c r="X23" s="649" t="e">
        <f>'Cash Flow'!#REF!</f>
        <v>#REF!</v>
      </c>
      <c r="Y23" s="649" t="e">
        <f>'Cash Flow'!#REF!</f>
        <v>#REF!</v>
      </c>
      <c r="Z23" s="649" t="e">
        <f>'Cash Flow'!#REF!</f>
        <v>#REF!</v>
      </c>
      <c r="AA23" s="697">
        <f>'Deliverables Checklist'!X23</f>
        <v>0</v>
      </c>
      <c r="AB23" s="649" t="e">
        <f>'Cash Flow'!#REF!</f>
        <v>#REF!</v>
      </c>
      <c r="AC23" s="695"/>
      <c r="AD23" s="696"/>
    </row>
    <row r="24" spans="5:30" ht="13.5" customHeight="1">
      <c r="E24" s="1126" t="str">
        <f>'Deliverables Checklist'!B24</f>
        <v>e-mail U drive</v>
      </c>
      <c r="F24" s="1771" t="str">
        <f>'Deliverables Checklist'!C24</f>
        <v>Final Status Report    (Production Controller)</v>
      </c>
      <c r="G24" s="1772"/>
      <c r="H24" s="1772"/>
      <c r="I24" s="1772"/>
      <c r="J24" s="1773"/>
      <c r="K24" s="1774" t="str">
        <f>'Deliverables Checklist'!H24</f>
        <v>Financial Administrator</v>
      </c>
      <c r="L24" s="1775"/>
      <c r="M24" s="696">
        <f>'Deliverables Checklist'!J24</f>
        <v>0</v>
      </c>
      <c r="N24" s="640" t="e">
        <f>'Cash Flow'!#REF!</f>
        <v>#REF!</v>
      </c>
      <c r="O24" s="640" t="e">
        <f>'Cash Flow'!#REF!</f>
        <v>#REF!</v>
      </c>
      <c r="P24" s="640" t="e">
        <f>'Cash Flow'!#REF!</f>
        <v>#REF!</v>
      </c>
      <c r="Q24" s="640" t="e">
        <f>'Cash Flow'!#REF!</f>
        <v>#REF!</v>
      </c>
      <c r="R24" s="640" t="e">
        <f>'Cash Flow'!#REF!</f>
        <v>#REF!</v>
      </c>
      <c r="S24" s="640" t="e">
        <f>'Cash Flow'!#REF!</f>
        <v>#REF!</v>
      </c>
      <c r="T24" s="640" t="e">
        <f>'Cash Flow'!#REF!</f>
        <v>#REF!</v>
      </c>
      <c r="U24" s="640" t="e">
        <f>'Cash Flow'!#REF!</f>
        <v>#REF!</v>
      </c>
      <c r="V24" s="640" t="e">
        <f>'Cash Flow'!#REF!</f>
        <v>#REF!</v>
      </c>
      <c r="W24" s="640" t="e">
        <f>'Cash Flow'!#REF!</f>
        <v>#REF!</v>
      </c>
      <c r="X24" s="640" t="e">
        <f>'Cash Flow'!#REF!</f>
        <v>#REF!</v>
      </c>
      <c r="Y24" s="640" t="e">
        <f>'Cash Flow'!#REF!</f>
        <v>#REF!</v>
      </c>
      <c r="Z24" s="640" t="e">
        <f>'Cash Flow'!#REF!</f>
        <v>#REF!</v>
      </c>
      <c r="AA24" s="697">
        <f>'Deliverables Checklist'!X24</f>
        <v>0</v>
      </c>
      <c r="AB24" s="649" t="e">
        <f>'Cash Flow'!#REF!</f>
        <v>#REF!</v>
      </c>
      <c r="AC24" s="695"/>
      <c r="AD24" s="696"/>
    </row>
    <row r="25" spans="5:30" ht="13.5" customHeight="1">
      <c r="E25" s="1126" t="str">
        <f>'Deliverables Checklist'!B25</f>
        <v>e-mail U drive</v>
      </c>
      <c r="F25" s="1771" t="str">
        <f>'Deliverables Checklist'!C25</f>
        <v>Content Workshop</v>
      </c>
      <c r="G25" s="1772"/>
      <c r="H25" s="1772"/>
      <c r="I25" s="1772"/>
      <c r="J25" s="1773"/>
      <c r="K25" s="1774" t="str">
        <f>'Deliverables Checklist'!H25</f>
        <v>Commissioning Editor</v>
      </c>
      <c r="L25" s="1775"/>
      <c r="M25" s="696">
        <f>'Deliverables Checklist'!J25</f>
        <v>1</v>
      </c>
      <c r="N25" s="656"/>
      <c r="O25" s="656"/>
      <c r="P25" s="656"/>
      <c r="Q25" s="656"/>
      <c r="R25" s="656"/>
      <c r="S25" s="656"/>
      <c r="T25" s="656"/>
      <c r="U25" s="656"/>
      <c r="V25" s="656"/>
      <c r="W25" s="656"/>
      <c r="X25" s="656"/>
      <c r="Y25" s="656"/>
      <c r="Z25" s="656"/>
      <c r="AA25" s="697">
        <f>'Deliverables Checklist'!X25</f>
        <v>0</v>
      </c>
      <c r="AB25" s="656"/>
      <c r="AC25" s="695"/>
      <c r="AD25" s="695"/>
    </row>
    <row r="26" spans="5:30" ht="13.5" customHeight="1">
      <c r="E26" s="1126" t="str">
        <f>'Deliverables Checklist'!B26</f>
        <v>e-mail U drive</v>
      </c>
      <c r="F26" s="1771" t="str">
        <f>'Deliverables Checklist'!C26</f>
        <v>Research Pack</v>
      </c>
      <c r="G26" s="1772"/>
      <c r="H26" s="1772"/>
      <c r="I26" s="1772"/>
      <c r="J26" s="1773"/>
      <c r="K26" s="1774" t="str">
        <f>'Deliverables Checklist'!H26</f>
        <v>Commissioning Editor</v>
      </c>
      <c r="L26" s="1775"/>
      <c r="M26" s="696">
        <f>'Deliverables Checklist'!J26</f>
        <v>1</v>
      </c>
      <c r="N26" s="649" t="e">
        <f>'Cash Flow'!#REF!</f>
        <v>#REF!</v>
      </c>
      <c r="O26" s="649" t="e">
        <f>'Cash Flow'!#REF!</f>
        <v>#REF!</v>
      </c>
      <c r="P26" s="649" t="e">
        <f>'Cash Flow'!#REF!</f>
        <v>#REF!</v>
      </c>
      <c r="Q26" s="649" t="e">
        <f>'Cash Flow'!#REF!</f>
        <v>#REF!</v>
      </c>
      <c r="R26" s="649" t="e">
        <f>'Cash Flow'!#REF!</f>
        <v>#REF!</v>
      </c>
      <c r="S26" s="649" t="e">
        <f>'Cash Flow'!#REF!</f>
        <v>#REF!</v>
      </c>
      <c r="T26" s="649" t="e">
        <f>'Cash Flow'!#REF!</f>
        <v>#REF!</v>
      </c>
      <c r="U26" s="649" t="e">
        <f>'Cash Flow'!#REF!</f>
        <v>#REF!</v>
      </c>
      <c r="V26" s="649" t="e">
        <f>'Cash Flow'!#REF!</f>
        <v>#REF!</v>
      </c>
      <c r="W26" s="649" t="e">
        <f>'Cash Flow'!#REF!</f>
        <v>#REF!</v>
      </c>
      <c r="X26" s="649" t="e">
        <f>'Cash Flow'!#REF!</f>
        <v>#REF!</v>
      </c>
      <c r="Y26" s="649" t="e">
        <f>'Cash Flow'!#REF!</f>
        <v>#REF!</v>
      </c>
      <c r="Z26" s="649" t="e">
        <f>'Cash Flow'!#REF!</f>
        <v>#REF!</v>
      </c>
      <c r="AA26" s="697">
        <f>'Deliverables Checklist'!X26</f>
        <v>0</v>
      </c>
      <c r="AB26" s="649" t="e">
        <f>'Cash Flow'!#REF!</f>
        <v>#REF!</v>
      </c>
      <c r="AC26" s="695"/>
      <c r="AD26" s="696"/>
    </row>
    <row r="27" spans="5:30" ht="13.5" customHeight="1">
      <c r="E27" s="1126" t="str">
        <f>'Deliverables Checklist'!B27</f>
        <v>Dalet</v>
      </c>
      <c r="F27" s="1771" t="str">
        <f>'Deliverables Checklist'!C27</f>
        <v>Episodic Outlines; EPG Synopsis</v>
      </c>
      <c r="G27" s="1772"/>
      <c r="H27" s="1772"/>
      <c r="I27" s="1772"/>
      <c r="J27" s="1773"/>
      <c r="K27" s="1774" t="str">
        <f>'Deliverables Checklist'!H27</f>
        <v>Commissioning Editor</v>
      </c>
      <c r="L27" s="1775"/>
      <c r="M27" s="696">
        <f>'Deliverables Checklist'!J27</f>
        <v>1</v>
      </c>
      <c r="N27" s="649" t="e">
        <f>'Cash Flow'!#REF!</f>
        <v>#REF!</v>
      </c>
      <c r="O27" s="649" t="e">
        <f>'Cash Flow'!#REF!</f>
        <v>#REF!</v>
      </c>
      <c r="P27" s="649" t="e">
        <f>'Cash Flow'!#REF!</f>
        <v>#REF!</v>
      </c>
      <c r="Q27" s="649" t="e">
        <f>'Cash Flow'!#REF!</f>
        <v>#REF!</v>
      </c>
      <c r="R27" s="649" t="e">
        <f>'Cash Flow'!#REF!</f>
        <v>#REF!</v>
      </c>
      <c r="S27" s="649" t="e">
        <f>'Cash Flow'!#REF!</f>
        <v>#REF!</v>
      </c>
      <c r="T27" s="649" t="e">
        <f>'Cash Flow'!#REF!</f>
        <v>#REF!</v>
      </c>
      <c r="U27" s="649" t="e">
        <f>'Cash Flow'!#REF!</f>
        <v>#REF!</v>
      </c>
      <c r="V27" s="649" t="e">
        <f>'Cash Flow'!#REF!</f>
        <v>#REF!</v>
      </c>
      <c r="W27" s="649" t="e">
        <f>'Cash Flow'!#REF!</f>
        <v>#REF!</v>
      </c>
      <c r="X27" s="649" t="e">
        <f>'Cash Flow'!#REF!</f>
        <v>#REF!</v>
      </c>
      <c r="Y27" s="649" t="e">
        <f>'Cash Flow'!#REF!</f>
        <v>#REF!</v>
      </c>
      <c r="Z27" s="649" t="e">
        <f>'Cash Flow'!#REF!</f>
        <v>#REF!</v>
      </c>
      <c r="AA27" s="697">
        <f>'Deliverables Checklist'!X27</f>
        <v>0</v>
      </c>
      <c r="AB27" s="649" t="e">
        <f>'Cash Flow'!#REF!</f>
        <v>#REF!</v>
      </c>
      <c r="AC27" s="695"/>
      <c r="AD27" s="696"/>
    </row>
    <row r="28" spans="5:30" ht="13.5" customHeight="1">
      <c r="E28" s="1126" t="str">
        <f>'Deliverables Checklist'!B28</f>
        <v>Dalet</v>
      </c>
      <c r="F28" s="1771" t="str">
        <f>'Deliverables Checklist'!C28</f>
        <v>Series Outlines</v>
      </c>
      <c r="G28" s="1772"/>
      <c r="H28" s="1772"/>
      <c r="I28" s="1772"/>
      <c r="J28" s="1773"/>
      <c r="K28" s="1774" t="str">
        <f>'Deliverables Checklist'!H28</f>
        <v>Commissioning Editor</v>
      </c>
      <c r="L28" s="1775"/>
      <c r="M28" s="696">
        <f>'Deliverables Checklist'!J28</f>
        <v>0</v>
      </c>
      <c r="N28" s="649" t="e">
        <f>'Cash Flow'!#REF!</f>
        <v>#REF!</v>
      </c>
      <c r="O28" s="649" t="e">
        <f>'Cash Flow'!#REF!</f>
        <v>#REF!</v>
      </c>
      <c r="P28" s="649" t="e">
        <f>'Cash Flow'!#REF!</f>
        <v>#REF!</v>
      </c>
      <c r="Q28" s="649" t="e">
        <f>'Cash Flow'!#REF!</f>
        <v>#REF!</v>
      </c>
      <c r="R28" s="649" t="e">
        <f>'Cash Flow'!#REF!</f>
        <v>#REF!</v>
      </c>
      <c r="S28" s="649" t="e">
        <f>'Cash Flow'!#REF!</f>
        <v>#REF!</v>
      </c>
      <c r="T28" s="649" t="e">
        <f>'Cash Flow'!#REF!</f>
        <v>#REF!</v>
      </c>
      <c r="U28" s="649" t="e">
        <f>'Cash Flow'!#REF!</f>
        <v>#REF!</v>
      </c>
      <c r="V28" s="649" t="e">
        <f>'Cash Flow'!#REF!</f>
        <v>#REF!</v>
      </c>
      <c r="W28" s="649" t="e">
        <f>'Cash Flow'!#REF!</f>
        <v>#REF!</v>
      </c>
      <c r="X28" s="649" t="e">
        <f>'Cash Flow'!#REF!</f>
        <v>#REF!</v>
      </c>
      <c r="Y28" s="649" t="e">
        <f>'Cash Flow'!#REF!</f>
        <v>#REF!</v>
      </c>
      <c r="Z28" s="649" t="e">
        <f>'Cash Flow'!#REF!</f>
        <v>#REF!</v>
      </c>
      <c r="AA28" s="697">
        <f>'Deliverables Checklist'!X28</f>
        <v>0</v>
      </c>
      <c r="AB28" s="649" t="e">
        <f>'Cash Flow'!#REF!</f>
        <v>#REF!</v>
      </c>
      <c r="AC28" s="695"/>
      <c r="AD28" s="696"/>
    </row>
    <row r="29" spans="5:30" ht="13.5" customHeight="1">
      <c r="E29" s="1126" t="str">
        <f>'Deliverables Checklist'!B29</f>
        <v>U Drive</v>
      </c>
      <c r="F29" s="1771" t="str">
        <f>'Deliverables Checklist'!C29</f>
        <v>Final Approved TX Scripts</v>
      </c>
      <c r="G29" s="1772"/>
      <c r="H29" s="1772"/>
      <c r="I29" s="1772"/>
      <c r="J29" s="1773"/>
      <c r="K29" s="1774" t="str">
        <f>'Deliverables Checklist'!H29</f>
        <v>Commissioning Editor</v>
      </c>
      <c r="L29" s="1775"/>
      <c r="M29" s="696">
        <f>'Deliverables Checklist'!J29</f>
        <v>0</v>
      </c>
      <c r="N29" s="649" t="e">
        <f>'Cash Flow'!#REF!</f>
        <v>#REF!</v>
      </c>
      <c r="O29" s="649" t="e">
        <f>'Cash Flow'!#REF!</f>
        <v>#REF!</v>
      </c>
      <c r="P29" s="649" t="e">
        <f>'Cash Flow'!#REF!</f>
        <v>#REF!</v>
      </c>
      <c r="Q29" s="649" t="e">
        <f>'Cash Flow'!#REF!</f>
        <v>#REF!</v>
      </c>
      <c r="R29" s="649" t="e">
        <f>'Cash Flow'!#REF!</f>
        <v>#REF!</v>
      </c>
      <c r="S29" s="649" t="e">
        <f>'Cash Flow'!#REF!</f>
        <v>#REF!</v>
      </c>
      <c r="T29" s="649" t="e">
        <f>'Cash Flow'!#REF!</f>
        <v>#REF!</v>
      </c>
      <c r="U29" s="649" t="e">
        <f>'Cash Flow'!#REF!</f>
        <v>#REF!</v>
      </c>
      <c r="V29" s="649" t="e">
        <f>'Cash Flow'!#REF!</f>
        <v>#REF!</v>
      </c>
      <c r="W29" s="649" t="e">
        <f>'Cash Flow'!#REF!</f>
        <v>#REF!</v>
      </c>
      <c r="X29" s="649" t="e">
        <f>'Cash Flow'!#REF!</f>
        <v>#REF!</v>
      </c>
      <c r="Y29" s="649" t="e">
        <f>'Cash Flow'!#REF!</f>
        <v>#REF!</v>
      </c>
      <c r="Z29" s="649" t="e">
        <f>'Cash Flow'!#REF!</f>
        <v>#REF!</v>
      </c>
      <c r="AA29" s="697">
        <f>'Deliverables Checklist'!X29</f>
        <v>0</v>
      </c>
      <c r="AB29" s="649" t="e">
        <f>'Cash Flow'!#REF!</f>
        <v>#REF!</v>
      </c>
      <c r="AC29" s="695"/>
      <c r="AD29" s="696"/>
    </row>
    <row r="30" spans="5:30" ht="13.5" customHeight="1">
      <c r="E30" s="1126" t="str">
        <f>'Deliverables Checklist'!B30</f>
        <v>YBC</v>
      </c>
      <c r="F30" s="1771" t="str">
        <f>'Deliverables Checklist'!C30</f>
        <v>Viewing copy delivered via we transfer or similar product</v>
      </c>
      <c r="G30" s="1772"/>
      <c r="H30" s="1772"/>
      <c r="I30" s="1772"/>
      <c r="J30" s="1773"/>
      <c r="K30" s="1774" t="str">
        <f>'Deliverables Checklist'!H30</f>
        <v>Commissioning Editor</v>
      </c>
      <c r="L30" s="1775"/>
      <c r="M30" s="696">
        <f>'Deliverables Checklist'!J30</f>
        <v>0</v>
      </c>
      <c r="N30" s="649" t="e">
        <f>'Cash Flow'!#REF!</f>
        <v>#REF!</v>
      </c>
      <c r="O30" s="649" t="e">
        <f>'Cash Flow'!#REF!</f>
        <v>#REF!</v>
      </c>
      <c r="P30" s="649" t="e">
        <f>'Cash Flow'!#REF!</f>
        <v>#REF!</v>
      </c>
      <c r="Q30" s="649" t="e">
        <f>'Cash Flow'!#REF!</f>
        <v>#REF!</v>
      </c>
      <c r="R30" s="649" t="e">
        <f>'Cash Flow'!#REF!</f>
        <v>#REF!</v>
      </c>
      <c r="S30" s="649" t="e">
        <f>'Cash Flow'!#REF!</f>
        <v>#REF!</v>
      </c>
      <c r="T30" s="649" t="e">
        <f>'Cash Flow'!#REF!</f>
        <v>#REF!</v>
      </c>
      <c r="U30" s="649" t="e">
        <f>'Cash Flow'!#REF!</f>
        <v>#REF!</v>
      </c>
      <c r="V30" s="649" t="e">
        <f>'Cash Flow'!#REF!</f>
        <v>#REF!</v>
      </c>
      <c r="W30" s="649" t="e">
        <f>'Cash Flow'!#REF!</f>
        <v>#REF!</v>
      </c>
      <c r="X30" s="649" t="e">
        <f>'Cash Flow'!#REF!</f>
        <v>#REF!</v>
      </c>
      <c r="Y30" s="649" t="e">
        <f>'Cash Flow'!#REF!</f>
        <v>#REF!</v>
      </c>
      <c r="Z30" s="649" t="e">
        <f>'Cash Flow'!#REF!</f>
        <v>#REF!</v>
      </c>
      <c r="AA30" s="697">
        <f>'Deliverables Checklist'!X30</f>
        <v>0</v>
      </c>
      <c r="AB30" s="649" t="e">
        <f>'Cash Flow'!#REF!</f>
        <v>#REF!</v>
      </c>
      <c r="AC30" s="695"/>
      <c r="AD30" s="696"/>
    </row>
    <row r="31" spans="5:30" ht="13.5" customHeight="1">
      <c r="E31" s="1126" t="str">
        <f>'Deliverables Checklist'!B31</f>
        <v>Dalet</v>
      </c>
      <c r="F31" s="1771" t="str">
        <f>'Deliverables Checklist'!C31</f>
        <v>EPKs and Promos</v>
      </c>
      <c r="G31" s="1772"/>
      <c r="H31" s="1772"/>
      <c r="I31" s="1772"/>
      <c r="J31" s="1773"/>
      <c r="K31" s="1774" t="str">
        <f>'Deliverables Checklist'!H31</f>
        <v>Commissioning Editor</v>
      </c>
      <c r="L31" s="1775"/>
      <c r="M31" s="696">
        <f>'Deliverables Checklist'!J31</f>
        <v>0</v>
      </c>
      <c r="N31" s="649" t="e">
        <f>'Cash Flow'!#REF!</f>
        <v>#REF!</v>
      </c>
      <c r="O31" s="649" t="e">
        <f>'Cash Flow'!#REF!</f>
        <v>#REF!</v>
      </c>
      <c r="P31" s="649" t="e">
        <f>'Cash Flow'!#REF!</f>
        <v>#REF!</v>
      </c>
      <c r="Q31" s="649" t="e">
        <f>'Cash Flow'!#REF!</f>
        <v>#REF!</v>
      </c>
      <c r="R31" s="649" t="e">
        <f>'Cash Flow'!#REF!</f>
        <v>#REF!</v>
      </c>
      <c r="S31" s="649" t="e">
        <f>'Cash Flow'!#REF!</f>
        <v>#REF!</v>
      </c>
      <c r="T31" s="649" t="e">
        <f>'Cash Flow'!#REF!</f>
        <v>#REF!</v>
      </c>
      <c r="U31" s="649" t="e">
        <f>'Cash Flow'!#REF!</f>
        <v>#REF!</v>
      </c>
      <c r="V31" s="649" t="e">
        <f>'Cash Flow'!#REF!</f>
        <v>#REF!</v>
      </c>
      <c r="W31" s="649" t="e">
        <f>'Cash Flow'!#REF!</f>
        <v>#REF!</v>
      </c>
      <c r="X31" s="649" t="e">
        <f>'Cash Flow'!#REF!</f>
        <v>#REF!</v>
      </c>
      <c r="Y31" s="649" t="e">
        <f>'Cash Flow'!#REF!</f>
        <v>#REF!</v>
      </c>
      <c r="Z31" s="649" t="e">
        <f>'Cash Flow'!#REF!</f>
        <v>#REF!</v>
      </c>
      <c r="AA31" s="697">
        <f>'Deliverables Checklist'!X31</f>
        <v>0</v>
      </c>
      <c r="AB31" s="649" t="e">
        <f>'Cash Flow'!#REF!</f>
        <v>#REF!</v>
      </c>
      <c r="AC31" s="695"/>
      <c r="AD31" s="696"/>
    </row>
    <row r="32" spans="5:30" ht="13.5" customHeight="1">
      <c r="E32" s="1126" t="str">
        <f>'Deliverables Checklist'!B32</f>
        <v>Dalet</v>
      </c>
      <c r="F32" s="1771" t="str">
        <f>'Deliverables Checklist'!C32</f>
        <v>Episodic File Delivery (portal) with M&amp;E tracks</v>
      </c>
      <c r="G32" s="1772"/>
      <c r="H32" s="1772"/>
      <c r="I32" s="1772"/>
      <c r="J32" s="1773"/>
      <c r="K32" s="1774" t="str">
        <f>'Deliverables Checklist'!H32</f>
        <v>Commissioning Editor</v>
      </c>
      <c r="L32" s="1775"/>
      <c r="M32" s="696">
        <f>'Deliverables Checklist'!J32</f>
        <v>0</v>
      </c>
      <c r="N32" s="649" t="e">
        <f>'Cash Flow'!#REF!</f>
        <v>#REF!</v>
      </c>
      <c r="O32" s="649" t="e">
        <f>'Cash Flow'!#REF!</f>
        <v>#REF!</v>
      </c>
      <c r="P32" s="649" t="e">
        <f>'Cash Flow'!#REF!</f>
        <v>#REF!</v>
      </c>
      <c r="Q32" s="649" t="e">
        <f>'Cash Flow'!#REF!</f>
        <v>#REF!</v>
      </c>
      <c r="R32" s="649" t="e">
        <f>'Cash Flow'!#REF!</f>
        <v>#REF!</v>
      </c>
      <c r="S32" s="649" t="e">
        <f>'Cash Flow'!#REF!</f>
        <v>#REF!</v>
      </c>
      <c r="T32" s="649" t="e">
        <f>'Cash Flow'!#REF!</f>
        <v>#REF!</v>
      </c>
      <c r="U32" s="649" t="e">
        <f>'Cash Flow'!#REF!</f>
        <v>#REF!</v>
      </c>
      <c r="V32" s="649" t="e">
        <f>'Cash Flow'!#REF!</f>
        <v>#REF!</v>
      </c>
      <c r="W32" s="649" t="e">
        <f>'Cash Flow'!#REF!</f>
        <v>#REF!</v>
      </c>
      <c r="X32" s="649" t="e">
        <f>'Cash Flow'!#REF!</f>
        <v>#REF!</v>
      </c>
      <c r="Y32" s="649" t="e">
        <f>'Cash Flow'!#REF!</f>
        <v>#REF!</v>
      </c>
      <c r="Z32" s="649" t="e">
        <f>'Cash Flow'!#REF!</f>
        <v>#REF!</v>
      </c>
      <c r="AA32" s="697">
        <f>'Deliverables Checklist'!X32</f>
        <v>0</v>
      </c>
      <c r="AB32" s="649" t="e">
        <f>'Cash Flow'!#REF!</f>
        <v>#REF!</v>
      </c>
      <c r="AC32" s="695"/>
      <c r="AD32" s="696"/>
    </row>
    <row r="33" spans="5:30" ht="13.5" customHeight="1">
      <c r="E33" s="1126" t="str">
        <f>'Deliverables Checklist'!B33</f>
        <v>Dalet</v>
      </c>
      <c r="F33" s="1771" t="str">
        <f>'Deliverables Checklist'!C33</f>
        <v>Rushes/Unedited material; metadata (separate folder and house codes)</v>
      </c>
      <c r="G33" s="1772"/>
      <c r="H33" s="1772"/>
      <c r="I33" s="1772"/>
      <c r="J33" s="1773"/>
      <c r="K33" s="1774" t="str">
        <f>'Deliverables Checklist'!H33</f>
        <v>Commissioning Editor</v>
      </c>
      <c r="L33" s="1775"/>
      <c r="M33" s="696">
        <f>'Deliverables Checklist'!J33</f>
        <v>0</v>
      </c>
      <c r="N33" s="649" t="e">
        <f>'Cash Flow'!#REF!</f>
        <v>#REF!</v>
      </c>
      <c r="O33" s="649" t="e">
        <f>'Cash Flow'!#REF!</f>
        <v>#REF!</v>
      </c>
      <c r="P33" s="649" t="e">
        <f>'Cash Flow'!#REF!</f>
        <v>#REF!</v>
      </c>
      <c r="Q33" s="649" t="e">
        <f>'Cash Flow'!#REF!</f>
        <v>#REF!</v>
      </c>
      <c r="R33" s="649" t="e">
        <f>'Cash Flow'!#REF!</f>
        <v>#REF!</v>
      </c>
      <c r="S33" s="649" t="e">
        <f>'Cash Flow'!#REF!</f>
        <v>#REF!</v>
      </c>
      <c r="T33" s="649" t="e">
        <f>'Cash Flow'!#REF!</f>
        <v>#REF!</v>
      </c>
      <c r="U33" s="649" t="e">
        <f>'Cash Flow'!#REF!</f>
        <v>#REF!</v>
      </c>
      <c r="V33" s="649" t="e">
        <f>'Cash Flow'!#REF!</f>
        <v>#REF!</v>
      </c>
      <c r="W33" s="649" t="e">
        <f>'Cash Flow'!#REF!</f>
        <v>#REF!</v>
      </c>
      <c r="X33" s="649" t="e">
        <f>'Cash Flow'!#REF!</f>
        <v>#REF!</v>
      </c>
      <c r="Y33" s="649" t="e">
        <f>'Cash Flow'!#REF!</f>
        <v>#REF!</v>
      </c>
      <c r="Z33" s="649" t="e">
        <f>'Cash Flow'!#REF!</f>
        <v>#REF!</v>
      </c>
      <c r="AA33" s="697">
        <f>'Deliverables Checklist'!X33</f>
        <v>0</v>
      </c>
      <c r="AB33" s="649" t="e">
        <f>'Cash Flow'!#REF!</f>
        <v>#REF!</v>
      </c>
      <c r="AC33" s="695"/>
      <c r="AD33" s="696"/>
    </row>
    <row r="34" spans="5:30" ht="13.5" customHeight="1">
      <c r="E34" s="1126" t="str">
        <f>'Deliverables Checklist'!B34</f>
        <v>iMonitor</v>
      </c>
      <c r="F34" s="1771" t="str">
        <f>'Deliverables Checklist'!C34</f>
        <v>Music Cue Sheet</v>
      </c>
      <c r="G34" s="1772"/>
      <c r="H34" s="1772"/>
      <c r="I34" s="1772"/>
      <c r="J34" s="1773"/>
      <c r="K34" s="1774" t="str">
        <f>'Deliverables Checklist'!H34</f>
        <v>Commissioning Editor</v>
      </c>
      <c r="L34" s="1775"/>
      <c r="M34" s="696">
        <f>'Deliverables Checklist'!J34</f>
        <v>0</v>
      </c>
      <c r="N34" s="649" t="e">
        <f>'Cash Flow'!#REF!</f>
        <v>#REF!</v>
      </c>
      <c r="O34" s="649" t="e">
        <f>'Cash Flow'!#REF!</f>
        <v>#REF!</v>
      </c>
      <c r="P34" s="649" t="e">
        <f>'Cash Flow'!#REF!</f>
        <v>#REF!</v>
      </c>
      <c r="Q34" s="649" t="e">
        <f>'Cash Flow'!#REF!</f>
        <v>#REF!</v>
      </c>
      <c r="R34" s="649" t="e">
        <f>'Cash Flow'!#REF!</f>
        <v>#REF!</v>
      </c>
      <c r="S34" s="649" t="e">
        <f>'Cash Flow'!#REF!</f>
        <v>#REF!</v>
      </c>
      <c r="T34" s="649" t="e">
        <f>'Cash Flow'!#REF!</f>
        <v>#REF!</v>
      </c>
      <c r="U34" s="649" t="e">
        <f>'Cash Flow'!#REF!</f>
        <v>#REF!</v>
      </c>
      <c r="V34" s="649" t="e">
        <f>'Cash Flow'!#REF!</f>
        <v>#REF!</v>
      </c>
      <c r="W34" s="649" t="e">
        <f>'Cash Flow'!#REF!</f>
        <v>#REF!</v>
      </c>
      <c r="X34" s="649" t="e">
        <f>'Cash Flow'!#REF!</f>
        <v>#REF!</v>
      </c>
      <c r="Y34" s="649" t="e">
        <f>'Cash Flow'!#REF!</f>
        <v>#REF!</v>
      </c>
      <c r="Z34" s="649" t="e">
        <f>'Cash Flow'!#REF!</f>
        <v>#REF!</v>
      </c>
      <c r="AA34" s="697">
        <f>'Deliverables Checklist'!X34</f>
        <v>0</v>
      </c>
      <c r="AB34" s="649" t="e">
        <f>'Cash Flow'!#REF!</f>
        <v>#REF!</v>
      </c>
      <c r="AC34" s="695"/>
      <c r="AD34" s="696"/>
    </row>
    <row r="35" spans="5:30" ht="13.5" customHeight="1">
      <c r="E35" s="1126" t="str">
        <f>'Deliverables Checklist'!B35</f>
        <v>IBMS</v>
      </c>
      <c r="F35" s="1771" t="str">
        <f>'Deliverables Checklist'!C35</f>
        <v>FCC / DPP Shim info sheet (sign off on dalet)</v>
      </c>
      <c r="G35" s="1772"/>
      <c r="H35" s="1772"/>
      <c r="I35" s="1772"/>
      <c r="J35" s="1773"/>
      <c r="K35" s="1774" t="str">
        <f>'Deliverables Checklist'!H35</f>
        <v>Commissioning Editor</v>
      </c>
      <c r="L35" s="1775"/>
      <c r="M35" s="696">
        <f>'Deliverables Checklist'!J35</f>
        <v>0</v>
      </c>
      <c r="N35" s="649" t="e">
        <f>'Cash Flow'!#REF!</f>
        <v>#REF!</v>
      </c>
      <c r="O35" s="649" t="e">
        <f>'Cash Flow'!#REF!</f>
        <v>#REF!</v>
      </c>
      <c r="P35" s="649" t="e">
        <f>'Cash Flow'!#REF!</f>
        <v>#REF!</v>
      </c>
      <c r="Q35" s="649" t="e">
        <f>'Cash Flow'!#REF!</f>
        <v>#REF!</v>
      </c>
      <c r="R35" s="649" t="e">
        <f>'Cash Flow'!#REF!</f>
        <v>#REF!</v>
      </c>
      <c r="S35" s="649" t="e">
        <f>'Cash Flow'!#REF!</f>
        <v>#REF!</v>
      </c>
      <c r="T35" s="649" t="e">
        <f>'Cash Flow'!#REF!</f>
        <v>#REF!</v>
      </c>
      <c r="U35" s="649" t="e">
        <f>'Cash Flow'!#REF!</f>
        <v>#REF!</v>
      </c>
      <c r="V35" s="649" t="e">
        <f>'Cash Flow'!#REF!</f>
        <v>#REF!</v>
      </c>
      <c r="W35" s="649" t="e">
        <f>'Cash Flow'!#REF!</f>
        <v>#REF!</v>
      </c>
      <c r="X35" s="649" t="e">
        <f>'Cash Flow'!#REF!</f>
        <v>#REF!</v>
      </c>
      <c r="Y35" s="649" t="e">
        <f>'Cash Flow'!#REF!</f>
        <v>#REF!</v>
      </c>
      <c r="Z35" s="649" t="e">
        <f>'Cash Flow'!#REF!</f>
        <v>#REF!</v>
      </c>
      <c r="AA35" s="697">
        <f>'Deliverables Checklist'!X35</f>
        <v>0</v>
      </c>
      <c r="AB35" s="649" t="e">
        <f>'Cash Flow'!#REF!</f>
        <v>#REF!</v>
      </c>
      <c r="AC35" s="695"/>
      <c r="AD35" s="696"/>
    </row>
    <row r="36" spans="5:30" ht="13.5" customHeight="1">
      <c r="E36" s="1126" t="str">
        <f>'Deliverables Checklist'!B36</f>
        <v>Hard drive</v>
      </c>
      <c r="F36" s="1771" t="str">
        <f>'Deliverables Checklist'!C36</f>
        <v>Full Series episodes (back-up on SABC Hard drive)</v>
      </c>
      <c r="G36" s="1772"/>
      <c r="H36" s="1772"/>
      <c r="I36" s="1772"/>
      <c r="J36" s="1773"/>
      <c r="K36" s="1774" t="str">
        <f>'Deliverables Checklist'!H36</f>
        <v>Commissioning Editor</v>
      </c>
      <c r="L36" s="1775"/>
      <c r="M36" s="696">
        <f>'Deliverables Checklist'!J36</f>
        <v>0</v>
      </c>
      <c r="N36" s="649" t="e">
        <f>'Cash Flow'!#REF!</f>
        <v>#REF!</v>
      </c>
      <c r="O36" s="649" t="e">
        <f>'Cash Flow'!#REF!</f>
        <v>#REF!</v>
      </c>
      <c r="P36" s="649" t="e">
        <f>'Cash Flow'!#REF!</f>
        <v>#REF!</v>
      </c>
      <c r="Q36" s="649" t="e">
        <f>'Cash Flow'!#REF!</f>
        <v>#REF!</v>
      </c>
      <c r="R36" s="649" t="e">
        <f>'Cash Flow'!#REF!</f>
        <v>#REF!</v>
      </c>
      <c r="S36" s="649" t="e">
        <f>'Cash Flow'!#REF!</f>
        <v>#REF!</v>
      </c>
      <c r="T36" s="649" t="e">
        <f>'Cash Flow'!#REF!</f>
        <v>#REF!</v>
      </c>
      <c r="U36" s="649" t="e">
        <f>'Cash Flow'!#REF!</f>
        <v>#REF!</v>
      </c>
      <c r="V36" s="649" t="e">
        <f>'Cash Flow'!#REF!</f>
        <v>#REF!</v>
      </c>
      <c r="W36" s="649" t="e">
        <f>'Cash Flow'!#REF!</f>
        <v>#REF!</v>
      </c>
      <c r="X36" s="649" t="e">
        <f>'Cash Flow'!#REF!</f>
        <v>#REF!</v>
      </c>
      <c r="Y36" s="649" t="e">
        <f>'Cash Flow'!#REF!</f>
        <v>#REF!</v>
      </c>
      <c r="Z36" s="649" t="e">
        <f>'Cash Flow'!#REF!</f>
        <v>#REF!</v>
      </c>
      <c r="AA36" s="697">
        <f>'Deliverables Checklist'!X36</f>
        <v>0</v>
      </c>
      <c r="AB36" s="649" t="e">
        <f>'Cash Flow'!#REF!</f>
        <v>#REF!</v>
      </c>
      <c r="AC36" s="695"/>
      <c r="AD36" s="696"/>
    </row>
    <row r="37" spans="5:30" ht="13.5" customHeight="1">
      <c r="E37" s="1126" t="str">
        <f>'Deliverables Checklist'!B37</f>
        <v>SAP</v>
      </c>
      <c r="F37" s="1771" t="str">
        <f>'Deliverables Checklist'!C37</f>
        <v>Presenter, Cast and Crew Contracts</v>
      </c>
      <c r="G37" s="1772"/>
      <c r="H37" s="1772"/>
      <c r="I37" s="1772"/>
      <c r="J37" s="1773"/>
      <c r="K37" s="1774" t="str">
        <f>'Deliverables Checklist'!H37</f>
        <v>Commissioning Editor</v>
      </c>
      <c r="L37" s="1775"/>
      <c r="M37" s="696">
        <f>'Deliverables Checklist'!J37</f>
        <v>1</v>
      </c>
      <c r="N37" s="649" t="e">
        <f>'Cash Flow'!#REF!</f>
        <v>#REF!</v>
      </c>
      <c r="O37" s="649" t="e">
        <f>'Cash Flow'!#REF!</f>
        <v>#REF!</v>
      </c>
      <c r="P37" s="649" t="e">
        <f>'Cash Flow'!#REF!</f>
        <v>#REF!</v>
      </c>
      <c r="Q37" s="649" t="e">
        <f>'Cash Flow'!#REF!</f>
        <v>#REF!</v>
      </c>
      <c r="R37" s="649" t="e">
        <f>'Cash Flow'!#REF!</f>
        <v>#REF!</v>
      </c>
      <c r="S37" s="649" t="e">
        <f>'Cash Flow'!#REF!</f>
        <v>#REF!</v>
      </c>
      <c r="T37" s="649" t="e">
        <f>'Cash Flow'!#REF!</f>
        <v>#REF!</v>
      </c>
      <c r="U37" s="649" t="e">
        <f>'Cash Flow'!#REF!</f>
        <v>#REF!</v>
      </c>
      <c r="V37" s="649" t="e">
        <f>'Cash Flow'!#REF!</f>
        <v>#REF!</v>
      </c>
      <c r="W37" s="649" t="e">
        <f>'Cash Flow'!#REF!</f>
        <v>#REF!</v>
      </c>
      <c r="X37" s="649" t="e">
        <f>'Cash Flow'!#REF!</f>
        <v>#REF!</v>
      </c>
      <c r="Y37" s="649" t="e">
        <f>'Cash Flow'!#REF!</f>
        <v>#REF!</v>
      </c>
      <c r="Z37" s="649" t="e">
        <f>'Cash Flow'!#REF!</f>
        <v>#REF!</v>
      </c>
      <c r="AA37" s="697">
        <f>'Deliverables Checklist'!X37</f>
        <v>0</v>
      </c>
      <c r="AB37" s="649" t="e">
        <f>'Cash Flow'!#REF!</f>
        <v>#REF!</v>
      </c>
      <c r="AC37" s="695"/>
      <c r="AD37" s="696"/>
    </row>
    <row r="38" spans="5:30" ht="13.5" customHeight="1">
      <c r="E38" s="1126" t="str">
        <f>'Deliverables Checklist'!B38</f>
        <v>IBMS</v>
      </c>
      <c r="F38" s="1771" t="str">
        <f>'Deliverables Checklist'!C38</f>
        <v>End Credit List per episode</v>
      </c>
      <c r="G38" s="1772"/>
      <c r="H38" s="1772"/>
      <c r="I38" s="1772"/>
      <c r="J38" s="1773"/>
      <c r="K38" s="1774" t="str">
        <f>'Deliverables Checklist'!H38</f>
        <v>Commissioning Editor</v>
      </c>
      <c r="L38" s="1775"/>
      <c r="M38" s="696">
        <f>'Deliverables Checklist'!J38</f>
        <v>0</v>
      </c>
      <c r="N38" s="649" t="e">
        <f>'Cash Flow'!#REF!</f>
        <v>#REF!</v>
      </c>
      <c r="O38" s="649" t="e">
        <f>'Cash Flow'!#REF!</f>
        <v>#REF!</v>
      </c>
      <c r="P38" s="649" t="e">
        <f>'Cash Flow'!#REF!</f>
        <v>#REF!</v>
      </c>
      <c r="Q38" s="649" t="e">
        <f>'Cash Flow'!#REF!</f>
        <v>#REF!</v>
      </c>
      <c r="R38" s="649" t="e">
        <f>'Cash Flow'!#REF!</f>
        <v>#REF!</v>
      </c>
      <c r="S38" s="649" t="e">
        <f>'Cash Flow'!#REF!</f>
        <v>#REF!</v>
      </c>
      <c r="T38" s="649" t="e">
        <f>'Cash Flow'!#REF!</f>
        <v>#REF!</v>
      </c>
      <c r="U38" s="649" t="e">
        <f>'Cash Flow'!#REF!</f>
        <v>#REF!</v>
      </c>
      <c r="V38" s="649" t="e">
        <f>'Cash Flow'!#REF!</f>
        <v>#REF!</v>
      </c>
      <c r="W38" s="649" t="e">
        <f>'Cash Flow'!#REF!</f>
        <v>#REF!</v>
      </c>
      <c r="X38" s="649" t="e">
        <f>'Cash Flow'!#REF!</f>
        <v>#REF!</v>
      </c>
      <c r="Y38" s="649" t="e">
        <f>'Cash Flow'!#REF!</f>
        <v>#REF!</v>
      </c>
      <c r="Z38" s="649" t="e">
        <f>'Cash Flow'!#REF!</f>
        <v>#REF!</v>
      </c>
      <c r="AA38" s="697">
        <f>'Deliverables Checklist'!X38</f>
        <v>0</v>
      </c>
      <c r="AB38" s="649" t="e">
        <f>'Cash Flow'!#REF!</f>
        <v>#REF!</v>
      </c>
      <c r="AC38" s="695"/>
      <c r="AD38" s="696"/>
    </row>
    <row r="39" spans="5:30" ht="13.5" customHeight="1">
      <c r="E39" s="1126" t="str">
        <f>'Deliverables Checklist'!B39</f>
        <v>Dalet</v>
      </c>
      <c r="F39" s="1771" t="str">
        <f>'Deliverables Checklist'!C39</f>
        <v>Stock and Archive Material Contracts or clearances</v>
      </c>
      <c r="G39" s="1772"/>
      <c r="H39" s="1772"/>
      <c r="I39" s="1772"/>
      <c r="J39" s="1773"/>
      <c r="K39" s="1774" t="str">
        <f>'Deliverables Checklist'!H39</f>
        <v>Commissioning Editor</v>
      </c>
      <c r="L39" s="1775"/>
      <c r="M39" s="696">
        <f>'Deliverables Checklist'!J39</f>
        <v>1</v>
      </c>
      <c r="N39" s="649" t="e">
        <f>'Cash Flow'!#REF!</f>
        <v>#REF!</v>
      </c>
      <c r="O39" s="649" t="e">
        <f>'Cash Flow'!#REF!</f>
        <v>#REF!</v>
      </c>
      <c r="P39" s="649" t="e">
        <f>'Cash Flow'!#REF!</f>
        <v>#REF!</v>
      </c>
      <c r="Q39" s="649" t="e">
        <f>'Cash Flow'!#REF!</f>
        <v>#REF!</v>
      </c>
      <c r="R39" s="649" t="e">
        <f>'Cash Flow'!#REF!</f>
        <v>#REF!</v>
      </c>
      <c r="S39" s="649" t="e">
        <f>'Cash Flow'!#REF!</f>
        <v>#REF!</v>
      </c>
      <c r="T39" s="649" t="e">
        <f>'Cash Flow'!#REF!</f>
        <v>#REF!</v>
      </c>
      <c r="U39" s="649" t="e">
        <f>'Cash Flow'!#REF!</f>
        <v>#REF!</v>
      </c>
      <c r="V39" s="649" t="e">
        <f>'Cash Flow'!#REF!</f>
        <v>#REF!</v>
      </c>
      <c r="W39" s="649" t="e">
        <f>'Cash Flow'!#REF!</f>
        <v>#REF!</v>
      </c>
      <c r="X39" s="649" t="e">
        <f>'Cash Flow'!#REF!</f>
        <v>#REF!</v>
      </c>
      <c r="Y39" s="649" t="e">
        <f>'Cash Flow'!#REF!</f>
        <v>#REF!</v>
      </c>
      <c r="Z39" s="649" t="e">
        <f>'Cash Flow'!#REF!</f>
        <v>#REF!</v>
      </c>
      <c r="AA39" s="697">
        <f>'Deliverables Checklist'!X39</f>
        <v>0</v>
      </c>
      <c r="AB39" s="649" t="e">
        <f>'Cash Flow'!#REF!</f>
        <v>#REF!</v>
      </c>
      <c r="AC39" s="695"/>
      <c r="AD39" s="696"/>
    </row>
    <row r="40" spans="5:30" ht="13.5" customHeight="1">
      <c r="E40" s="1126">
        <f>'Deliverables Checklist'!B40</f>
        <v>0</v>
      </c>
      <c r="F40" s="1771" t="str">
        <f>'Deliverables Checklist'!C40</f>
        <v>Series Bible or Format Bible</v>
      </c>
      <c r="G40" s="1772"/>
      <c r="H40" s="1772"/>
      <c r="I40" s="1772"/>
      <c r="J40" s="1773"/>
      <c r="K40" s="1774" t="str">
        <f>'Deliverables Checklist'!H40</f>
        <v>Commissioning Editor</v>
      </c>
      <c r="L40" s="1775"/>
      <c r="M40" s="696">
        <f>'Deliverables Checklist'!J40</f>
        <v>0</v>
      </c>
      <c r="N40" s="649" t="e">
        <f>'Cash Flow'!#REF!</f>
        <v>#REF!</v>
      </c>
      <c r="O40" s="649" t="e">
        <f>'Cash Flow'!#REF!</f>
        <v>#REF!</v>
      </c>
      <c r="P40" s="649" t="e">
        <f>'Cash Flow'!#REF!</f>
        <v>#REF!</v>
      </c>
      <c r="Q40" s="649" t="e">
        <f>'Cash Flow'!#REF!</f>
        <v>#REF!</v>
      </c>
      <c r="R40" s="649" t="e">
        <f>'Cash Flow'!#REF!</f>
        <v>#REF!</v>
      </c>
      <c r="S40" s="649" t="e">
        <f>'Cash Flow'!#REF!</f>
        <v>#REF!</v>
      </c>
      <c r="T40" s="649" t="e">
        <f>'Cash Flow'!#REF!</f>
        <v>#REF!</v>
      </c>
      <c r="U40" s="649" t="e">
        <f>'Cash Flow'!#REF!</f>
        <v>#REF!</v>
      </c>
      <c r="V40" s="649" t="e">
        <f>'Cash Flow'!#REF!</f>
        <v>#REF!</v>
      </c>
      <c r="W40" s="649" t="e">
        <f>'Cash Flow'!#REF!</f>
        <v>#REF!</v>
      </c>
      <c r="X40" s="649" t="e">
        <f>'Cash Flow'!#REF!</f>
        <v>#REF!</v>
      </c>
      <c r="Y40" s="649" t="e">
        <f>'Cash Flow'!#REF!</f>
        <v>#REF!</v>
      </c>
      <c r="Z40" s="649" t="e">
        <f>'Cash Flow'!#REF!</f>
        <v>#REF!</v>
      </c>
      <c r="AA40" s="697">
        <f>'Deliverables Checklist'!X40</f>
        <v>0</v>
      </c>
      <c r="AB40" s="649" t="e">
        <f>'Cash Flow'!#REF!</f>
        <v>#REF!</v>
      </c>
      <c r="AC40" s="695"/>
      <c r="AD40" s="696"/>
    </row>
    <row r="41" spans="5:30" ht="13.5" customHeight="1">
      <c r="E41" s="1126" t="str">
        <f>'Deliverables Checklist'!B41</f>
        <v>iMonitor</v>
      </c>
      <c r="F41" s="1771" t="str">
        <f>'Deliverables Checklist'!C41</f>
        <v>MP3, Metadata &amp; M&amp;E tracks of all music commissioned with composers agreements all mood music fingerprinted, all logos and stings music uploaded and fingerprinted in i-monitor.</v>
      </c>
      <c r="G41" s="1772"/>
      <c r="H41" s="1772"/>
      <c r="I41" s="1772"/>
      <c r="J41" s="1773"/>
      <c r="K41" s="1774" t="str">
        <f>'Deliverables Checklist'!H41</f>
        <v>Commissioning Editor</v>
      </c>
      <c r="L41" s="1775"/>
      <c r="M41" s="696">
        <f>'Deliverables Checklist'!J41</f>
        <v>0</v>
      </c>
      <c r="N41" s="649" t="e">
        <f>'Cash Flow'!#REF!</f>
        <v>#REF!</v>
      </c>
      <c r="O41" s="649" t="e">
        <f>'Cash Flow'!#REF!</f>
        <v>#REF!</v>
      </c>
      <c r="P41" s="649" t="e">
        <f>'Cash Flow'!#REF!</f>
        <v>#REF!</v>
      </c>
      <c r="Q41" s="649" t="e">
        <f>'Cash Flow'!#REF!</f>
        <v>#REF!</v>
      </c>
      <c r="R41" s="649" t="e">
        <f>'Cash Flow'!#REF!</f>
        <v>#REF!</v>
      </c>
      <c r="S41" s="649" t="e">
        <f>'Cash Flow'!#REF!</f>
        <v>#REF!</v>
      </c>
      <c r="T41" s="649" t="e">
        <f>'Cash Flow'!#REF!</f>
        <v>#REF!</v>
      </c>
      <c r="U41" s="649" t="e">
        <f>'Cash Flow'!#REF!</f>
        <v>#REF!</v>
      </c>
      <c r="V41" s="649" t="e">
        <f>'Cash Flow'!#REF!</f>
        <v>#REF!</v>
      </c>
      <c r="W41" s="649" t="e">
        <f>'Cash Flow'!#REF!</f>
        <v>#REF!</v>
      </c>
      <c r="X41" s="649" t="e">
        <f>'Cash Flow'!#REF!</f>
        <v>#REF!</v>
      </c>
      <c r="Y41" s="649" t="e">
        <f>'Cash Flow'!#REF!</f>
        <v>#REF!</v>
      </c>
      <c r="Z41" s="649" t="e">
        <f>'Cash Flow'!#REF!</f>
        <v>#REF!</v>
      </c>
      <c r="AA41" s="697">
        <f>'Deliverables Checklist'!X41</f>
        <v>0</v>
      </c>
      <c r="AB41" s="649" t="e">
        <f>'Cash Flow'!#REF!</f>
        <v>#REF!</v>
      </c>
      <c r="AC41" s="695"/>
      <c r="AD41" s="696"/>
    </row>
    <row r="42" spans="5:30" ht="13.5" customHeight="1">
      <c r="E42" s="1126" t="str">
        <f>'Deliverables Checklist'!B42</f>
        <v>Dalet</v>
      </c>
      <c r="F42" s="1771" t="str">
        <f>'Deliverables Checklist'!C42</f>
        <v>SRT files - plain-text file containing information regarding subtitles.</v>
      </c>
      <c r="G42" s="1772"/>
      <c r="H42" s="1772"/>
      <c r="I42" s="1772"/>
      <c r="J42" s="1773"/>
      <c r="K42" s="1774" t="str">
        <f>'Deliverables Checklist'!H42</f>
        <v>Commissioning Editor</v>
      </c>
      <c r="L42" s="1775"/>
      <c r="M42" s="696">
        <f>'Deliverables Checklist'!J42</f>
        <v>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697">
        <f>'Deliverables Checklist'!X42</f>
        <v>0</v>
      </c>
      <c r="AC42" s="695"/>
      <c r="AD42" s="696"/>
    </row>
    <row r="43" spans="5:30" ht="13.5" customHeight="1">
      <c r="E43" s="1126" t="str">
        <f>'Deliverables Checklist'!B43</f>
        <v>Digital Archive/MAM</v>
      </c>
      <c r="F43" s="1771" t="str">
        <f>'Deliverables Checklist'!C43</f>
        <v>High Res photo and gif video of artists, presenters and characters per series</v>
      </c>
      <c r="G43" s="1772"/>
      <c r="H43" s="1772"/>
      <c r="I43" s="1772"/>
      <c r="J43" s="1773"/>
      <c r="K43" s="1774" t="str">
        <f>'Deliverables Checklist'!H43</f>
        <v>Publicist Channel</v>
      </c>
      <c r="L43" s="1775"/>
      <c r="M43" s="696">
        <f>'Deliverables Checklist'!J43</f>
        <v>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697">
        <f>'Deliverables Checklist'!X43</f>
        <v>0</v>
      </c>
      <c r="AC43" s="695"/>
      <c r="AD43" s="696"/>
    </row>
    <row r="44" spans="5:30" ht="13.5" customHeight="1">
      <c r="E44" s="1126" t="str">
        <f>'Deliverables Checklist'!B44</f>
        <v>Digital Archive/MAM</v>
      </c>
      <c r="F44" s="1771" t="str">
        <f>'Deliverables Checklist'!C44</f>
        <v xml:space="preserve">Artist / Graphics / logos - high res for both print and video (CEs don't have access) </v>
      </c>
      <c r="G44" s="1772"/>
      <c r="H44" s="1772"/>
      <c r="I44" s="1772"/>
      <c r="J44" s="1773"/>
      <c r="K44" s="1774" t="str">
        <f>'Deliverables Checklist'!H44</f>
        <v>Commissioning Editor</v>
      </c>
      <c r="L44" s="1775"/>
      <c r="M44" s="696">
        <f>'Deliverables Checklist'!J44</f>
        <v>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697">
        <f>'Deliverables Checklist'!X44</f>
        <v>0</v>
      </c>
      <c r="AC44" s="695"/>
      <c r="AD44" s="695"/>
    </row>
    <row r="45" spans="5:30" ht="13.5" customHeight="1">
      <c r="E45" s="1126" t="str">
        <f>'Deliverables Checklist'!B45</f>
        <v>Digital Archive/MAM</v>
      </c>
      <c r="F45" s="1771" t="str">
        <f>'Deliverables Checklist'!C45</f>
        <v>Media - The Making of &amp;/ behind the scenes/interviews with cast / social media</v>
      </c>
      <c r="G45" s="1772"/>
      <c r="H45" s="1772"/>
      <c r="I45" s="1772"/>
      <c r="J45" s="1773"/>
      <c r="K45" s="1774" t="str">
        <f>'Deliverables Checklist'!H45</f>
        <v>Commissioning Editor /Publicist.B development</v>
      </c>
      <c r="L45" s="1775"/>
      <c r="M45" s="696">
        <f>'Deliverables Checklist'!J45</f>
        <v>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697">
        <f>'Deliverables Checklist'!X45</f>
        <v>0</v>
      </c>
      <c r="AC45" s="695"/>
      <c r="AD45" s="696"/>
    </row>
    <row r="46" spans="5:30" ht="13.5" customHeight="1">
      <c r="E46" s="1126" t="str">
        <f>'Deliverables Checklist'!B46</f>
        <v>SAP</v>
      </c>
      <c r="F46" s="1771" t="str">
        <f>'Deliverables Checklist'!C46</f>
        <v>Composer contract</v>
      </c>
      <c r="G46" s="1772"/>
      <c r="H46" s="1772"/>
      <c r="I46" s="1772"/>
      <c r="J46" s="1773"/>
      <c r="K46" s="1774" t="str">
        <f>'Deliverables Checklist'!H46</f>
        <v>Business Acquisitions</v>
      </c>
      <c r="L46" s="1775"/>
      <c r="M46" s="696">
        <f>'Deliverables Checklist'!J46</f>
        <v>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697">
        <f>'Deliverables Checklist'!X46</f>
        <v>0</v>
      </c>
      <c r="AC46" s="695"/>
      <c r="AD46" s="695"/>
    </row>
    <row r="47" spans="5:30" ht="13.5" customHeight="1">
      <c r="E47" s="1126" t="str">
        <f>'Deliverables Checklist'!B47</f>
        <v>Rights Management/ Dalet/ Scheduling</v>
      </c>
      <c r="F47" s="1771" t="str">
        <f>'Deliverables Checklist'!C47</f>
        <v>Third Party Rights Clearances</v>
      </c>
      <c r="G47" s="1772"/>
      <c r="H47" s="1772"/>
      <c r="I47" s="1772"/>
      <c r="J47" s="1773"/>
      <c r="K47" s="1774" t="str">
        <f>'Deliverables Checklist'!H47</f>
        <v>Commissioning Editor</v>
      </c>
      <c r="L47" s="1775"/>
      <c r="M47" s="696">
        <f>'Deliverables Checklist'!J47</f>
        <v>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697">
        <f>'Deliverables Checklist'!X47</f>
        <v>0</v>
      </c>
      <c r="AC47" s="695"/>
      <c r="AD47" s="696"/>
    </row>
    <row r="48" spans="5:30" ht="13.5" customHeight="1">
      <c r="E48" s="1126" t="str">
        <f>'Deliverables Checklist'!B48</f>
        <v>Rights Management/ Dalet/ Scheduling</v>
      </c>
      <c r="F48" s="1771" t="str">
        <f>'Deliverables Checklist'!C48</f>
        <v>Waiver or contract : Locations</v>
      </c>
      <c r="G48" s="1772"/>
      <c r="H48" s="1772"/>
      <c r="I48" s="1772"/>
      <c r="J48" s="1773"/>
      <c r="K48" s="1774" t="str">
        <f>'Deliverables Checklist'!H48</f>
        <v>Commissioning Editor</v>
      </c>
      <c r="L48" s="1775"/>
      <c r="M48" s="696">
        <f>'Deliverables Checklist'!J48</f>
        <v>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697">
        <f>'Deliverables Checklist'!X48</f>
        <v>0</v>
      </c>
      <c r="AC48" s="695"/>
      <c r="AD48" s="696"/>
    </row>
    <row r="49" spans="1:30" ht="13.5" customHeight="1">
      <c r="E49" s="1126" t="str">
        <f>'Deliverables Checklist'!B49</f>
        <v>Rights Management/ Dalet/ Scheduling</v>
      </c>
      <c r="F49" s="1771" t="str">
        <f>'Deliverables Checklist'!C49</f>
        <v>Waivers : People</v>
      </c>
      <c r="G49" s="1772"/>
      <c r="H49" s="1772"/>
      <c r="I49" s="1772"/>
      <c r="J49" s="1773"/>
      <c r="K49" s="1774" t="str">
        <f>'Deliverables Checklist'!H49</f>
        <v>Commissioning Editor</v>
      </c>
      <c r="L49" s="1775"/>
      <c r="M49" s="696">
        <f>'Deliverables Checklist'!J49</f>
        <v>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697">
        <f>'Deliverables Checklist'!X49</f>
        <v>0</v>
      </c>
      <c r="AC49" s="695"/>
      <c r="AD49" s="695"/>
    </row>
    <row r="50" spans="1:30" ht="13.5" customHeight="1">
      <c r="E50" s="1126" t="str">
        <f>'Deliverables Checklist'!B50</f>
        <v>Rights Management/ Dalet/ Scheduling</v>
      </c>
      <c r="F50" s="1771" t="str">
        <f>'Deliverables Checklist'!C50</f>
        <v>Commercial Music Use Clearance</v>
      </c>
      <c r="G50" s="1772"/>
      <c r="H50" s="1772"/>
      <c r="I50" s="1772"/>
      <c r="J50" s="1773"/>
      <c r="K50" s="1774" t="str">
        <f>'Deliverables Checklist'!H50</f>
        <v>Commissioning Editor</v>
      </c>
      <c r="L50" s="1775"/>
      <c r="M50" s="696">
        <f>'Deliverables Checklist'!J50</f>
        <v>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697">
        <f>'Deliverables Checklist'!X50</f>
        <v>0</v>
      </c>
      <c r="AC50" s="695"/>
      <c r="AD50" s="696"/>
    </row>
    <row r="51" spans="1:30" ht="13.5" customHeight="1">
      <c r="E51" s="1126" t="str">
        <f>'Deliverables Checklist'!B51</f>
        <v>Dalet</v>
      </c>
      <c r="F51" s="1771" t="str">
        <f>'Deliverables Checklist'!C51</f>
        <v>Cast/ Crew profiles</v>
      </c>
      <c r="G51" s="1772"/>
      <c r="H51" s="1772"/>
      <c r="I51" s="1772"/>
      <c r="J51" s="1773"/>
      <c r="K51" s="1774" t="str">
        <f>'Deliverables Checklist'!H51</f>
        <v>Commissioning Editor</v>
      </c>
      <c r="L51" s="1775"/>
      <c r="M51" s="696">
        <f>'Deliverables Checklist'!J51</f>
        <v>1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697">
        <f>'Deliverables Checklist'!X51</f>
        <v>0</v>
      </c>
      <c r="AC51" s="695"/>
      <c r="AD51" s="696"/>
    </row>
    <row r="52" spans="1:30" ht="13.5" customHeight="1">
      <c r="E52" s="1126" t="str">
        <f>'Deliverables Checklist'!B52</f>
        <v>e-mail U drive</v>
      </c>
      <c r="F52" s="1771" t="str">
        <f>'Deliverables Checklist'!C52</f>
        <v>Press Releases</v>
      </c>
      <c r="G52" s="1772"/>
      <c r="H52" s="1772"/>
      <c r="I52" s="1772"/>
      <c r="J52" s="1773"/>
      <c r="K52" s="1774" t="str">
        <f>'Deliverables Checklist'!H52</f>
        <v>Publicist Channel</v>
      </c>
      <c r="L52" s="1775"/>
      <c r="M52" s="696">
        <f>'Deliverables Checklist'!J52</f>
        <v>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697">
        <f>'Deliverables Checklist'!X52</f>
        <v>0</v>
      </c>
      <c r="AC52" s="695"/>
      <c r="AD52" s="696"/>
    </row>
    <row r="53" spans="1:30" ht="13.5" customHeight="1">
      <c r="E53" s="1126" t="str">
        <f>'Deliverables Checklist'!B53</f>
        <v>e-mail U drive</v>
      </c>
      <c r="F53" s="1771" t="str">
        <f>'Deliverables Checklist'!C53</f>
        <v>Workshopped Concept document</v>
      </c>
      <c r="G53" s="1772"/>
      <c r="H53" s="1772"/>
      <c r="I53" s="1772"/>
      <c r="J53" s="1773"/>
      <c r="K53" s="1774" t="str">
        <f>'Deliverables Checklist'!H53</f>
        <v>Commissioning Editor</v>
      </c>
      <c r="L53" s="1775"/>
      <c r="M53" s="696">
        <f>'Deliverables Checklist'!J53</f>
        <v>1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697">
        <f>'Deliverables Checklist'!X53</f>
        <v>0</v>
      </c>
      <c r="AC53" s="695"/>
      <c r="AD53" s="695"/>
    </row>
    <row r="54" spans="1:30" ht="13.5" customHeight="1">
      <c r="E54" s="1126" t="str">
        <f>'Deliverables Checklist'!B54</f>
        <v>e-mail U drive</v>
      </c>
      <c r="F54" s="1771" t="str">
        <f>'Deliverables Checklist'!C54</f>
        <v>Final scripts</v>
      </c>
      <c r="G54" s="1772"/>
      <c r="H54" s="1772"/>
      <c r="I54" s="1772"/>
      <c r="J54" s="1773"/>
      <c r="K54" s="1774" t="str">
        <f>'Deliverables Checklist'!H54</f>
        <v>Commissioning Editor</v>
      </c>
      <c r="L54" s="1775"/>
      <c r="M54" s="696">
        <f>'Deliverables Checklist'!J54</f>
        <v>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697">
        <f>'Deliverables Checklist'!X54</f>
        <v>0</v>
      </c>
      <c r="AC54" s="695"/>
      <c r="AD54" s="696"/>
    </row>
    <row r="55" spans="1:30" ht="13.5" customHeight="1">
      <c r="E55" s="1126" t="str">
        <f>'Deliverables Checklist'!B55</f>
        <v>email U drive/RightsManagement/ Dalet/ Scheduling</v>
      </c>
      <c r="F55" s="1771" t="str">
        <f>'Deliverables Checklist'!C55</f>
        <v>Trade Exchange agreement and recon (if TE exists then the production house must deliver an ep without TE as well as with TE). (N/A)</v>
      </c>
      <c r="G55" s="1772"/>
      <c r="H55" s="1772"/>
      <c r="I55" s="1772"/>
      <c r="J55" s="1773"/>
      <c r="K55" s="1774" t="str">
        <f>'Deliverables Checklist'!H55</f>
        <v>Commissioning Editor Production Controller</v>
      </c>
      <c r="L55" s="1775"/>
      <c r="M55" s="696">
        <f>'Deliverables Checklist'!J55</f>
        <v>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697">
        <f>'Deliverables Checklist'!X55</f>
        <v>0</v>
      </c>
      <c r="AC55" s="695"/>
      <c r="AD55" s="696"/>
    </row>
    <row r="56" spans="1:30" ht="13.5" customHeight="1">
      <c r="E56" s="1126" t="str">
        <f>'Deliverables Checklist'!B56</f>
        <v xml:space="preserve">U Drive &amp; Hard drive </v>
      </c>
      <c r="F56" s="2186" t="str">
        <f>'Deliverables Checklist'!C56</f>
        <v>Social Media Plan and Execution (PoE)</v>
      </c>
      <c r="G56" s="2187"/>
      <c r="H56" s="2187"/>
      <c r="I56" s="2187"/>
      <c r="J56" s="2188"/>
      <c r="K56" s="2189" t="str">
        <f>'Deliverables Checklist'!H56</f>
        <v>Commissioning Editor</v>
      </c>
      <c r="L56" s="2190"/>
      <c r="M56" s="800">
        <f>'Deliverables Checklist'!J56</f>
        <v>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697">
        <f>'Deliverables Checklist'!X56</f>
        <v>0</v>
      </c>
      <c r="AC56" s="1129"/>
      <c r="AD56" s="800"/>
    </row>
    <row r="57" spans="1:30" ht="13.5" customHeight="1">
      <c r="A57" s="1130"/>
      <c r="B57" s="1131"/>
      <c r="C57" s="1132"/>
      <c r="D57" s="1132"/>
      <c r="E57" s="1133"/>
      <c r="F57" s="1134"/>
      <c r="G57" s="1134"/>
      <c r="H57" s="1134"/>
      <c r="I57" s="1134"/>
      <c r="J57" s="1134"/>
      <c r="K57" s="1135"/>
      <c r="L57" s="1135"/>
      <c r="M57" s="1136"/>
      <c r="N57" s="1130"/>
      <c r="O57" s="1130"/>
      <c r="P57" s="1130"/>
      <c r="Q57" s="1130"/>
      <c r="R57" s="1130"/>
      <c r="S57" s="1130"/>
      <c r="T57" s="1130"/>
      <c r="U57" s="1130"/>
      <c r="V57" s="1130"/>
      <c r="W57" s="1130"/>
      <c r="X57" s="1130"/>
      <c r="Y57" s="1130"/>
      <c r="Z57" s="1130"/>
      <c r="AA57" s="1130"/>
      <c r="AB57" s="1130"/>
      <c r="AC57" s="1137"/>
      <c r="AD57" s="1121"/>
    </row>
    <row r="58" spans="1:30" ht="13.5" customHeight="1">
      <c r="E58" s="1138"/>
      <c r="F58" s="1139"/>
      <c r="G58" s="1139"/>
      <c r="H58" s="1139"/>
      <c r="I58" s="1139"/>
      <c r="J58" s="1139"/>
      <c r="K58" s="1140"/>
      <c r="L58" s="1140"/>
      <c r="M58" s="1141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C58" s="796"/>
      <c r="AD58" s="811"/>
    </row>
    <row r="59" spans="1:30" ht="13.5" customHeight="1">
      <c r="E59" s="1138"/>
      <c r="F59" s="1139"/>
      <c r="G59" s="1139"/>
      <c r="H59" s="1139"/>
      <c r="I59" s="1139"/>
      <c r="J59" s="1139"/>
      <c r="K59" s="1140"/>
      <c r="L59" s="1140"/>
      <c r="M59" s="1141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C59" s="796"/>
      <c r="AD59" s="811"/>
    </row>
    <row r="60" spans="1:30" ht="13.5" customHeight="1">
      <c r="E60" s="1138"/>
      <c r="F60" s="1139"/>
      <c r="G60" s="1139"/>
      <c r="H60" s="1139"/>
      <c r="I60" s="1139"/>
      <c r="J60" s="1139"/>
      <c r="K60" s="1140"/>
      <c r="L60" s="1140"/>
      <c r="M60" s="1141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C60" s="796"/>
      <c r="AD60" s="811"/>
    </row>
    <row r="61" spans="1:30" ht="13.5" customHeight="1">
      <c r="E61" s="1138"/>
      <c r="F61" s="1139"/>
      <c r="G61" s="1139"/>
      <c r="H61" s="1139"/>
      <c r="I61" s="1139"/>
      <c r="J61" s="1139"/>
      <c r="K61" s="1140"/>
      <c r="L61" s="1140"/>
      <c r="M61" s="1141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C61" s="796"/>
      <c r="AD61" s="811"/>
    </row>
    <row r="62" spans="1:30" ht="13.5" customHeight="1">
      <c r="E62" s="1138"/>
      <c r="F62" s="1139"/>
      <c r="G62" s="1139"/>
      <c r="H62" s="1139"/>
      <c r="I62" s="1139"/>
      <c r="J62" s="1139"/>
      <c r="K62" s="1140"/>
      <c r="L62" s="1140"/>
      <c r="M62" s="1141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C62" s="796"/>
      <c r="AD62" s="811"/>
    </row>
    <row r="63" spans="1:30" ht="13.5" customHeight="1">
      <c r="E63" s="1138"/>
      <c r="F63" s="1139"/>
      <c r="G63" s="1139"/>
      <c r="H63" s="1139"/>
      <c r="I63" s="1139"/>
      <c r="J63" s="1139"/>
      <c r="K63" s="1140"/>
      <c r="L63" s="1140"/>
      <c r="M63" s="1141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C63" s="796"/>
      <c r="AD63" s="811"/>
    </row>
    <row r="64" spans="1:30" ht="13.5" customHeight="1">
      <c r="E64" s="1138"/>
      <c r="F64" s="1139"/>
      <c r="G64" s="1139"/>
      <c r="H64" s="1139"/>
      <c r="I64" s="1139"/>
      <c r="J64" s="1139"/>
      <c r="K64" s="1140"/>
      <c r="L64" s="1140"/>
      <c r="M64" s="1141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C64" s="796"/>
      <c r="AD64" s="811"/>
    </row>
    <row r="65" spans="2:27" ht="13.5" customHeight="1">
      <c r="E65" s="1138"/>
      <c r="F65" s="1139"/>
      <c r="G65" s="1139"/>
      <c r="H65" s="1139"/>
      <c r="I65" s="1139"/>
      <c r="J65" s="1139"/>
      <c r="K65" s="1140"/>
      <c r="L65" s="1140"/>
      <c r="M65" s="1141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2:27" ht="13.5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2:27" ht="13.5" customHeight="1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2:27" ht="13.5" customHeight="1"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2:27" ht="13.5" customHeight="1"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2:27" ht="13.5" customHeight="1"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</sheetData>
  <sheetProtection algorithmName="SHA-512" hashValue="/32tyjIoywXFqqXUX/n5M6d/KL+XNpX+IZb8mmEN1pRIRO58YZrDEt+BumtROM6mfYoq6y7JKR+Tldj0L+orEg==" saltValue="IgWpaP1rXw26RrioJGnz5g==" spinCount="100000" sheet="1"/>
  <mergeCells count="102">
    <mergeCell ref="F56:J56"/>
    <mergeCell ref="K56:L56"/>
    <mergeCell ref="F51:J51"/>
    <mergeCell ref="K51:L51"/>
    <mergeCell ref="F52:J52"/>
    <mergeCell ref="K52:L52"/>
    <mergeCell ref="F53:J53"/>
    <mergeCell ref="K53:L53"/>
    <mergeCell ref="F54:J54"/>
    <mergeCell ref="K54:L54"/>
    <mergeCell ref="F55:J55"/>
    <mergeCell ref="K55:L55"/>
    <mergeCell ref="F46:J46"/>
    <mergeCell ref="K46:L46"/>
    <mergeCell ref="F47:J47"/>
    <mergeCell ref="K47:L47"/>
    <mergeCell ref="F48:J48"/>
    <mergeCell ref="K48:L48"/>
    <mergeCell ref="F49:J49"/>
    <mergeCell ref="K49:L49"/>
    <mergeCell ref="F50:J50"/>
    <mergeCell ref="K50:L50"/>
    <mergeCell ref="F41:J41"/>
    <mergeCell ref="K41:L41"/>
    <mergeCell ref="F42:J42"/>
    <mergeCell ref="K42:L42"/>
    <mergeCell ref="F43:J43"/>
    <mergeCell ref="K43:L43"/>
    <mergeCell ref="F44:J44"/>
    <mergeCell ref="K44:L44"/>
    <mergeCell ref="F45:J45"/>
    <mergeCell ref="K45:L45"/>
    <mergeCell ref="F4:J4"/>
    <mergeCell ref="F5:J5"/>
    <mergeCell ref="F6:J6"/>
    <mergeCell ref="C7:D7"/>
    <mergeCell ref="K1:L1"/>
    <mergeCell ref="E2:F3"/>
    <mergeCell ref="G2:H2"/>
    <mergeCell ref="I2:J2"/>
    <mergeCell ref="G3:H3"/>
    <mergeCell ref="I3:J3"/>
    <mergeCell ref="E8:E14"/>
    <mergeCell ref="F8:J14"/>
    <mergeCell ref="K8:L14"/>
    <mergeCell ref="F21:J21"/>
    <mergeCell ref="K21:L21"/>
    <mergeCell ref="K15:L15"/>
    <mergeCell ref="F16:J16"/>
    <mergeCell ref="F17:J17"/>
    <mergeCell ref="F18:J18"/>
    <mergeCell ref="K17:L17"/>
    <mergeCell ref="K18:L18"/>
    <mergeCell ref="F15:J15"/>
    <mergeCell ref="F22:J22"/>
    <mergeCell ref="K22:L22"/>
    <mergeCell ref="K19:L19"/>
    <mergeCell ref="K20:L20"/>
    <mergeCell ref="F19:J19"/>
    <mergeCell ref="F20:J20"/>
    <mergeCell ref="K16:L16"/>
    <mergeCell ref="K23:L23"/>
    <mergeCell ref="F25:J25"/>
    <mergeCell ref="K25:L25"/>
    <mergeCell ref="F24:J24"/>
    <mergeCell ref="K24:L24"/>
    <mergeCell ref="F23:J23"/>
    <mergeCell ref="F32:J32"/>
    <mergeCell ref="F39:J39"/>
    <mergeCell ref="K39:L39"/>
    <mergeCell ref="F40:J40"/>
    <mergeCell ref="K40:L40"/>
    <mergeCell ref="F37:J37"/>
    <mergeCell ref="K37:L37"/>
    <mergeCell ref="F38:J38"/>
    <mergeCell ref="K38:L38"/>
    <mergeCell ref="F36:J36"/>
    <mergeCell ref="K36:L36"/>
    <mergeCell ref="AB8:AB13"/>
    <mergeCell ref="AC8:AC13"/>
    <mergeCell ref="AD8:AD13"/>
    <mergeCell ref="M10:M12"/>
    <mergeCell ref="AA10:AA12"/>
    <mergeCell ref="F35:J35"/>
    <mergeCell ref="K35:L35"/>
    <mergeCell ref="F26:J26"/>
    <mergeCell ref="K26:L26"/>
    <mergeCell ref="F27:J27"/>
    <mergeCell ref="K27:L27"/>
    <mergeCell ref="F29:J29"/>
    <mergeCell ref="K32:L32"/>
    <mergeCell ref="F33:J33"/>
    <mergeCell ref="K33:L33"/>
    <mergeCell ref="F34:J34"/>
    <mergeCell ref="K34:L34"/>
    <mergeCell ref="F28:J28"/>
    <mergeCell ref="K28:L28"/>
    <mergeCell ref="K29:L29"/>
    <mergeCell ref="F30:J30"/>
    <mergeCell ref="K30:L30"/>
    <mergeCell ref="F31:J31"/>
    <mergeCell ref="K31:L31"/>
  </mergeCells>
  <pageMargins left="0" right="0" top="0.31496062992125984" bottom="0.15748031496062992" header="0" footer="0"/>
  <pageSetup paperSize="9" scale="95" fitToHeight="2" pageOrder="overThenDown" orientation="landscape" r:id="rId1"/>
  <headerFooter alignWithMargins="0">
    <oddHeader>&amp;R&amp;6&amp;Z&amp;F</oddHeader>
    <oddFooter>&amp;L&amp;8Compiled by: S.A.B.C. Ltd - Updated March 2023   &amp;"Arial,Bold Italic"Copyright reserved&amp;R&amp;"Arial,Bold"&amp;8&amp;F&amp;"Arial,Regular"  - Printed: &amp;D - &amp;A -  Page 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  <pageSetUpPr fitToPage="1"/>
  </sheetPr>
  <dimension ref="A1:AG70"/>
  <sheetViews>
    <sheetView showGridLines="0" zoomScale="85" zoomScaleNormal="85" workbookViewId="0">
      <pane ySplit="13" topLeftCell="A14" activePane="bottomLeft" state="frozen"/>
      <selection pane="bottomLeft" activeCell="AC15" sqref="AC15"/>
    </sheetView>
  </sheetViews>
  <sheetFormatPr defaultColWidth="9.42578125" defaultRowHeight="13.5" customHeight="1"/>
  <cols>
    <col min="1" max="1" width="1" style="26" customWidth="1"/>
    <col min="2" max="2" width="7.42578125" style="635" hidden="1" customWidth="1"/>
    <col min="3" max="4" width="7.42578125" style="636" hidden="1" customWidth="1"/>
    <col min="5" max="5" width="27.5703125" style="796" customWidth="1"/>
    <col min="6" max="9" width="8" style="796" customWidth="1"/>
    <col min="10" max="10" width="11.28515625" style="796" customWidth="1"/>
    <col min="11" max="11" width="14.85546875" style="796" customWidth="1"/>
    <col min="12" max="12" width="5.28515625" style="796" customWidth="1"/>
    <col min="13" max="27" width="12.42578125" style="796" hidden="1" customWidth="1"/>
    <col min="28" max="28" width="12.42578125" style="796" customWidth="1"/>
    <col min="29" max="29" width="30.7109375" style="26" customWidth="1"/>
    <col min="30" max="30" width="20.5703125" style="26" customWidth="1"/>
    <col min="31" max="16384" width="9.42578125" style="26"/>
  </cols>
  <sheetData>
    <row r="1" spans="1:33" ht="27" customHeight="1">
      <c r="E1" s="798" t="s">
        <v>1711</v>
      </c>
      <c r="G1" s="798"/>
      <c r="H1" s="798"/>
      <c r="I1" s="798"/>
      <c r="J1" s="798"/>
      <c r="K1" s="2174"/>
      <c r="L1" s="2174"/>
      <c r="M1" s="810"/>
      <c r="N1" s="810"/>
      <c r="O1" s="810"/>
      <c r="P1" s="810"/>
      <c r="Q1" s="810"/>
      <c r="R1" s="810"/>
      <c r="S1" s="810"/>
      <c r="T1" s="810"/>
      <c r="U1" s="810"/>
      <c r="V1" s="810"/>
      <c r="W1" s="810"/>
      <c r="X1" s="810"/>
      <c r="Y1" s="810"/>
      <c r="Z1" s="810"/>
      <c r="AA1" s="810"/>
    </row>
    <row r="2" spans="1:33" s="362" customFormat="1" ht="13.5" customHeight="1">
      <c r="B2" s="637"/>
      <c r="C2" s="423"/>
      <c r="D2" s="423"/>
      <c r="E2" s="1730" t="str">
        <f>'Prod. Info'!A37</f>
        <v>SAP Project No./s:</v>
      </c>
      <c r="F2" s="1730"/>
      <c r="G2" s="1731" t="str">
        <f>'Prod. Info'!B37</f>
        <v>LP-000</v>
      </c>
      <c r="H2" s="1731"/>
      <c r="I2" s="1731">
        <f>'Prod. Info'!E37</f>
        <v>0</v>
      </c>
      <c r="J2" s="1731"/>
      <c r="K2" s="785"/>
      <c r="L2" s="793"/>
      <c r="M2" s="811"/>
      <c r="N2" s="811"/>
      <c r="O2" s="811"/>
      <c r="P2" s="811"/>
      <c r="Q2" s="811"/>
      <c r="R2" s="811"/>
      <c r="S2" s="811"/>
      <c r="T2" s="811"/>
      <c r="U2" s="811"/>
      <c r="V2" s="811"/>
      <c r="W2" s="811"/>
      <c r="X2" s="811"/>
      <c r="Y2" s="811"/>
      <c r="Z2" s="811"/>
      <c r="AA2" s="811"/>
      <c r="AB2" s="794"/>
    </row>
    <row r="3" spans="1:33" s="362" customFormat="1" ht="13.5" customHeight="1">
      <c r="B3" s="637"/>
      <c r="C3" s="423"/>
      <c r="D3" s="423"/>
      <c r="E3" s="1730"/>
      <c r="F3" s="1730"/>
      <c r="G3" s="1731">
        <f>'Prod. Info'!C37</f>
        <v>0</v>
      </c>
      <c r="H3" s="1731"/>
      <c r="I3" s="1731">
        <f>'Prod. Info'!D37</f>
        <v>0</v>
      </c>
      <c r="J3" s="1731"/>
      <c r="K3" s="632"/>
      <c r="L3" s="794"/>
      <c r="M3" s="794"/>
      <c r="N3" s="794"/>
      <c r="O3" s="794"/>
      <c r="P3" s="794"/>
      <c r="Q3" s="794"/>
      <c r="R3" s="794"/>
      <c r="S3" s="794"/>
      <c r="T3" s="794"/>
      <c r="U3" s="794"/>
      <c r="V3" s="794"/>
      <c r="W3" s="794"/>
      <c r="X3" s="794"/>
      <c r="Y3" s="794"/>
      <c r="Z3" s="794"/>
      <c r="AA3" s="794"/>
      <c r="AB3" s="794"/>
    </row>
    <row r="4" spans="1:33" s="362" customFormat="1" ht="13.5" customHeight="1">
      <c r="B4" s="637"/>
      <c r="C4" s="423"/>
      <c r="D4" s="423"/>
      <c r="E4" s="799" t="s">
        <v>1115</v>
      </c>
      <c r="F4" s="1744">
        <f>('Prod. Info'!C2)</f>
        <v>0</v>
      </c>
      <c r="G4" s="1744"/>
      <c r="H4" s="1744"/>
      <c r="I4" s="1744"/>
      <c r="J4" s="1744"/>
      <c r="K4" s="785"/>
      <c r="L4" s="793"/>
      <c r="M4" s="811"/>
      <c r="N4" s="811"/>
      <c r="O4" s="811"/>
      <c r="P4" s="811"/>
      <c r="Q4" s="811"/>
      <c r="R4" s="811"/>
      <c r="S4" s="811"/>
      <c r="T4" s="811"/>
      <c r="U4" s="811"/>
      <c r="V4" s="811"/>
      <c r="W4" s="811"/>
      <c r="X4" s="811"/>
      <c r="Y4" s="811"/>
      <c r="Z4" s="811"/>
      <c r="AA4" s="811"/>
      <c r="AB4" s="794"/>
    </row>
    <row r="5" spans="1:33" s="362" customFormat="1" ht="13.5" customHeight="1">
      <c r="B5" s="637"/>
      <c r="C5" s="423"/>
      <c r="D5" s="423"/>
      <c r="E5" s="799" t="s">
        <v>1117</v>
      </c>
      <c r="F5" s="1744">
        <f>('Prod. Info'!C20)</f>
        <v>0</v>
      </c>
      <c r="G5" s="1744"/>
      <c r="H5" s="1744"/>
      <c r="I5" s="1744"/>
      <c r="J5" s="1744"/>
      <c r="K5" s="794"/>
      <c r="L5" s="794"/>
      <c r="M5" s="794"/>
      <c r="N5" s="794"/>
      <c r="O5" s="794"/>
      <c r="P5" s="794"/>
      <c r="Q5" s="794"/>
      <c r="R5" s="794"/>
      <c r="S5" s="794"/>
      <c r="T5" s="794"/>
      <c r="U5" s="794"/>
      <c r="V5" s="794"/>
      <c r="W5" s="794"/>
      <c r="X5" s="794"/>
      <c r="Y5" s="794"/>
      <c r="Z5" s="794"/>
      <c r="AA5" s="794"/>
      <c r="AB5" s="794"/>
    </row>
    <row r="6" spans="1:33" s="362" customFormat="1" ht="13.5" customHeight="1">
      <c r="B6" s="637"/>
      <c r="C6" s="423"/>
      <c r="D6" s="423"/>
      <c r="E6" s="799" t="s">
        <v>1119</v>
      </c>
      <c r="F6" s="1744">
        <f>('Prod. Info'!C40)</f>
        <v>0</v>
      </c>
      <c r="G6" s="1744"/>
      <c r="H6" s="1744"/>
      <c r="I6" s="1744"/>
      <c r="J6" s="1744"/>
      <c r="K6" s="785"/>
      <c r="L6" s="793"/>
      <c r="M6" s="811"/>
      <c r="N6" s="811"/>
      <c r="O6" s="811"/>
      <c r="P6" s="811"/>
      <c r="Q6" s="811"/>
      <c r="R6" s="811"/>
      <c r="S6" s="811"/>
      <c r="T6" s="811"/>
      <c r="U6" s="811"/>
      <c r="V6" s="811"/>
      <c r="W6" s="811"/>
      <c r="X6" s="811"/>
      <c r="Y6" s="811"/>
      <c r="Z6" s="811"/>
      <c r="AA6" s="811"/>
      <c r="AB6" s="794"/>
    </row>
    <row r="7" spans="1:33" s="362" customFormat="1" ht="7.5" customHeight="1" thickBot="1">
      <c r="B7" s="637"/>
      <c r="C7" s="2173" t="s">
        <v>1712</v>
      </c>
      <c r="D7" s="2173"/>
      <c r="E7" s="794"/>
      <c r="F7" s="794"/>
      <c r="G7" s="794"/>
      <c r="H7" s="794"/>
      <c r="I7" s="794"/>
      <c r="J7" s="794"/>
      <c r="K7" s="794"/>
      <c r="L7" s="795"/>
      <c r="M7" s="794"/>
      <c r="N7" s="794"/>
      <c r="O7" s="794"/>
      <c r="P7" s="794"/>
      <c r="Q7" s="794"/>
      <c r="R7" s="794"/>
      <c r="S7" s="794"/>
      <c r="T7" s="794"/>
      <c r="U7" s="794"/>
      <c r="V7" s="794"/>
      <c r="W7" s="794"/>
      <c r="X7" s="794"/>
      <c r="Y7" s="794"/>
      <c r="Z7" s="794"/>
      <c r="AA7" s="812"/>
      <c r="AB7" s="812"/>
    </row>
    <row r="8" spans="1:33" s="362" customFormat="1" ht="13.5" customHeight="1" thickTop="1">
      <c r="B8" s="801" t="e">
        <f>Budget!#REF!</f>
        <v>#REF!</v>
      </c>
      <c r="C8" s="802" t="e">
        <f>Budget!#REF!</f>
        <v>#REF!</v>
      </c>
      <c r="D8" s="807" t="e">
        <f>Budget!#REF!</f>
        <v>#REF!</v>
      </c>
      <c r="E8" s="1745" t="str">
        <f>'Deliverables Checklist'!B8</f>
        <v>SYSTEM</v>
      </c>
      <c r="F8" s="2177" t="str">
        <f>'Deliverables Checklist'!C8</f>
        <v>DESCRIPTION</v>
      </c>
      <c r="G8" s="2178"/>
      <c r="H8" s="2178"/>
      <c r="I8" s="2178"/>
      <c r="J8" s="2179"/>
      <c r="K8" s="1748" t="str">
        <f>'Deliverables Checklist'!H8</f>
        <v>PERSON ACCOUNTABLE</v>
      </c>
      <c r="L8" s="2179"/>
      <c r="M8" s="651" t="str">
        <f>'Deliverables Checklist'!J8</f>
        <v>Pay date:</v>
      </c>
      <c r="N8" s="651" t="str">
        <f>'Cash Flow'!L8</f>
        <v>Pay date:</v>
      </c>
      <c r="O8" s="651" t="str">
        <f>'Cash Flow'!M8</f>
        <v>Pay date:</v>
      </c>
      <c r="P8" s="651" t="str">
        <f>'Cash Flow'!N8</f>
        <v>Pay date:</v>
      </c>
      <c r="Q8" s="651" t="str">
        <f>'Cash Flow'!O8</f>
        <v>Pay date:</v>
      </c>
      <c r="R8" s="651" t="str">
        <f>'Cash Flow'!P8</f>
        <v>Pay date:</v>
      </c>
      <c r="S8" s="651" t="str">
        <f>'Cash Flow'!Q8</f>
        <v>Pay date:</v>
      </c>
      <c r="T8" s="651" t="str">
        <f>'Cash Flow'!R8</f>
        <v>Pay date:</v>
      </c>
      <c r="U8" s="651" t="str">
        <f>'Cash Flow'!S8</f>
        <v>Pay date:</v>
      </c>
      <c r="V8" s="651" t="str">
        <f>'Cash Flow'!T8</f>
        <v>Pay date:</v>
      </c>
      <c r="W8" s="651" t="str">
        <f>'Cash Flow'!U8</f>
        <v>Pay date:</v>
      </c>
      <c r="X8" s="651" t="str">
        <f>'Cash Flow'!V8</f>
        <v>Pay date:</v>
      </c>
      <c r="Y8" s="651" t="str">
        <f>'Cash Flow'!W8</f>
        <v>Pay date:</v>
      </c>
      <c r="Z8" s="651" t="str">
        <f>'Cash Flow'!X8</f>
        <v>Pay date:</v>
      </c>
      <c r="AA8" s="651" t="str">
        <f>'Cash Flow'!Z8</f>
        <v>Producton Control Adjustments</v>
      </c>
      <c r="AB8" s="1741" t="s">
        <v>1125</v>
      </c>
      <c r="AC8" s="1745" t="s">
        <v>1713</v>
      </c>
      <c r="AD8" s="1745" t="s">
        <v>75</v>
      </c>
      <c r="AG8" s="2191"/>
    </row>
    <row r="9" spans="1:33" s="362" customFormat="1" ht="13.5" customHeight="1">
      <c r="B9" s="803"/>
      <c r="C9" s="804"/>
      <c r="D9" s="808"/>
      <c r="E9" s="2175"/>
      <c r="F9" s="2180"/>
      <c r="G9" s="2181"/>
      <c r="H9" s="2181"/>
      <c r="I9" s="2181"/>
      <c r="J9" s="2182"/>
      <c r="K9" s="2180"/>
      <c r="L9" s="2182"/>
      <c r="M9" s="780" t="str">
        <f>'Deliverables Checklist'!J9</f>
        <v>dd-mm-yy</v>
      </c>
      <c r="N9" s="652" t="str">
        <f>'Cash Flow'!L9</f>
        <v>dd-mm-yy</v>
      </c>
      <c r="O9" s="652" t="str">
        <f>'Cash Flow'!M9</f>
        <v>dd-mm-yy</v>
      </c>
      <c r="P9" s="652" t="str">
        <f>'Cash Flow'!N9</f>
        <v>dd-mm-yy</v>
      </c>
      <c r="Q9" s="652" t="str">
        <f>'Cash Flow'!O9</f>
        <v>dd-mm-yy</v>
      </c>
      <c r="R9" s="652" t="str">
        <f>'Cash Flow'!P9</f>
        <v>dd-mm-yy</v>
      </c>
      <c r="S9" s="652" t="str">
        <f>'Cash Flow'!Q9</f>
        <v>dd-mm-yy</v>
      </c>
      <c r="T9" s="652" t="str">
        <f>'Cash Flow'!R9</f>
        <v>dd-mm-yy</v>
      </c>
      <c r="U9" s="652" t="str">
        <f>'Cash Flow'!S9</f>
        <v>dd-mm-yy</v>
      </c>
      <c r="V9" s="652" t="str">
        <f>'Cash Flow'!T9</f>
        <v>dd-mm-yy</v>
      </c>
      <c r="W9" s="652" t="str">
        <f>'Cash Flow'!U9</f>
        <v>dd-mm-yy</v>
      </c>
      <c r="X9" s="652" t="str">
        <f>'Cash Flow'!V9</f>
        <v>dd-mm-yy</v>
      </c>
      <c r="Y9" s="652" t="str">
        <f>'Cash Flow'!W9</f>
        <v>dd-mm-yy</v>
      </c>
      <c r="Z9" s="652" t="str">
        <f>'Cash Flow'!X9</f>
        <v>dd-mm-yy</v>
      </c>
      <c r="AA9" s="652">
        <f>'Cash Flow'!Z9</f>
        <v>0</v>
      </c>
      <c r="AB9" s="1742"/>
      <c r="AC9" s="1746"/>
      <c r="AD9" s="1746"/>
      <c r="AG9" s="2191"/>
    </row>
    <row r="10" spans="1:33" s="362" customFormat="1" ht="13.5" customHeight="1">
      <c r="B10" s="803"/>
      <c r="C10" s="804"/>
      <c r="D10" s="808"/>
      <c r="E10" s="2175"/>
      <c r="F10" s="2180"/>
      <c r="G10" s="2181"/>
      <c r="H10" s="2181"/>
      <c r="I10" s="2181"/>
      <c r="J10" s="2182"/>
      <c r="K10" s="2180"/>
      <c r="L10" s="2182"/>
      <c r="M10" s="1779" t="str">
        <f>'Deliverables Checklist'!J10</f>
        <v>Deliverables to be met before processing of:</v>
      </c>
      <c r="N10" s="652"/>
      <c r="O10" s="652"/>
      <c r="P10" s="652"/>
      <c r="Q10" s="652"/>
      <c r="R10" s="652"/>
      <c r="S10" s="652"/>
      <c r="T10" s="652"/>
      <c r="U10" s="652"/>
      <c r="V10" s="652"/>
      <c r="W10" s="652"/>
      <c r="X10" s="652"/>
      <c r="Y10" s="652"/>
      <c r="Z10" s="652"/>
      <c r="AA10" s="652"/>
      <c r="AB10" s="1742"/>
      <c r="AC10" s="1746"/>
      <c r="AD10" s="1746"/>
      <c r="AG10" s="2191"/>
    </row>
    <row r="11" spans="1:33" s="362" customFormat="1" ht="13.5" customHeight="1">
      <c r="B11" s="803"/>
      <c r="C11" s="804"/>
      <c r="D11" s="808"/>
      <c r="E11" s="2175"/>
      <c r="F11" s="2180"/>
      <c r="G11" s="2181"/>
      <c r="H11" s="2181"/>
      <c r="I11" s="2181"/>
      <c r="J11" s="2182"/>
      <c r="K11" s="2180"/>
      <c r="L11" s="2182"/>
      <c r="M11" s="1780"/>
      <c r="N11" s="643" t="s">
        <v>1123</v>
      </c>
      <c r="O11" s="643" t="s">
        <v>1123</v>
      </c>
      <c r="P11" s="643" t="s">
        <v>1123</v>
      </c>
      <c r="Q11" s="643" t="s">
        <v>1123</v>
      </c>
      <c r="R11" s="643" t="s">
        <v>1123</v>
      </c>
      <c r="S11" s="643" t="s">
        <v>1123</v>
      </c>
      <c r="T11" s="643" t="s">
        <v>1123</v>
      </c>
      <c r="U11" s="643" t="s">
        <v>1123</v>
      </c>
      <c r="V11" s="643" t="s">
        <v>1123</v>
      </c>
      <c r="W11" s="643" t="s">
        <v>1123</v>
      </c>
      <c r="X11" s="643" t="s">
        <v>1123</v>
      </c>
      <c r="Y11" s="643" t="s">
        <v>1123</v>
      </c>
      <c r="Z11" s="643" t="s">
        <v>1123</v>
      </c>
      <c r="AA11" s="643" t="s">
        <v>1123</v>
      </c>
      <c r="AB11" s="1742"/>
      <c r="AC11" s="1746"/>
      <c r="AD11" s="1746"/>
      <c r="AG11" s="2191"/>
    </row>
    <row r="12" spans="1:33" s="362" customFormat="1" ht="13.5" customHeight="1">
      <c r="B12" s="803"/>
      <c r="C12" s="804"/>
      <c r="D12" s="808"/>
      <c r="E12" s="2175"/>
      <c r="F12" s="2180"/>
      <c r="G12" s="2181"/>
      <c r="H12" s="2181"/>
      <c r="I12" s="2181"/>
      <c r="J12" s="2182"/>
      <c r="K12" s="2180"/>
      <c r="L12" s="2182"/>
      <c r="M12" s="1780"/>
      <c r="N12" s="643"/>
      <c r="O12" s="643"/>
      <c r="P12" s="643"/>
      <c r="Q12" s="643"/>
      <c r="R12" s="643"/>
      <c r="S12" s="643"/>
      <c r="T12" s="643"/>
      <c r="U12" s="643"/>
      <c r="V12" s="643"/>
      <c r="W12" s="643"/>
      <c r="X12" s="643"/>
      <c r="Y12" s="643"/>
      <c r="Z12" s="643"/>
      <c r="AA12" s="643"/>
      <c r="AB12" s="1742"/>
      <c r="AC12" s="1746"/>
      <c r="AD12" s="1746"/>
      <c r="AG12" s="2191"/>
    </row>
    <row r="13" spans="1:33" s="362" customFormat="1" ht="13.5" customHeight="1" thickBot="1">
      <c r="B13" s="805"/>
      <c r="C13" s="806"/>
      <c r="D13" s="809"/>
      <c r="E13" s="2175"/>
      <c r="F13" s="2180"/>
      <c r="G13" s="2181"/>
      <c r="H13" s="2181"/>
      <c r="I13" s="2181"/>
      <c r="J13" s="2182"/>
      <c r="K13" s="2180"/>
      <c r="L13" s="2182"/>
      <c r="M13" s="781" t="str">
        <f>'Deliverables Checklist'!J13</f>
        <v>P1 invoice</v>
      </c>
      <c r="N13" s="653" t="str">
        <f>'Cash Flow'!L11</f>
        <v>Month</v>
      </c>
      <c r="O13" s="653" t="str">
        <f>'Cash Flow'!M11</f>
        <v>Month</v>
      </c>
      <c r="P13" s="653" t="str">
        <f>'Cash Flow'!N11</f>
        <v>Month</v>
      </c>
      <c r="Q13" s="653" t="str">
        <f>'Cash Flow'!O11</f>
        <v>Month</v>
      </c>
      <c r="R13" s="653" t="str">
        <f>'Cash Flow'!P11</f>
        <v>Month</v>
      </c>
      <c r="S13" s="653" t="str">
        <f>'Cash Flow'!Q11</f>
        <v>Month</v>
      </c>
      <c r="T13" s="653" t="str">
        <f>'Cash Flow'!R11</f>
        <v>Month</v>
      </c>
      <c r="U13" s="653" t="str">
        <f>'Cash Flow'!S11</f>
        <v>Month</v>
      </c>
      <c r="V13" s="653" t="str">
        <f>'Cash Flow'!T11</f>
        <v>Month</v>
      </c>
      <c r="W13" s="653" t="str">
        <f>'Cash Flow'!U11</f>
        <v>Month</v>
      </c>
      <c r="X13" s="653" t="str">
        <f>'Cash Flow'!V11</f>
        <v>Month</v>
      </c>
      <c r="Y13" s="653" t="str">
        <f>'Cash Flow'!W11</f>
        <v>Month</v>
      </c>
      <c r="Z13" s="653" t="str">
        <f>'Cash Flow'!X11</f>
        <v>Month</v>
      </c>
      <c r="AA13" s="653">
        <f>'Cash Flow'!Z11</f>
        <v>0</v>
      </c>
      <c r="AB13" s="1743"/>
      <c r="AC13" s="1747"/>
      <c r="AD13" s="1747"/>
    </row>
    <row r="14" spans="1:33" ht="13.5" customHeight="1" thickBot="1">
      <c r="A14" s="362"/>
      <c r="B14" s="654"/>
      <c r="C14" s="655"/>
      <c r="D14" s="655"/>
      <c r="E14" s="2176"/>
      <c r="F14" s="2183"/>
      <c r="G14" s="2184"/>
      <c r="H14" s="2184"/>
      <c r="I14" s="2184"/>
      <c r="J14" s="2185"/>
      <c r="K14" s="2183"/>
      <c r="L14" s="2185"/>
      <c r="M14" s="647">
        <f>'Deliverables Checklist'!J14</f>
        <v>1</v>
      </c>
      <c r="N14" s="686">
        <f>'Cash Flow'!L12</f>
        <v>2</v>
      </c>
      <c r="O14" s="686">
        <f>'Cash Flow'!M12</f>
        <v>3</v>
      </c>
      <c r="P14" s="686">
        <f>'Cash Flow'!N12</f>
        <v>4</v>
      </c>
      <c r="Q14" s="686">
        <f>'Cash Flow'!O12</f>
        <v>5</v>
      </c>
      <c r="R14" s="686">
        <f>'Cash Flow'!P12</f>
        <v>6</v>
      </c>
      <c r="S14" s="686">
        <f>'Cash Flow'!Q12</f>
        <v>7</v>
      </c>
      <c r="T14" s="686">
        <f>'Cash Flow'!R12</f>
        <v>8</v>
      </c>
      <c r="U14" s="686">
        <f>'Cash Flow'!S12</f>
        <v>9</v>
      </c>
      <c r="V14" s="686">
        <f>'Cash Flow'!T12</f>
        <v>10</v>
      </c>
      <c r="W14" s="686">
        <f>'Cash Flow'!U12</f>
        <v>11</v>
      </c>
      <c r="X14" s="686">
        <f>'Cash Flow'!V12</f>
        <v>12</v>
      </c>
      <c r="Y14" s="686">
        <f>'Cash Flow'!W12</f>
        <v>13</v>
      </c>
      <c r="Z14" s="686">
        <f>'Cash Flow'!X12</f>
        <v>14</v>
      </c>
      <c r="AA14" s="686">
        <f>'Cash Flow'!Z12</f>
        <v>0</v>
      </c>
      <c r="AB14" s="687"/>
      <c r="AC14" s="27"/>
      <c r="AD14" s="27"/>
    </row>
    <row r="15" spans="1:33" ht="13.5" customHeight="1" thickTop="1">
      <c r="E15" s="1126" t="str">
        <f>'Deliverables Checklist'!B15</f>
        <v>SAP</v>
      </c>
      <c r="F15" s="1771" t="str">
        <f>'Deliverables Checklist'!C15</f>
        <v>Tax Clearance Certificate</v>
      </c>
      <c r="G15" s="1772"/>
      <c r="H15" s="1772"/>
      <c r="I15" s="1772"/>
      <c r="J15" s="1773"/>
      <c r="K15" s="1774" t="str">
        <f>'Deliverables Checklist'!H15</f>
        <v>Commissioning Manager</v>
      </c>
      <c r="L15" s="1775"/>
      <c r="M15" s="696">
        <f>'Deliverables Checklist'!J15</f>
        <v>1</v>
      </c>
      <c r="N15" s="649" t="e">
        <f>'Cash Flow'!#REF!</f>
        <v>#REF!</v>
      </c>
      <c r="O15" s="649" t="e">
        <f>'Cash Flow'!#REF!</f>
        <v>#REF!</v>
      </c>
      <c r="P15" s="649" t="e">
        <f>'Cash Flow'!#REF!</f>
        <v>#REF!</v>
      </c>
      <c r="Q15" s="649" t="e">
        <f>'Cash Flow'!#REF!</f>
        <v>#REF!</v>
      </c>
      <c r="R15" s="649" t="e">
        <f>'Cash Flow'!#REF!</f>
        <v>#REF!</v>
      </c>
      <c r="S15" s="649" t="e">
        <f>'Cash Flow'!#REF!</f>
        <v>#REF!</v>
      </c>
      <c r="T15" s="649" t="e">
        <f>'Cash Flow'!#REF!</f>
        <v>#REF!</v>
      </c>
      <c r="U15" s="649" t="e">
        <f>'Cash Flow'!#REF!</f>
        <v>#REF!</v>
      </c>
      <c r="V15" s="649" t="e">
        <f>'Cash Flow'!#REF!</f>
        <v>#REF!</v>
      </c>
      <c r="W15" s="649" t="e">
        <f>'Cash Flow'!#REF!</f>
        <v>#REF!</v>
      </c>
      <c r="X15" s="649" t="e">
        <f>'Cash Flow'!#REF!</f>
        <v>#REF!</v>
      </c>
      <c r="Y15" s="649" t="e">
        <f>'Cash Flow'!#REF!</f>
        <v>#REF!</v>
      </c>
      <c r="Z15" s="649" t="e">
        <f>'Cash Flow'!#REF!</f>
        <v>#REF!</v>
      </c>
      <c r="AA15" s="649" t="e">
        <f>'Cash Flow'!#REF!</f>
        <v>#REF!</v>
      </c>
      <c r="AB15" s="697">
        <f>'Deliverables Checklist'!Y15</f>
        <v>0</v>
      </c>
      <c r="AC15" s="695"/>
      <c r="AD15" s="696"/>
    </row>
    <row r="16" spans="1:33" ht="13.5" customHeight="1">
      <c r="E16" s="1126" t="str">
        <f>'Deliverables Checklist'!B16</f>
        <v>SAP</v>
      </c>
      <c r="F16" s="1771" t="str">
        <f>'Deliverables Checklist'!C16</f>
        <v>BEE Certificate</v>
      </c>
      <c r="G16" s="1772"/>
      <c r="H16" s="1772"/>
      <c r="I16" s="1772"/>
      <c r="J16" s="1773"/>
      <c r="K16" s="1774" t="str">
        <f>'Deliverables Checklist'!H16</f>
        <v>Commissioning Manager</v>
      </c>
      <c r="L16" s="1775"/>
      <c r="M16" s="696">
        <f>'Deliverables Checklist'!J16</f>
        <v>1</v>
      </c>
      <c r="N16" s="649" t="e">
        <f>'Cash Flow'!#REF!</f>
        <v>#REF!</v>
      </c>
      <c r="O16" s="649" t="e">
        <f>'Cash Flow'!#REF!</f>
        <v>#REF!</v>
      </c>
      <c r="P16" s="649" t="e">
        <f>'Cash Flow'!#REF!</f>
        <v>#REF!</v>
      </c>
      <c r="Q16" s="649" t="e">
        <f>'Cash Flow'!#REF!</f>
        <v>#REF!</v>
      </c>
      <c r="R16" s="649" t="e">
        <f>'Cash Flow'!#REF!</f>
        <v>#REF!</v>
      </c>
      <c r="S16" s="649" t="e">
        <f>'Cash Flow'!#REF!</f>
        <v>#REF!</v>
      </c>
      <c r="T16" s="649" t="e">
        <f>'Cash Flow'!#REF!</f>
        <v>#REF!</v>
      </c>
      <c r="U16" s="649" t="e">
        <f>'Cash Flow'!#REF!</f>
        <v>#REF!</v>
      </c>
      <c r="V16" s="649" t="e">
        <f>'Cash Flow'!#REF!</f>
        <v>#REF!</v>
      </c>
      <c r="W16" s="649" t="e">
        <f>'Cash Flow'!#REF!</f>
        <v>#REF!</v>
      </c>
      <c r="X16" s="649" t="e">
        <f>'Cash Flow'!#REF!</f>
        <v>#REF!</v>
      </c>
      <c r="Y16" s="649" t="e">
        <f>'Cash Flow'!#REF!</f>
        <v>#REF!</v>
      </c>
      <c r="Z16" s="649" t="e">
        <f>'Cash Flow'!#REF!</f>
        <v>#REF!</v>
      </c>
      <c r="AA16" s="649" t="e">
        <f>'Cash Flow'!#REF!</f>
        <v>#REF!</v>
      </c>
      <c r="AB16" s="697">
        <f>'Deliverables Checklist'!Y16</f>
        <v>0</v>
      </c>
      <c r="AC16" s="695"/>
      <c r="AD16" s="696"/>
    </row>
    <row r="17" spans="5:30" ht="13.5" customHeight="1">
      <c r="E17" s="1126" t="str">
        <f>'Deliverables Checklist'!B17</f>
        <v>SAP</v>
      </c>
      <c r="F17" s="1771" t="str">
        <f>'Deliverables Checklist'!C17</f>
        <v>TV License</v>
      </c>
      <c r="G17" s="1772"/>
      <c r="H17" s="1772"/>
      <c r="I17" s="1772"/>
      <c r="J17" s="1773"/>
      <c r="K17" s="1774" t="str">
        <f>'Deliverables Checklist'!H17</f>
        <v>Commissioning Manager</v>
      </c>
      <c r="L17" s="1775"/>
      <c r="M17" s="696">
        <f>'Deliverables Checklist'!J17</f>
        <v>1</v>
      </c>
      <c r="N17" s="656"/>
      <c r="O17" s="656"/>
      <c r="P17" s="656"/>
      <c r="Q17" s="656"/>
      <c r="R17" s="656"/>
      <c r="S17" s="656"/>
      <c r="T17" s="656"/>
      <c r="U17" s="656"/>
      <c r="V17" s="656"/>
      <c r="W17" s="656"/>
      <c r="X17" s="656"/>
      <c r="Y17" s="656"/>
      <c r="Z17" s="656"/>
      <c r="AA17" s="656"/>
      <c r="AB17" s="697">
        <f>'Deliverables Checklist'!Y17</f>
        <v>0</v>
      </c>
      <c r="AC17" s="695"/>
      <c r="AD17" s="695"/>
    </row>
    <row r="18" spans="5:30" ht="13.5" customHeight="1">
      <c r="E18" s="1126" t="str">
        <f>'Deliverables Checklist'!B18</f>
        <v>SAP</v>
      </c>
      <c r="F18" s="1771" t="str">
        <f>'Deliverables Checklist'!C18</f>
        <v>Scriptwriters/Writers Agreement</v>
      </c>
      <c r="G18" s="1772"/>
      <c r="H18" s="1772"/>
      <c r="I18" s="1772"/>
      <c r="J18" s="1773"/>
      <c r="K18" s="1774" t="str">
        <f>'Deliverables Checklist'!H18</f>
        <v>Business Acquisitions</v>
      </c>
      <c r="L18" s="1775"/>
      <c r="M18" s="696">
        <f>'Deliverables Checklist'!J18</f>
        <v>0</v>
      </c>
      <c r="N18" s="656"/>
      <c r="O18" s="656"/>
      <c r="P18" s="656"/>
      <c r="Q18" s="656"/>
      <c r="R18" s="656"/>
      <c r="S18" s="656"/>
      <c r="T18" s="656"/>
      <c r="U18" s="656"/>
      <c r="V18" s="656"/>
      <c r="W18" s="656"/>
      <c r="X18" s="656"/>
      <c r="Y18" s="656"/>
      <c r="Z18" s="656"/>
      <c r="AA18" s="656"/>
      <c r="AB18" s="697">
        <f>'Deliverables Checklist'!Y18</f>
        <v>0</v>
      </c>
      <c r="AC18" s="695"/>
      <c r="AD18" s="695"/>
    </row>
    <row r="19" spans="5:30" ht="13.5" customHeight="1">
      <c r="E19" s="1126" t="str">
        <f>'Deliverables Checklist'!B19</f>
        <v>SAP</v>
      </c>
      <c r="F19" s="1771" t="str">
        <f>'Deliverables Checklist'!C19</f>
        <v>Invoice</v>
      </c>
      <c r="G19" s="1772"/>
      <c r="H19" s="1772"/>
      <c r="I19" s="1772"/>
      <c r="J19" s="1773"/>
      <c r="K19" s="1774" t="str">
        <f>'Deliverables Checklist'!H19</f>
        <v>Business Acquisitions</v>
      </c>
      <c r="L19" s="1775"/>
      <c r="M19" s="696">
        <f>'Deliverables Checklist'!J19</f>
        <v>0</v>
      </c>
      <c r="N19" s="649" t="e">
        <f>'Cash Flow'!#REF!</f>
        <v>#REF!</v>
      </c>
      <c r="O19" s="649" t="e">
        <f>'Cash Flow'!#REF!</f>
        <v>#REF!</v>
      </c>
      <c r="P19" s="649" t="e">
        <f>'Cash Flow'!#REF!</f>
        <v>#REF!</v>
      </c>
      <c r="Q19" s="649" t="e">
        <f>'Cash Flow'!#REF!</f>
        <v>#REF!</v>
      </c>
      <c r="R19" s="649" t="e">
        <f>'Cash Flow'!#REF!</f>
        <v>#REF!</v>
      </c>
      <c r="S19" s="649" t="e">
        <f>'Cash Flow'!#REF!</f>
        <v>#REF!</v>
      </c>
      <c r="T19" s="649" t="e">
        <f>'Cash Flow'!#REF!</f>
        <v>#REF!</v>
      </c>
      <c r="U19" s="649" t="e">
        <f>'Cash Flow'!#REF!</f>
        <v>#REF!</v>
      </c>
      <c r="V19" s="649" t="e">
        <f>'Cash Flow'!#REF!</f>
        <v>#REF!</v>
      </c>
      <c r="W19" s="649" t="e">
        <f>'Cash Flow'!#REF!</f>
        <v>#REF!</v>
      </c>
      <c r="X19" s="649" t="e">
        <f>'Cash Flow'!#REF!</f>
        <v>#REF!</v>
      </c>
      <c r="Y19" s="649" t="e">
        <f>'Cash Flow'!#REF!</f>
        <v>#REF!</v>
      </c>
      <c r="Z19" s="649" t="e">
        <f>'Cash Flow'!#REF!</f>
        <v>#REF!</v>
      </c>
      <c r="AA19" s="649" t="e">
        <f>'Cash Flow'!#REF!</f>
        <v>#REF!</v>
      </c>
      <c r="AB19" s="697">
        <f>'Deliverables Checklist'!Y19</f>
        <v>0</v>
      </c>
      <c r="AC19" s="695"/>
      <c r="AD19" s="696"/>
    </row>
    <row r="20" spans="5:30" ht="13.5" customHeight="1">
      <c r="E20" s="1126" t="str">
        <f>'Deliverables Checklist'!B20</f>
        <v>e-mail U drive</v>
      </c>
      <c r="F20" s="1771" t="str">
        <f>'Deliverables Checklist'!C20</f>
        <v>Proof of separate bank account</v>
      </c>
      <c r="G20" s="1772"/>
      <c r="H20" s="1772"/>
      <c r="I20" s="1772"/>
      <c r="J20" s="1773"/>
      <c r="K20" s="1774" t="str">
        <f>'Deliverables Checklist'!H20</f>
        <v>Production Controller</v>
      </c>
      <c r="L20" s="1775"/>
      <c r="M20" s="696">
        <f>'Deliverables Checklist'!J20</f>
        <v>1</v>
      </c>
      <c r="N20" s="640" t="e">
        <f>'Cash Flow'!#REF!</f>
        <v>#REF!</v>
      </c>
      <c r="O20" s="640" t="e">
        <f>'Cash Flow'!#REF!</f>
        <v>#REF!</v>
      </c>
      <c r="P20" s="640" t="e">
        <f>'Cash Flow'!#REF!</f>
        <v>#REF!</v>
      </c>
      <c r="Q20" s="640" t="e">
        <f>'Cash Flow'!#REF!</f>
        <v>#REF!</v>
      </c>
      <c r="R20" s="640" t="e">
        <f>'Cash Flow'!#REF!</f>
        <v>#REF!</v>
      </c>
      <c r="S20" s="640" t="e">
        <f>'Cash Flow'!#REF!</f>
        <v>#REF!</v>
      </c>
      <c r="T20" s="640" t="e">
        <f>'Cash Flow'!#REF!</f>
        <v>#REF!</v>
      </c>
      <c r="U20" s="640" t="e">
        <f>'Cash Flow'!#REF!</f>
        <v>#REF!</v>
      </c>
      <c r="V20" s="640" t="e">
        <f>'Cash Flow'!#REF!</f>
        <v>#REF!</v>
      </c>
      <c r="W20" s="640" t="e">
        <f>'Cash Flow'!#REF!</f>
        <v>#REF!</v>
      </c>
      <c r="X20" s="640" t="e">
        <f>'Cash Flow'!#REF!</f>
        <v>#REF!</v>
      </c>
      <c r="Y20" s="640" t="e">
        <f>'Cash Flow'!#REF!</f>
        <v>#REF!</v>
      </c>
      <c r="Z20" s="640" t="e">
        <f>'Cash Flow'!#REF!</f>
        <v>#REF!</v>
      </c>
      <c r="AA20" s="640" t="e">
        <f>'Cash Flow'!#REF!</f>
        <v>#REF!</v>
      </c>
      <c r="AB20" s="697">
        <f>'Deliverables Checklist'!Y20</f>
        <v>0</v>
      </c>
      <c r="AC20" s="695"/>
      <c r="AD20" s="696"/>
    </row>
    <row r="21" spans="5:30" ht="13.5" customHeight="1">
      <c r="E21" s="1126" t="str">
        <f>'Deliverables Checklist'!B21</f>
        <v>e-mail U drive</v>
      </c>
      <c r="F21" s="1771" t="str">
        <f>'Deliverables Checklist'!C21</f>
        <v>Copy of Production Insurance Confirmation</v>
      </c>
      <c r="G21" s="1772"/>
      <c r="H21" s="1772"/>
      <c r="I21" s="1772"/>
      <c r="J21" s="1773"/>
      <c r="K21" s="1774" t="str">
        <f>'Deliverables Checklist'!H21</f>
        <v>Production Controller</v>
      </c>
      <c r="L21" s="1775"/>
      <c r="M21" s="696">
        <f>'Deliverables Checklist'!J21</f>
        <v>1</v>
      </c>
      <c r="N21" s="656"/>
      <c r="O21" s="656"/>
      <c r="P21" s="656"/>
      <c r="Q21" s="656"/>
      <c r="R21" s="656"/>
      <c r="S21" s="656"/>
      <c r="T21" s="656"/>
      <c r="U21" s="656"/>
      <c r="V21" s="656"/>
      <c r="W21" s="656"/>
      <c r="X21" s="656"/>
      <c r="Y21" s="656"/>
      <c r="Z21" s="656"/>
      <c r="AA21" s="656"/>
      <c r="AB21" s="697">
        <f>'Deliverables Checklist'!Y21</f>
        <v>0</v>
      </c>
      <c r="AC21" s="695"/>
      <c r="AD21" s="695"/>
    </row>
    <row r="22" spans="5:30" ht="13.5" customHeight="1">
      <c r="E22" s="1126" t="str">
        <f>'Deliverables Checklist'!B22</f>
        <v>SAP</v>
      </c>
      <c r="F22" s="1771" t="str">
        <f>'Deliverables Checklist'!C22</f>
        <v>Monthly Production Expenditure Report</v>
      </c>
      <c r="G22" s="1772"/>
      <c r="H22" s="1772"/>
      <c r="I22" s="1772"/>
      <c r="J22" s="1773"/>
      <c r="K22" s="1774" t="str">
        <f>'Deliverables Checklist'!H22</f>
        <v>Production Controller</v>
      </c>
      <c r="L22" s="1775"/>
      <c r="M22" s="696">
        <f>'Deliverables Checklist'!J22</f>
        <v>0</v>
      </c>
      <c r="N22" s="649" t="e">
        <f>'Cash Flow'!#REF!</f>
        <v>#REF!</v>
      </c>
      <c r="O22" s="649" t="e">
        <f>'Cash Flow'!#REF!</f>
        <v>#REF!</v>
      </c>
      <c r="P22" s="649" t="e">
        <f>'Cash Flow'!#REF!</f>
        <v>#REF!</v>
      </c>
      <c r="Q22" s="649" t="e">
        <f>'Cash Flow'!#REF!</f>
        <v>#REF!</v>
      </c>
      <c r="R22" s="649" t="e">
        <f>'Cash Flow'!#REF!</f>
        <v>#REF!</v>
      </c>
      <c r="S22" s="649" t="e">
        <f>'Cash Flow'!#REF!</f>
        <v>#REF!</v>
      </c>
      <c r="T22" s="649" t="e">
        <f>'Cash Flow'!#REF!</f>
        <v>#REF!</v>
      </c>
      <c r="U22" s="649" t="e">
        <f>'Cash Flow'!#REF!</f>
        <v>#REF!</v>
      </c>
      <c r="V22" s="649" t="e">
        <f>'Cash Flow'!#REF!</f>
        <v>#REF!</v>
      </c>
      <c r="W22" s="649" t="e">
        <f>'Cash Flow'!#REF!</f>
        <v>#REF!</v>
      </c>
      <c r="X22" s="649" t="e">
        <f>'Cash Flow'!#REF!</f>
        <v>#REF!</v>
      </c>
      <c r="Y22" s="649" t="e">
        <f>'Cash Flow'!#REF!</f>
        <v>#REF!</v>
      </c>
      <c r="Z22" s="649" t="e">
        <f>'Cash Flow'!#REF!</f>
        <v>#REF!</v>
      </c>
      <c r="AA22" s="649" t="e">
        <f>'Cash Flow'!#REF!</f>
        <v>#REF!</v>
      </c>
      <c r="AB22" s="1776" t="str">
        <f>'Deliverables Checklist'!Y22</f>
        <v>Final Expenditure Report</v>
      </c>
      <c r="AC22" s="695"/>
      <c r="AD22" s="696"/>
    </row>
    <row r="23" spans="5:30" ht="13.5" customHeight="1">
      <c r="E23" s="1126" t="str">
        <f>'Deliverables Checklist'!B23</f>
        <v>email</v>
      </c>
      <c r="F23" s="1771" t="str">
        <f>'Deliverables Checklist'!C23</f>
        <v>Asset Closing Memo</v>
      </c>
      <c r="G23" s="1772"/>
      <c r="H23" s="1772"/>
      <c r="I23" s="1772"/>
      <c r="J23" s="1773"/>
      <c r="K23" s="1774" t="str">
        <f>'Deliverables Checklist'!H23</f>
        <v>Production Controller</v>
      </c>
      <c r="L23" s="1775"/>
      <c r="M23" s="696">
        <f>'Deliverables Checklist'!J23</f>
        <v>0</v>
      </c>
      <c r="N23" s="649" t="e">
        <f>'Cash Flow'!#REF!</f>
        <v>#REF!</v>
      </c>
      <c r="O23" s="649" t="e">
        <f>'Cash Flow'!#REF!</f>
        <v>#REF!</v>
      </c>
      <c r="P23" s="649" t="e">
        <f>'Cash Flow'!#REF!</f>
        <v>#REF!</v>
      </c>
      <c r="Q23" s="649" t="e">
        <f>'Cash Flow'!#REF!</f>
        <v>#REF!</v>
      </c>
      <c r="R23" s="649" t="e">
        <f>'Cash Flow'!#REF!</f>
        <v>#REF!</v>
      </c>
      <c r="S23" s="649" t="e">
        <f>'Cash Flow'!#REF!</f>
        <v>#REF!</v>
      </c>
      <c r="T23" s="649" t="e">
        <f>'Cash Flow'!#REF!</f>
        <v>#REF!</v>
      </c>
      <c r="U23" s="649" t="e">
        <f>'Cash Flow'!#REF!</f>
        <v>#REF!</v>
      </c>
      <c r="V23" s="649" t="e">
        <f>'Cash Flow'!#REF!</f>
        <v>#REF!</v>
      </c>
      <c r="W23" s="649" t="e">
        <f>'Cash Flow'!#REF!</f>
        <v>#REF!</v>
      </c>
      <c r="X23" s="649" t="e">
        <f>'Cash Flow'!#REF!</f>
        <v>#REF!</v>
      </c>
      <c r="Y23" s="649" t="e">
        <f>'Cash Flow'!#REF!</f>
        <v>#REF!</v>
      </c>
      <c r="Z23" s="649" t="e">
        <f>'Cash Flow'!#REF!</f>
        <v>#REF!</v>
      </c>
      <c r="AA23" s="649" t="e">
        <f>'Cash Flow'!#REF!</f>
        <v>#REF!</v>
      </c>
      <c r="AB23" s="1777"/>
      <c r="AC23" s="695"/>
      <c r="AD23" s="696"/>
    </row>
    <row r="24" spans="5:30" ht="13.5" customHeight="1">
      <c r="E24" s="1126" t="str">
        <f>'Deliverables Checklist'!B24</f>
        <v>e-mail U drive</v>
      </c>
      <c r="F24" s="1771" t="str">
        <f>'Deliverables Checklist'!C24</f>
        <v>Final Status Report    (Production Controller)</v>
      </c>
      <c r="G24" s="1772"/>
      <c r="H24" s="1772"/>
      <c r="I24" s="1772"/>
      <c r="J24" s="1773"/>
      <c r="K24" s="1774" t="str">
        <f>'Deliverables Checklist'!H24</f>
        <v>Financial Administrator</v>
      </c>
      <c r="L24" s="1775"/>
      <c r="M24" s="696">
        <f>'Deliverables Checklist'!J24</f>
        <v>0</v>
      </c>
      <c r="N24" s="640" t="e">
        <f>'Cash Flow'!#REF!</f>
        <v>#REF!</v>
      </c>
      <c r="O24" s="640" t="e">
        <f>'Cash Flow'!#REF!</f>
        <v>#REF!</v>
      </c>
      <c r="P24" s="640" t="e">
        <f>'Cash Flow'!#REF!</f>
        <v>#REF!</v>
      </c>
      <c r="Q24" s="640" t="e">
        <f>'Cash Flow'!#REF!</f>
        <v>#REF!</v>
      </c>
      <c r="R24" s="640" t="e">
        <f>'Cash Flow'!#REF!</f>
        <v>#REF!</v>
      </c>
      <c r="S24" s="640" t="e">
        <f>'Cash Flow'!#REF!</f>
        <v>#REF!</v>
      </c>
      <c r="T24" s="640" t="e">
        <f>'Cash Flow'!#REF!</f>
        <v>#REF!</v>
      </c>
      <c r="U24" s="640" t="e">
        <f>'Cash Flow'!#REF!</f>
        <v>#REF!</v>
      </c>
      <c r="V24" s="640" t="e">
        <f>'Cash Flow'!#REF!</f>
        <v>#REF!</v>
      </c>
      <c r="W24" s="640" t="e">
        <f>'Cash Flow'!#REF!</f>
        <v>#REF!</v>
      </c>
      <c r="X24" s="640" t="e">
        <f>'Cash Flow'!#REF!</f>
        <v>#REF!</v>
      </c>
      <c r="Y24" s="640" t="e">
        <f>'Cash Flow'!#REF!</f>
        <v>#REF!</v>
      </c>
      <c r="Z24" s="640" t="e">
        <f>'Cash Flow'!#REF!</f>
        <v>#REF!</v>
      </c>
      <c r="AA24" s="640" t="e">
        <f>'Cash Flow'!#REF!</f>
        <v>#REF!</v>
      </c>
      <c r="AB24" s="1778"/>
      <c r="AC24" s="695"/>
      <c r="AD24" s="696"/>
    </row>
    <row r="25" spans="5:30" ht="13.5" customHeight="1">
      <c r="E25" s="1126" t="str">
        <f>'Deliverables Checklist'!B25</f>
        <v>e-mail U drive</v>
      </c>
      <c r="F25" s="1771" t="str">
        <f>'Deliverables Checklist'!C25</f>
        <v>Content Workshop</v>
      </c>
      <c r="G25" s="1772"/>
      <c r="H25" s="1772"/>
      <c r="I25" s="1772"/>
      <c r="J25" s="1773"/>
      <c r="K25" s="1774" t="str">
        <f>'Deliverables Checklist'!H25</f>
        <v>Commissioning Editor</v>
      </c>
      <c r="L25" s="1775"/>
      <c r="M25" s="696">
        <f>'Deliverables Checklist'!J25</f>
        <v>1</v>
      </c>
      <c r="N25" s="656"/>
      <c r="O25" s="656"/>
      <c r="P25" s="656"/>
      <c r="Q25" s="656"/>
      <c r="R25" s="656"/>
      <c r="S25" s="656"/>
      <c r="T25" s="656"/>
      <c r="U25" s="656"/>
      <c r="V25" s="656"/>
      <c r="W25" s="656"/>
      <c r="X25" s="656"/>
      <c r="Y25" s="656"/>
      <c r="Z25" s="656"/>
      <c r="AA25" s="656"/>
      <c r="AB25" s="697">
        <f>'Deliverables Checklist'!Y25</f>
        <v>0</v>
      </c>
      <c r="AC25" s="695"/>
      <c r="AD25" s="695"/>
    </row>
    <row r="26" spans="5:30" ht="13.5" customHeight="1">
      <c r="E26" s="1126" t="str">
        <f>'Deliverables Checklist'!B26</f>
        <v>e-mail U drive</v>
      </c>
      <c r="F26" s="1771" t="str">
        <f>'Deliverables Checklist'!C26</f>
        <v>Research Pack</v>
      </c>
      <c r="G26" s="1772"/>
      <c r="H26" s="1772"/>
      <c r="I26" s="1772"/>
      <c r="J26" s="1773"/>
      <c r="K26" s="1774" t="str">
        <f>'Deliverables Checklist'!H26</f>
        <v>Commissioning Editor</v>
      </c>
      <c r="L26" s="1775"/>
      <c r="M26" s="696">
        <f>'Deliverables Checklist'!J26</f>
        <v>1</v>
      </c>
      <c r="N26" s="649" t="e">
        <f>'Cash Flow'!#REF!</f>
        <v>#REF!</v>
      </c>
      <c r="O26" s="649" t="e">
        <f>'Cash Flow'!#REF!</f>
        <v>#REF!</v>
      </c>
      <c r="P26" s="649" t="e">
        <f>'Cash Flow'!#REF!</f>
        <v>#REF!</v>
      </c>
      <c r="Q26" s="649" t="e">
        <f>'Cash Flow'!#REF!</f>
        <v>#REF!</v>
      </c>
      <c r="R26" s="649" t="e">
        <f>'Cash Flow'!#REF!</f>
        <v>#REF!</v>
      </c>
      <c r="S26" s="649" t="e">
        <f>'Cash Flow'!#REF!</f>
        <v>#REF!</v>
      </c>
      <c r="T26" s="649" t="e">
        <f>'Cash Flow'!#REF!</f>
        <v>#REF!</v>
      </c>
      <c r="U26" s="649" t="e">
        <f>'Cash Flow'!#REF!</f>
        <v>#REF!</v>
      </c>
      <c r="V26" s="649" t="e">
        <f>'Cash Flow'!#REF!</f>
        <v>#REF!</v>
      </c>
      <c r="W26" s="649" t="e">
        <f>'Cash Flow'!#REF!</f>
        <v>#REF!</v>
      </c>
      <c r="X26" s="649" t="e">
        <f>'Cash Flow'!#REF!</f>
        <v>#REF!</v>
      </c>
      <c r="Y26" s="649" t="e">
        <f>'Cash Flow'!#REF!</f>
        <v>#REF!</v>
      </c>
      <c r="Z26" s="649" t="e">
        <f>'Cash Flow'!#REF!</f>
        <v>#REF!</v>
      </c>
      <c r="AA26" s="649" t="e">
        <f>'Cash Flow'!#REF!</f>
        <v>#REF!</v>
      </c>
      <c r="AB26" s="697">
        <f>'Deliverables Checklist'!Y26</f>
        <v>0</v>
      </c>
      <c r="AC26" s="695"/>
      <c r="AD26" s="696"/>
    </row>
    <row r="27" spans="5:30" ht="13.5" customHeight="1">
      <c r="E27" s="1126" t="str">
        <f>'Deliverables Checklist'!B27</f>
        <v>Dalet</v>
      </c>
      <c r="F27" s="1771" t="str">
        <f>'Deliverables Checklist'!C27</f>
        <v>Episodic Outlines; EPG Synopsis</v>
      </c>
      <c r="G27" s="1772"/>
      <c r="H27" s="1772"/>
      <c r="I27" s="1772"/>
      <c r="J27" s="1773"/>
      <c r="K27" s="1774" t="str">
        <f>'Deliverables Checklist'!H27</f>
        <v>Commissioning Editor</v>
      </c>
      <c r="L27" s="1775"/>
      <c r="M27" s="696">
        <f>'Deliverables Checklist'!J27</f>
        <v>1</v>
      </c>
      <c r="N27" s="649" t="e">
        <f>'Cash Flow'!#REF!</f>
        <v>#REF!</v>
      </c>
      <c r="O27" s="649" t="e">
        <f>'Cash Flow'!#REF!</f>
        <v>#REF!</v>
      </c>
      <c r="P27" s="649" t="e">
        <f>'Cash Flow'!#REF!</f>
        <v>#REF!</v>
      </c>
      <c r="Q27" s="649" t="e">
        <f>'Cash Flow'!#REF!</f>
        <v>#REF!</v>
      </c>
      <c r="R27" s="649" t="e">
        <f>'Cash Flow'!#REF!</f>
        <v>#REF!</v>
      </c>
      <c r="S27" s="649" t="e">
        <f>'Cash Flow'!#REF!</f>
        <v>#REF!</v>
      </c>
      <c r="T27" s="649" t="e">
        <f>'Cash Flow'!#REF!</f>
        <v>#REF!</v>
      </c>
      <c r="U27" s="649" t="e">
        <f>'Cash Flow'!#REF!</f>
        <v>#REF!</v>
      </c>
      <c r="V27" s="649" t="e">
        <f>'Cash Flow'!#REF!</f>
        <v>#REF!</v>
      </c>
      <c r="W27" s="649" t="e">
        <f>'Cash Flow'!#REF!</f>
        <v>#REF!</v>
      </c>
      <c r="X27" s="649" t="e">
        <f>'Cash Flow'!#REF!</f>
        <v>#REF!</v>
      </c>
      <c r="Y27" s="649" t="e">
        <f>'Cash Flow'!#REF!</f>
        <v>#REF!</v>
      </c>
      <c r="Z27" s="649" t="e">
        <f>'Cash Flow'!#REF!</f>
        <v>#REF!</v>
      </c>
      <c r="AA27" s="649" t="e">
        <f>'Cash Flow'!#REF!</f>
        <v>#REF!</v>
      </c>
      <c r="AB27" s="697">
        <f>'Deliverables Checklist'!Y27</f>
        <v>0</v>
      </c>
      <c r="AC27" s="695"/>
      <c r="AD27" s="696"/>
    </row>
    <row r="28" spans="5:30" ht="13.5" customHeight="1">
      <c r="E28" s="1126" t="str">
        <f>'Deliverables Checklist'!B28</f>
        <v>Dalet</v>
      </c>
      <c r="F28" s="1771" t="str">
        <f>'Deliverables Checklist'!C28</f>
        <v>Series Outlines</v>
      </c>
      <c r="G28" s="1772"/>
      <c r="H28" s="1772"/>
      <c r="I28" s="1772"/>
      <c r="J28" s="1773"/>
      <c r="K28" s="1774" t="str">
        <f>'Deliverables Checklist'!H28</f>
        <v>Commissioning Editor</v>
      </c>
      <c r="L28" s="1775"/>
      <c r="M28" s="696">
        <f>'Deliverables Checklist'!J28</f>
        <v>0</v>
      </c>
      <c r="N28" s="649" t="e">
        <f>'Cash Flow'!#REF!</f>
        <v>#REF!</v>
      </c>
      <c r="O28" s="649" t="e">
        <f>'Cash Flow'!#REF!</f>
        <v>#REF!</v>
      </c>
      <c r="P28" s="649" t="e">
        <f>'Cash Flow'!#REF!</f>
        <v>#REF!</v>
      </c>
      <c r="Q28" s="649" t="e">
        <f>'Cash Flow'!#REF!</f>
        <v>#REF!</v>
      </c>
      <c r="R28" s="649" t="e">
        <f>'Cash Flow'!#REF!</f>
        <v>#REF!</v>
      </c>
      <c r="S28" s="649" t="e">
        <f>'Cash Flow'!#REF!</f>
        <v>#REF!</v>
      </c>
      <c r="T28" s="649" t="e">
        <f>'Cash Flow'!#REF!</f>
        <v>#REF!</v>
      </c>
      <c r="U28" s="649" t="e">
        <f>'Cash Flow'!#REF!</f>
        <v>#REF!</v>
      </c>
      <c r="V28" s="649" t="e">
        <f>'Cash Flow'!#REF!</f>
        <v>#REF!</v>
      </c>
      <c r="W28" s="649" t="e">
        <f>'Cash Flow'!#REF!</f>
        <v>#REF!</v>
      </c>
      <c r="X28" s="649" t="e">
        <f>'Cash Flow'!#REF!</f>
        <v>#REF!</v>
      </c>
      <c r="Y28" s="649" t="e">
        <f>'Cash Flow'!#REF!</f>
        <v>#REF!</v>
      </c>
      <c r="Z28" s="649" t="e">
        <f>'Cash Flow'!#REF!</f>
        <v>#REF!</v>
      </c>
      <c r="AA28" s="649" t="e">
        <f>'Cash Flow'!#REF!</f>
        <v>#REF!</v>
      </c>
      <c r="AB28" s="697">
        <f>'Deliverables Checklist'!Y28</f>
        <v>0</v>
      </c>
      <c r="AC28" s="695"/>
      <c r="AD28" s="696"/>
    </row>
    <row r="29" spans="5:30" ht="13.5" customHeight="1">
      <c r="E29" s="1126" t="str">
        <f>'Deliverables Checklist'!B29</f>
        <v>U Drive</v>
      </c>
      <c r="F29" s="1771" t="str">
        <f>'Deliverables Checklist'!C29</f>
        <v>Final Approved TX Scripts</v>
      </c>
      <c r="G29" s="1772"/>
      <c r="H29" s="1772"/>
      <c r="I29" s="1772"/>
      <c r="J29" s="1773"/>
      <c r="K29" s="1774" t="str">
        <f>'Deliverables Checklist'!H29</f>
        <v>Commissioning Editor</v>
      </c>
      <c r="L29" s="1775"/>
      <c r="M29" s="696">
        <f>'Deliverables Checklist'!J29</f>
        <v>0</v>
      </c>
      <c r="N29" s="649" t="e">
        <f>'Cash Flow'!#REF!</f>
        <v>#REF!</v>
      </c>
      <c r="O29" s="649" t="e">
        <f>'Cash Flow'!#REF!</f>
        <v>#REF!</v>
      </c>
      <c r="P29" s="649" t="e">
        <f>'Cash Flow'!#REF!</f>
        <v>#REF!</v>
      </c>
      <c r="Q29" s="649" t="e">
        <f>'Cash Flow'!#REF!</f>
        <v>#REF!</v>
      </c>
      <c r="R29" s="649" t="e">
        <f>'Cash Flow'!#REF!</f>
        <v>#REF!</v>
      </c>
      <c r="S29" s="649" t="e">
        <f>'Cash Flow'!#REF!</f>
        <v>#REF!</v>
      </c>
      <c r="T29" s="649" t="e">
        <f>'Cash Flow'!#REF!</f>
        <v>#REF!</v>
      </c>
      <c r="U29" s="649" t="e">
        <f>'Cash Flow'!#REF!</f>
        <v>#REF!</v>
      </c>
      <c r="V29" s="649" t="e">
        <f>'Cash Flow'!#REF!</f>
        <v>#REF!</v>
      </c>
      <c r="W29" s="649" t="e">
        <f>'Cash Flow'!#REF!</f>
        <v>#REF!</v>
      </c>
      <c r="X29" s="649" t="e">
        <f>'Cash Flow'!#REF!</f>
        <v>#REF!</v>
      </c>
      <c r="Y29" s="649" t="e">
        <f>'Cash Flow'!#REF!</f>
        <v>#REF!</v>
      </c>
      <c r="Z29" s="649" t="e">
        <f>'Cash Flow'!#REF!</f>
        <v>#REF!</v>
      </c>
      <c r="AA29" s="649" t="e">
        <f>'Cash Flow'!#REF!</f>
        <v>#REF!</v>
      </c>
      <c r="AB29" s="697">
        <f>'Deliverables Checklist'!Y29</f>
        <v>1</v>
      </c>
      <c r="AC29" s="695"/>
      <c r="AD29" s="696"/>
    </row>
    <row r="30" spans="5:30" ht="13.5" customHeight="1">
      <c r="E30" s="1126" t="str">
        <f>'Deliverables Checklist'!B30</f>
        <v>YBC</v>
      </c>
      <c r="F30" s="1771" t="str">
        <f>'Deliverables Checklist'!C30</f>
        <v>Viewing copy delivered via we transfer or similar product</v>
      </c>
      <c r="G30" s="1772"/>
      <c r="H30" s="1772"/>
      <c r="I30" s="1772"/>
      <c r="J30" s="1773"/>
      <c r="K30" s="1774" t="str">
        <f>'Deliverables Checklist'!H30</f>
        <v>Commissioning Editor</v>
      </c>
      <c r="L30" s="1775"/>
      <c r="M30" s="696">
        <f>'Deliverables Checklist'!J30</f>
        <v>0</v>
      </c>
      <c r="N30" s="649" t="e">
        <f>'Cash Flow'!#REF!</f>
        <v>#REF!</v>
      </c>
      <c r="O30" s="649" t="e">
        <f>'Cash Flow'!#REF!</f>
        <v>#REF!</v>
      </c>
      <c r="P30" s="649" t="e">
        <f>'Cash Flow'!#REF!</f>
        <v>#REF!</v>
      </c>
      <c r="Q30" s="649" t="e">
        <f>'Cash Flow'!#REF!</f>
        <v>#REF!</v>
      </c>
      <c r="R30" s="649" t="e">
        <f>'Cash Flow'!#REF!</f>
        <v>#REF!</v>
      </c>
      <c r="S30" s="649" t="e">
        <f>'Cash Flow'!#REF!</f>
        <v>#REF!</v>
      </c>
      <c r="T30" s="649" t="e">
        <f>'Cash Flow'!#REF!</f>
        <v>#REF!</v>
      </c>
      <c r="U30" s="649" t="e">
        <f>'Cash Flow'!#REF!</f>
        <v>#REF!</v>
      </c>
      <c r="V30" s="649" t="e">
        <f>'Cash Flow'!#REF!</f>
        <v>#REF!</v>
      </c>
      <c r="W30" s="649" t="e">
        <f>'Cash Flow'!#REF!</f>
        <v>#REF!</v>
      </c>
      <c r="X30" s="649" t="e">
        <f>'Cash Flow'!#REF!</f>
        <v>#REF!</v>
      </c>
      <c r="Y30" s="649" t="e">
        <f>'Cash Flow'!#REF!</f>
        <v>#REF!</v>
      </c>
      <c r="Z30" s="649" t="e">
        <f>'Cash Flow'!#REF!</f>
        <v>#REF!</v>
      </c>
      <c r="AA30" s="649" t="e">
        <f>'Cash Flow'!#REF!</f>
        <v>#REF!</v>
      </c>
      <c r="AB30" s="697">
        <f>'Deliverables Checklist'!Y30</f>
        <v>0</v>
      </c>
      <c r="AC30" s="695"/>
      <c r="AD30" s="696"/>
    </row>
    <row r="31" spans="5:30" ht="13.5" customHeight="1">
      <c r="E31" s="1126" t="str">
        <f>'Deliverables Checklist'!B31</f>
        <v>Dalet</v>
      </c>
      <c r="F31" s="1771" t="str">
        <f>'Deliverables Checklist'!C31</f>
        <v>EPKs and Promos</v>
      </c>
      <c r="G31" s="1772"/>
      <c r="H31" s="1772"/>
      <c r="I31" s="1772"/>
      <c r="J31" s="1773"/>
      <c r="K31" s="1774" t="str">
        <f>'Deliverables Checklist'!H31</f>
        <v>Commissioning Editor</v>
      </c>
      <c r="L31" s="1775"/>
      <c r="M31" s="696">
        <f>'Deliverables Checklist'!J31</f>
        <v>0</v>
      </c>
      <c r="N31" s="649" t="e">
        <f>'Cash Flow'!#REF!</f>
        <v>#REF!</v>
      </c>
      <c r="O31" s="649" t="e">
        <f>'Cash Flow'!#REF!</f>
        <v>#REF!</v>
      </c>
      <c r="P31" s="649" t="e">
        <f>'Cash Flow'!#REF!</f>
        <v>#REF!</v>
      </c>
      <c r="Q31" s="649" t="e">
        <f>'Cash Flow'!#REF!</f>
        <v>#REF!</v>
      </c>
      <c r="R31" s="649" t="e">
        <f>'Cash Flow'!#REF!</f>
        <v>#REF!</v>
      </c>
      <c r="S31" s="649" t="e">
        <f>'Cash Flow'!#REF!</f>
        <v>#REF!</v>
      </c>
      <c r="T31" s="649" t="e">
        <f>'Cash Flow'!#REF!</f>
        <v>#REF!</v>
      </c>
      <c r="U31" s="649" t="e">
        <f>'Cash Flow'!#REF!</f>
        <v>#REF!</v>
      </c>
      <c r="V31" s="649" t="e">
        <f>'Cash Flow'!#REF!</f>
        <v>#REF!</v>
      </c>
      <c r="W31" s="649" t="e">
        <f>'Cash Flow'!#REF!</f>
        <v>#REF!</v>
      </c>
      <c r="X31" s="649" t="e">
        <f>'Cash Flow'!#REF!</f>
        <v>#REF!</v>
      </c>
      <c r="Y31" s="649" t="e">
        <f>'Cash Flow'!#REF!</f>
        <v>#REF!</v>
      </c>
      <c r="Z31" s="649" t="e">
        <f>'Cash Flow'!#REF!</f>
        <v>#REF!</v>
      </c>
      <c r="AA31" s="649" t="e">
        <f>'Cash Flow'!#REF!</f>
        <v>#REF!</v>
      </c>
      <c r="AB31" s="697">
        <f>'Deliverables Checklist'!Y31</f>
        <v>0</v>
      </c>
      <c r="AC31" s="695"/>
      <c r="AD31" s="696"/>
    </row>
    <row r="32" spans="5:30" ht="13.5" customHeight="1">
      <c r="E32" s="1126" t="str">
        <f>'Deliverables Checklist'!B32</f>
        <v>Dalet</v>
      </c>
      <c r="F32" s="1771" t="str">
        <f>'Deliverables Checklist'!C32</f>
        <v>Episodic File Delivery (portal) with M&amp;E tracks</v>
      </c>
      <c r="G32" s="1772"/>
      <c r="H32" s="1772"/>
      <c r="I32" s="1772"/>
      <c r="J32" s="1773"/>
      <c r="K32" s="1774" t="str">
        <f>'Deliverables Checklist'!H32</f>
        <v>Commissioning Editor</v>
      </c>
      <c r="L32" s="1775"/>
      <c r="M32" s="696">
        <f>'Deliverables Checklist'!J32</f>
        <v>0</v>
      </c>
      <c r="N32" s="649" t="e">
        <f>'Cash Flow'!#REF!</f>
        <v>#REF!</v>
      </c>
      <c r="O32" s="649" t="e">
        <f>'Cash Flow'!#REF!</f>
        <v>#REF!</v>
      </c>
      <c r="P32" s="649" t="e">
        <f>'Cash Flow'!#REF!</f>
        <v>#REF!</v>
      </c>
      <c r="Q32" s="649" t="e">
        <f>'Cash Flow'!#REF!</f>
        <v>#REF!</v>
      </c>
      <c r="R32" s="649" t="e">
        <f>'Cash Flow'!#REF!</f>
        <v>#REF!</v>
      </c>
      <c r="S32" s="649" t="e">
        <f>'Cash Flow'!#REF!</f>
        <v>#REF!</v>
      </c>
      <c r="T32" s="649" t="e">
        <f>'Cash Flow'!#REF!</f>
        <v>#REF!</v>
      </c>
      <c r="U32" s="649" t="e">
        <f>'Cash Flow'!#REF!</f>
        <v>#REF!</v>
      </c>
      <c r="V32" s="649" t="e">
        <f>'Cash Flow'!#REF!</f>
        <v>#REF!</v>
      </c>
      <c r="W32" s="649" t="e">
        <f>'Cash Flow'!#REF!</f>
        <v>#REF!</v>
      </c>
      <c r="X32" s="649" t="e">
        <f>'Cash Flow'!#REF!</f>
        <v>#REF!</v>
      </c>
      <c r="Y32" s="649" t="e">
        <f>'Cash Flow'!#REF!</f>
        <v>#REF!</v>
      </c>
      <c r="Z32" s="649" t="e">
        <f>'Cash Flow'!#REF!</f>
        <v>#REF!</v>
      </c>
      <c r="AA32" s="649" t="e">
        <f>'Cash Flow'!#REF!</f>
        <v>#REF!</v>
      </c>
      <c r="AB32" s="697">
        <f>'Deliverables Checklist'!Y32</f>
        <v>0</v>
      </c>
      <c r="AC32" s="695"/>
      <c r="AD32" s="696"/>
    </row>
    <row r="33" spans="5:30" ht="13.5" customHeight="1">
      <c r="E33" s="1126" t="str">
        <f>'Deliverables Checklist'!B33</f>
        <v>Dalet</v>
      </c>
      <c r="F33" s="1771" t="str">
        <f>'Deliverables Checklist'!C33</f>
        <v>Rushes/Unedited material; metadata (separate folder and house codes)</v>
      </c>
      <c r="G33" s="1772"/>
      <c r="H33" s="1772"/>
      <c r="I33" s="1772"/>
      <c r="J33" s="1773"/>
      <c r="K33" s="1774" t="str">
        <f>'Deliverables Checklist'!H33</f>
        <v>Commissioning Editor</v>
      </c>
      <c r="L33" s="1775"/>
      <c r="M33" s="696">
        <f>'Deliverables Checklist'!J33</f>
        <v>0</v>
      </c>
      <c r="N33" s="649" t="e">
        <f>'Cash Flow'!#REF!</f>
        <v>#REF!</v>
      </c>
      <c r="O33" s="649" t="e">
        <f>'Cash Flow'!#REF!</f>
        <v>#REF!</v>
      </c>
      <c r="P33" s="649" t="e">
        <f>'Cash Flow'!#REF!</f>
        <v>#REF!</v>
      </c>
      <c r="Q33" s="649" t="e">
        <f>'Cash Flow'!#REF!</f>
        <v>#REF!</v>
      </c>
      <c r="R33" s="649" t="e">
        <f>'Cash Flow'!#REF!</f>
        <v>#REF!</v>
      </c>
      <c r="S33" s="649" t="e">
        <f>'Cash Flow'!#REF!</f>
        <v>#REF!</v>
      </c>
      <c r="T33" s="649" t="e">
        <f>'Cash Flow'!#REF!</f>
        <v>#REF!</v>
      </c>
      <c r="U33" s="649" t="e">
        <f>'Cash Flow'!#REF!</f>
        <v>#REF!</v>
      </c>
      <c r="V33" s="649" t="e">
        <f>'Cash Flow'!#REF!</f>
        <v>#REF!</v>
      </c>
      <c r="W33" s="649" t="e">
        <f>'Cash Flow'!#REF!</f>
        <v>#REF!</v>
      </c>
      <c r="X33" s="649" t="e">
        <f>'Cash Flow'!#REF!</f>
        <v>#REF!</v>
      </c>
      <c r="Y33" s="649" t="e">
        <f>'Cash Flow'!#REF!</f>
        <v>#REF!</v>
      </c>
      <c r="Z33" s="649" t="e">
        <f>'Cash Flow'!#REF!</f>
        <v>#REF!</v>
      </c>
      <c r="AA33" s="649" t="e">
        <f>'Cash Flow'!#REF!</f>
        <v>#REF!</v>
      </c>
      <c r="AB33" s="697">
        <f>'Deliverables Checklist'!Y33</f>
        <v>0</v>
      </c>
      <c r="AC33" s="695"/>
      <c r="AD33" s="696"/>
    </row>
    <row r="34" spans="5:30" ht="13.5" customHeight="1">
      <c r="E34" s="1126" t="str">
        <f>'Deliverables Checklist'!B34</f>
        <v>iMonitor</v>
      </c>
      <c r="F34" s="1771" t="str">
        <f>'Deliverables Checklist'!C34</f>
        <v>Music Cue Sheet</v>
      </c>
      <c r="G34" s="1772"/>
      <c r="H34" s="1772"/>
      <c r="I34" s="1772"/>
      <c r="J34" s="1773"/>
      <c r="K34" s="1774" t="str">
        <f>'Deliverables Checklist'!H34</f>
        <v>Commissioning Editor</v>
      </c>
      <c r="L34" s="1775"/>
      <c r="M34" s="696">
        <f>'Deliverables Checklist'!J34</f>
        <v>0</v>
      </c>
      <c r="N34" s="649" t="e">
        <f>'Cash Flow'!#REF!</f>
        <v>#REF!</v>
      </c>
      <c r="O34" s="649" t="e">
        <f>'Cash Flow'!#REF!</f>
        <v>#REF!</v>
      </c>
      <c r="P34" s="649" t="e">
        <f>'Cash Flow'!#REF!</f>
        <v>#REF!</v>
      </c>
      <c r="Q34" s="649" t="e">
        <f>'Cash Flow'!#REF!</f>
        <v>#REF!</v>
      </c>
      <c r="R34" s="649" t="e">
        <f>'Cash Flow'!#REF!</f>
        <v>#REF!</v>
      </c>
      <c r="S34" s="649" t="e">
        <f>'Cash Flow'!#REF!</f>
        <v>#REF!</v>
      </c>
      <c r="T34" s="649" t="e">
        <f>'Cash Flow'!#REF!</f>
        <v>#REF!</v>
      </c>
      <c r="U34" s="649" t="e">
        <f>'Cash Flow'!#REF!</f>
        <v>#REF!</v>
      </c>
      <c r="V34" s="649" t="e">
        <f>'Cash Flow'!#REF!</f>
        <v>#REF!</v>
      </c>
      <c r="W34" s="649" t="e">
        <f>'Cash Flow'!#REF!</f>
        <v>#REF!</v>
      </c>
      <c r="X34" s="649" t="e">
        <f>'Cash Flow'!#REF!</f>
        <v>#REF!</v>
      </c>
      <c r="Y34" s="649" t="e">
        <f>'Cash Flow'!#REF!</f>
        <v>#REF!</v>
      </c>
      <c r="Z34" s="649" t="e">
        <f>'Cash Flow'!#REF!</f>
        <v>#REF!</v>
      </c>
      <c r="AA34" s="649" t="e">
        <f>'Cash Flow'!#REF!</f>
        <v>#REF!</v>
      </c>
      <c r="AB34" s="697">
        <f>'Deliverables Checklist'!Y34</f>
        <v>1</v>
      </c>
      <c r="AC34" s="695"/>
      <c r="AD34" s="696"/>
    </row>
    <row r="35" spans="5:30" ht="13.5" customHeight="1">
      <c r="E35" s="1126" t="str">
        <f>'Deliverables Checklist'!B35</f>
        <v>IBMS</v>
      </c>
      <c r="F35" s="1771" t="str">
        <f>'Deliverables Checklist'!C35</f>
        <v>FCC / DPP Shim info sheet (sign off on dalet)</v>
      </c>
      <c r="G35" s="1772"/>
      <c r="H35" s="1772"/>
      <c r="I35" s="1772"/>
      <c r="J35" s="1773"/>
      <c r="K35" s="1774" t="str">
        <f>'Deliverables Checklist'!H35</f>
        <v>Commissioning Editor</v>
      </c>
      <c r="L35" s="1775"/>
      <c r="M35" s="696">
        <f>'Deliverables Checklist'!J35</f>
        <v>0</v>
      </c>
      <c r="N35" s="649" t="e">
        <f>'Cash Flow'!#REF!</f>
        <v>#REF!</v>
      </c>
      <c r="O35" s="649" t="e">
        <f>'Cash Flow'!#REF!</f>
        <v>#REF!</v>
      </c>
      <c r="P35" s="649" t="e">
        <f>'Cash Flow'!#REF!</f>
        <v>#REF!</v>
      </c>
      <c r="Q35" s="649" t="e">
        <f>'Cash Flow'!#REF!</f>
        <v>#REF!</v>
      </c>
      <c r="R35" s="649" t="e">
        <f>'Cash Flow'!#REF!</f>
        <v>#REF!</v>
      </c>
      <c r="S35" s="649" t="e">
        <f>'Cash Flow'!#REF!</f>
        <v>#REF!</v>
      </c>
      <c r="T35" s="649" t="e">
        <f>'Cash Flow'!#REF!</f>
        <v>#REF!</v>
      </c>
      <c r="U35" s="649" t="e">
        <f>'Cash Flow'!#REF!</f>
        <v>#REF!</v>
      </c>
      <c r="V35" s="649" t="e">
        <f>'Cash Flow'!#REF!</f>
        <v>#REF!</v>
      </c>
      <c r="W35" s="649" t="e">
        <f>'Cash Flow'!#REF!</f>
        <v>#REF!</v>
      </c>
      <c r="X35" s="649" t="e">
        <f>'Cash Flow'!#REF!</f>
        <v>#REF!</v>
      </c>
      <c r="Y35" s="649" t="e">
        <f>'Cash Flow'!#REF!</f>
        <v>#REF!</v>
      </c>
      <c r="Z35" s="649" t="e">
        <f>'Cash Flow'!#REF!</f>
        <v>#REF!</v>
      </c>
      <c r="AA35" s="649" t="e">
        <f>'Cash Flow'!#REF!</f>
        <v>#REF!</v>
      </c>
      <c r="AB35" s="697">
        <f>'Deliverables Checklist'!Y35</f>
        <v>1</v>
      </c>
      <c r="AC35" s="695"/>
      <c r="AD35" s="696"/>
    </row>
    <row r="36" spans="5:30" ht="13.5" customHeight="1">
      <c r="E36" s="1126" t="str">
        <f>'Deliverables Checklist'!B36</f>
        <v>Hard drive</v>
      </c>
      <c r="F36" s="1771" t="str">
        <f>'Deliverables Checklist'!C36</f>
        <v>Full Series episodes (back-up on SABC Hard drive)</v>
      </c>
      <c r="G36" s="1772"/>
      <c r="H36" s="1772"/>
      <c r="I36" s="1772"/>
      <c r="J36" s="1773"/>
      <c r="K36" s="1774" t="str">
        <f>'Deliverables Checklist'!H36</f>
        <v>Commissioning Editor</v>
      </c>
      <c r="L36" s="1775"/>
      <c r="M36" s="696">
        <f>'Deliverables Checklist'!J36</f>
        <v>0</v>
      </c>
      <c r="N36" s="649" t="e">
        <f>'Cash Flow'!#REF!</f>
        <v>#REF!</v>
      </c>
      <c r="O36" s="649" t="e">
        <f>'Cash Flow'!#REF!</f>
        <v>#REF!</v>
      </c>
      <c r="P36" s="649" t="e">
        <f>'Cash Flow'!#REF!</f>
        <v>#REF!</v>
      </c>
      <c r="Q36" s="649" t="e">
        <f>'Cash Flow'!#REF!</f>
        <v>#REF!</v>
      </c>
      <c r="R36" s="649" t="e">
        <f>'Cash Flow'!#REF!</f>
        <v>#REF!</v>
      </c>
      <c r="S36" s="649" t="e">
        <f>'Cash Flow'!#REF!</f>
        <v>#REF!</v>
      </c>
      <c r="T36" s="649" t="e">
        <f>'Cash Flow'!#REF!</f>
        <v>#REF!</v>
      </c>
      <c r="U36" s="649" t="e">
        <f>'Cash Flow'!#REF!</f>
        <v>#REF!</v>
      </c>
      <c r="V36" s="649" t="e">
        <f>'Cash Flow'!#REF!</f>
        <v>#REF!</v>
      </c>
      <c r="W36" s="649" t="e">
        <f>'Cash Flow'!#REF!</f>
        <v>#REF!</v>
      </c>
      <c r="X36" s="649" t="e">
        <f>'Cash Flow'!#REF!</f>
        <v>#REF!</v>
      </c>
      <c r="Y36" s="649" t="e">
        <f>'Cash Flow'!#REF!</f>
        <v>#REF!</v>
      </c>
      <c r="Z36" s="649" t="e">
        <f>'Cash Flow'!#REF!</f>
        <v>#REF!</v>
      </c>
      <c r="AA36" s="649" t="e">
        <f>'Cash Flow'!#REF!</f>
        <v>#REF!</v>
      </c>
      <c r="AB36" s="697">
        <f>'Deliverables Checklist'!Y36</f>
        <v>0</v>
      </c>
      <c r="AC36" s="695"/>
      <c r="AD36" s="696"/>
    </row>
    <row r="37" spans="5:30" ht="13.5" customHeight="1">
      <c r="E37" s="1126" t="str">
        <f>'Deliverables Checklist'!B37</f>
        <v>SAP</v>
      </c>
      <c r="F37" s="1771" t="str">
        <f>'Deliverables Checklist'!C37</f>
        <v>Presenter, Cast and Crew Contracts</v>
      </c>
      <c r="G37" s="1772"/>
      <c r="H37" s="1772"/>
      <c r="I37" s="1772"/>
      <c r="J37" s="1773"/>
      <c r="K37" s="1774" t="str">
        <f>'Deliverables Checklist'!H37</f>
        <v>Commissioning Editor</v>
      </c>
      <c r="L37" s="1775"/>
      <c r="M37" s="696">
        <f>'Deliverables Checklist'!J37</f>
        <v>1</v>
      </c>
      <c r="N37" s="649" t="e">
        <f>'Cash Flow'!#REF!</f>
        <v>#REF!</v>
      </c>
      <c r="O37" s="649" t="e">
        <f>'Cash Flow'!#REF!</f>
        <v>#REF!</v>
      </c>
      <c r="P37" s="649" t="e">
        <f>'Cash Flow'!#REF!</f>
        <v>#REF!</v>
      </c>
      <c r="Q37" s="649" t="e">
        <f>'Cash Flow'!#REF!</f>
        <v>#REF!</v>
      </c>
      <c r="R37" s="649" t="e">
        <f>'Cash Flow'!#REF!</f>
        <v>#REF!</v>
      </c>
      <c r="S37" s="649" t="e">
        <f>'Cash Flow'!#REF!</f>
        <v>#REF!</v>
      </c>
      <c r="T37" s="649" t="e">
        <f>'Cash Flow'!#REF!</f>
        <v>#REF!</v>
      </c>
      <c r="U37" s="649" t="e">
        <f>'Cash Flow'!#REF!</f>
        <v>#REF!</v>
      </c>
      <c r="V37" s="649" t="e">
        <f>'Cash Flow'!#REF!</f>
        <v>#REF!</v>
      </c>
      <c r="W37" s="649" t="e">
        <f>'Cash Flow'!#REF!</f>
        <v>#REF!</v>
      </c>
      <c r="X37" s="649" t="e">
        <f>'Cash Flow'!#REF!</f>
        <v>#REF!</v>
      </c>
      <c r="Y37" s="649" t="e">
        <f>'Cash Flow'!#REF!</f>
        <v>#REF!</v>
      </c>
      <c r="Z37" s="649" t="e">
        <f>'Cash Flow'!#REF!</f>
        <v>#REF!</v>
      </c>
      <c r="AA37" s="649" t="e">
        <f>'Cash Flow'!#REF!</f>
        <v>#REF!</v>
      </c>
      <c r="AB37" s="697">
        <f>'Deliverables Checklist'!Y37</f>
        <v>0</v>
      </c>
      <c r="AC37" s="695"/>
      <c r="AD37" s="696"/>
    </row>
    <row r="38" spans="5:30" ht="13.5" customHeight="1">
      <c r="E38" s="1126" t="str">
        <f>'Deliverables Checklist'!B38</f>
        <v>IBMS</v>
      </c>
      <c r="F38" s="1771" t="str">
        <f>'Deliverables Checklist'!C38</f>
        <v>End Credit List per episode</v>
      </c>
      <c r="G38" s="1772"/>
      <c r="H38" s="1772"/>
      <c r="I38" s="1772"/>
      <c r="J38" s="1773"/>
      <c r="K38" s="1774" t="str">
        <f>'Deliverables Checklist'!H38</f>
        <v>Commissioning Editor</v>
      </c>
      <c r="L38" s="1775"/>
      <c r="M38" s="696">
        <f>'Deliverables Checklist'!J38</f>
        <v>0</v>
      </c>
      <c r="N38" s="649" t="e">
        <f>'Cash Flow'!#REF!</f>
        <v>#REF!</v>
      </c>
      <c r="O38" s="649" t="e">
        <f>'Cash Flow'!#REF!</f>
        <v>#REF!</v>
      </c>
      <c r="P38" s="649" t="e">
        <f>'Cash Flow'!#REF!</f>
        <v>#REF!</v>
      </c>
      <c r="Q38" s="649" t="e">
        <f>'Cash Flow'!#REF!</f>
        <v>#REF!</v>
      </c>
      <c r="R38" s="649" t="e">
        <f>'Cash Flow'!#REF!</f>
        <v>#REF!</v>
      </c>
      <c r="S38" s="649" t="e">
        <f>'Cash Flow'!#REF!</f>
        <v>#REF!</v>
      </c>
      <c r="T38" s="649" t="e">
        <f>'Cash Flow'!#REF!</f>
        <v>#REF!</v>
      </c>
      <c r="U38" s="649" t="e">
        <f>'Cash Flow'!#REF!</f>
        <v>#REF!</v>
      </c>
      <c r="V38" s="649" t="e">
        <f>'Cash Flow'!#REF!</f>
        <v>#REF!</v>
      </c>
      <c r="W38" s="649" t="e">
        <f>'Cash Flow'!#REF!</f>
        <v>#REF!</v>
      </c>
      <c r="X38" s="649" t="e">
        <f>'Cash Flow'!#REF!</f>
        <v>#REF!</v>
      </c>
      <c r="Y38" s="649" t="e">
        <f>'Cash Flow'!#REF!</f>
        <v>#REF!</v>
      </c>
      <c r="Z38" s="649" t="e">
        <f>'Cash Flow'!#REF!</f>
        <v>#REF!</v>
      </c>
      <c r="AA38" s="649" t="e">
        <f>'Cash Flow'!#REF!</f>
        <v>#REF!</v>
      </c>
      <c r="AB38" s="697">
        <f>'Deliverables Checklist'!Y38</f>
        <v>0</v>
      </c>
      <c r="AC38" s="695"/>
      <c r="AD38" s="696"/>
    </row>
    <row r="39" spans="5:30" ht="13.5" customHeight="1">
      <c r="E39" s="1126" t="str">
        <f>'Deliverables Checklist'!B39</f>
        <v>Dalet</v>
      </c>
      <c r="F39" s="1771" t="str">
        <f>'Deliverables Checklist'!C39</f>
        <v>Stock and Archive Material Contracts or clearances</v>
      </c>
      <c r="G39" s="1772"/>
      <c r="H39" s="1772"/>
      <c r="I39" s="1772"/>
      <c r="J39" s="1773"/>
      <c r="K39" s="1774" t="str">
        <f>'Deliverables Checklist'!H39</f>
        <v>Commissioning Editor</v>
      </c>
      <c r="L39" s="1775"/>
      <c r="M39" s="696">
        <f>'Deliverables Checklist'!J39</f>
        <v>1</v>
      </c>
      <c r="N39" s="649" t="e">
        <f>'Cash Flow'!#REF!</f>
        <v>#REF!</v>
      </c>
      <c r="O39" s="649" t="e">
        <f>'Cash Flow'!#REF!</f>
        <v>#REF!</v>
      </c>
      <c r="P39" s="649" t="e">
        <f>'Cash Flow'!#REF!</f>
        <v>#REF!</v>
      </c>
      <c r="Q39" s="649" t="e">
        <f>'Cash Flow'!#REF!</f>
        <v>#REF!</v>
      </c>
      <c r="R39" s="649" t="e">
        <f>'Cash Flow'!#REF!</f>
        <v>#REF!</v>
      </c>
      <c r="S39" s="649" t="e">
        <f>'Cash Flow'!#REF!</f>
        <v>#REF!</v>
      </c>
      <c r="T39" s="649" t="e">
        <f>'Cash Flow'!#REF!</f>
        <v>#REF!</v>
      </c>
      <c r="U39" s="649" t="e">
        <f>'Cash Flow'!#REF!</f>
        <v>#REF!</v>
      </c>
      <c r="V39" s="649" t="e">
        <f>'Cash Flow'!#REF!</f>
        <v>#REF!</v>
      </c>
      <c r="W39" s="649" t="e">
        <f>'Cash Flow'!#REF!</f>
        <v>#REF!</v>
      </c>
      <c r="X39" s="649" t="e">
        <f>'Cash Flow'!#REF!</f>
        <v>#REF!</v>
      </c>
      <c r="Y39" s="649" t="e">
        <f>'Cash Flow'!#REF!</f>
        <v>#REF!</v>
      </c>
      <c r="Z39" s="649" t="e">
        <f>'Cash Flow'!#REF!</f>
        <v>#REF!</v>
      </c>
      <c r="AA39" s="649" t="e">
        <f>'Cash Flow'!#REF!</f>
        <v>#REF!</v>
      </c>
      <c r="AB39" s="697">
        <f>'Deliverables Checklist'!Y39</f>
        <v>0</v>
      </c>
      <c r="AC39" s="695"/>
      <c r="AD39" s="696"/>
    </row>
    <row r="40" spans="5:30" ht="13.5" customHeight="1">
      <c r="E40" s="1126">
        <f>'Deliverables Checklist'!B40</f>
        <v>0</v>
      </c>
      <c r="F40" s="1771" t="str">
        <f>'Deliverables Checklist'!C40</f>
        <v>Series Bible or Format Bible</v>
      </c>
      <c r="G40" s="1772"/>
      <c r="H40" s="1772"/>
      <c r="I40" s="1772"/>
      <c r="J40" s="1773"/>
      <c r="K40" s="1774" t="str">
        <f>'Deliverables Checklist'!H40</f>
        <v>Commissioning Editor</v>
      </c>
      <c r="L40" s="1775"/>
      <c r="M40" s="696">
        <f>'Deliverables Checklist'!J40</f>
        <v>0</v>
      </c>
      <c r="N40" s="649" t="e">
        <f>'Cash Flow'!#REF!</f>
        <v>#REF!</v>
      </c>
      <c r="O40" s="649" t="e">
        <f>'Cash Flow'!#REF!</f>
        <v>#REF!</v>
      </c>
      <c r="P40" s="649" t="e">
        <f>'Cash Flow'!#REF!</f>
        <v>#REF!</v>
      </c>
      <c r="Q40" s="649" t="e">
        <f>'Cash Flow'!#REF!</f>
        <v>#REF!</v>
      </c>
      <c r="R40" s="649" t="e">
        <f>'Cash Flow'!#REF!</f>
        <v>#REF!</v>
      </c>
      <c r="S40" s="649" t="e">
        <f>'Cash Flow'!#REF!</f>
        <v>#REF!</v>
      </c>
      <c r="T40" s="649" t="e">
        <f>'Cash Flow'!#REF!</f>
        <v>#REF!</v>
      </c>
      <c r="U40" s="649" t="e">
        <f>'Cash Flow'!#REF!</f>
        <v>#REF!</v>
      </c>
      <c r="V40" s="649" t="e">
        <f>'Cash Flow'!#REF!</f>
        <v>#REF!</v>
      </c>
      <c r="W40" s="649" t="e">
        <f>'Cash Flow'!#REF!</f>
        <v>#REF!</v>
      </c>
      <c r="X40" s="649" t="e">
        <f>'Cash Flow'!#REF!</f>
        <v>#REF!</v>
      </c>
      <c r="Y40" s="649" t="e">
        <f>'Cash Flow'!#REF!</f>
        <v>#REF!</v>
      </c>
      <c r="Z40" s="649" t="e">
        <f>'Cash Flow'!#REF!</f>
        <v>#REF!</v>
      </c>
      <c r="AA40" s="649" t="e">
        <f>'Cash Flow'!#REF!</f>
        <v>#REF!</v>
      </c>
      <c r="AB40" s="697">
        <f>'Deliverables Checklist'!Y40</f>
        <v>0</v>
      </c>
      <c r="AC40" s="695"/>
      <c r="AD40" s="696"/>
    </row>
    <row r="41" spans="5:30" ht="13.5" customHeight="1">
      <c r="E41" s="1126" t="str">
        <f>'Deliverables Checklist'!B41</f>
        <v>iMonitor</v>
      </c>
      <c r="F41" s="1771" t="str">
        <f>'Deliverables Checklist'!C41</f>
        <v>MP3, Metadata &amp; M&amp;E tracks of all music commissioned with composers agreements all mood music fingerprinted, all logos and stings music uploaded and fingerprinted in i-monitor.</v>
      </c>
      <c r="G41" s="1772"/>
      <c r="H41" s="1772"/>
      <c r="I41" s="1772"/>
      <c r="J41" s="1773"/>
      <c r="K41" s="1774" t="str">
        <f>'Deliverables Checklist'!H41</f>
        <v>Commissioning Editor</v>
      </c>
      <c r="L41" s="1775"/>
      <c r="M41" s="696">
        <f>'Deliverables Checklist'!J41</f>
        <v>0</v>
      </c>
      <c r="N41" s="649" t="e">
        <f>'Cash Flow'!#REF!</f>
        <v>#REF!</v>
      </c>
      <c r="O41" s="649" t="e">
        <f>'Cash Flow'!#REF!</f>
        <v>#REF!</v>
      </c>
      <c r="P41" s="649" t="e">
        <f>'Cash Flow'!#REF!</f>
        <v>#REF!</v>
      </c>
      <c r="Q41" s="649" t="e">
        <f>'Cash Flow'!#REF!</f>
        <v>#REF!</v>
      </c>
      <c r="R41" s="649" t="e">
        <f>'Cash Flow'!#REF!</f>
        <v>#REF!</v>
      </c>
      <c r="S41" s="649" t="e">
        <f>'Cash Flow'!#REF!</f>
        <v>#REF!</v>
      </c>
      <c r="T41" s="649" t="e">
        <f>'Cash Flow'!#REF!</f>
        <v>#REF!</v>
      </c>
      <c r="U41" s="649" t="e">
        <f>'Cash Flow'!#REF!</f>
        <v>#REF!</v>
      </c>
      <c r="V41" s="649" t="e">
        <f>'Cash Flow'!#REF!</f>
        <v>#REF!</v>
      </c>
      <c r="W41" s="649" t="e">
        <f>'Cash Flow'!#REF!</f>
        <v>#REF!</v>
      </c>
      <c r="X41" s="649" t="e">
        <f>'Cash Flow'!#REF!</f>
        <v>#REF!</v>
      </c>
      <c r="Y41" s="649" t="e">
        <f>'Cash Flow'!#REF!</f>
        <v>#REF!</v>
      </c>
      <c r="Z41" s="649" t="e">
        <f>'Cash Flow'!#REF!</f>
        <v>#REF!</v>
      </c>
      <c r="AA41" s="649" t="e">
        <f>'Cash Flow'!#REF!</f>
        <v>#REF!</v>
      </c>
      <c r="AB41" s="697">
        <f>'Deliverables Checklist'!Y41</f>
        <v>0</v>
      </c>
      <c r="AC41" s="695"/>
      <c r="AD41" s="696"/>
    </row>
    <row r="42" spans="5:30" ht="13.5" customHeight="1">
      <c r="E42" s="1126" t="str">
        <f>'Deliverables Checklist'!B42</f>
        <v>Dalet</v>
      </c>
      <c r="F42" s="1771" t="str">
        <f>'Deliverables Checklist'!C42</f>
        <v>SRT files - plain-text file containing information regarding subtitles.</v>
      </c>
      <c r="G42" s="1772"/>
      <c r="H42" s="1772"/>
      <c r="I42" s="1772"/>
      <c r="J42" s="1773"/>
      <c r="K42" s="1774" t="str">
        <f>'Deliverables Checklist'!H42</f>
        <v>Commissioning Editor</v>
      </c>
      <c r="L42" s="1775"/>
      <c r="M42" s="696">
        <f>'Deliverables Checklist'!J42</f>
        <v>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697">
        <f>'Deliverables Checklist'!Y42</f>
        <v>0</v>
      </c>
      <c r="AC42" s="695"/>
      <c r="AD42" s="696"/>
    </row>
    <row r="43" spans="5:30" ht="13.5" customHeight="1">
      <c r="E43" s="1126" t="str">
        <f>'Deliverables Checklist'!B43</f>
        <v>Digital Archive/MAM</v>
      </c>
      <c r="F43" s="1771" t="str">
        <f>'Deliverables Checklist'!C43</f>
        <v>High Res photo and gif video of artists, presenters and characters per series</v>
      </c>
      <c r="G43" s="1772"/>
      <c r="H43" s="1772"/>
      <c r="I43" s="1772"/>
      <c r="J43" s="1773"/>
      <c r="K43" s="1774" t="str">
        <f>'Deliverables Checklist'!H43</f>
        <v>Publicist Channel</v>
      </c>
      <c r="L43" s="1775"/>
      <c r="M43" s="696">
        <f>'Deliverables Checklist'!J43</f>
        <v>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697">
        <f>'Deliverables Checklist'!Y43</f>
        <v>0</v>
      </c>
      <c r="AC43" s="695"/>
      <c r="AD43" s="696"/>
    </row>
    <row r="44" spans="5:30" ht="13.5" customHeight="1">
      <c r="E44" s="1126" t="str">
        <f>'Deliverables Checklist'!B44</f>
        <v>Digital Archive/MAM</v>
      </c>
      <c r="F44" s="1771" t="str">
        <f>'Deliverables Checklist'!C44</f>
        <v xml:space="preserve">Artist / Graphics / logos - high res for both print and video (CEs don't have access) </v>
      </c>
      <c r="G44" s="1772"/>
      <c r="H44" s="1772"/>
      <c r="I44" s="1772"/>
      <c r="J44" s="1773"/>
      <c r="K44" s="1774" t="str">
        <f>'Deliverables Checklist'!H44</f>
        <v>Commissioning Editor</v>
      </c>
      <c r="L44" s="1775"/>
      <c r="M44" s="696">
        <f>'Deliverables Checklist'!J44</f>
        <v>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697">
        <f>'Deliverables Checklist'!Y44</f>
        <v>0</v>
      </c>
      <c r="AC44" s="695"/>
      <c r="AD44" s="695"/>
    </row>
    <row r="45" spans="5:30" ht="13.5" customHeight="1">
      <c r="E45" s="1126" t="str">
        <f>'Deliverables Checklist'!B45</f>
        <v>Digital Archive/MAM</v>
      </c>
      <c r="F45" s="1771" t="str">
        <f>'Deliverables Checklist'!C45</f>
        <v>Media - The Making of &amp;/ behind the scenes/interviews with cast / social media</v>
      </c>
      <c r="G45" s="1772"/>
      <c r="H45" s="1772"/>
      <c r="I45" s="1772"/>
      <c r="J45" s="1773"/>
      <c r="K45" s="1774" t="str">
        <f>'Deliverables Checklist'!H45</f>
        <v>Commissioning Editor /Publicist.B development</v>
      </c>
      <c r="L45" s="1775"/>
      <c r="M45" s="696">
        <f>'Deliverables Checklist'!J45</f>
        <v>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697">
        <f>'Deliverables Checklist'!Y45</f>
        <v>0</v>
      </c>
      <c r="AC45" s="695"/>
      <c r="AD45" s="696"/>
    </row>
    <row r="46" spans="5:30" ht="13.5" customHeight="1">
      <c r="E46" s="1126" t="str">
        <f>'Deliverables Checklist'!B46</f>
        <v>SAP</v>
      </c>
      <c r="F46" s="1771" t="str">
        <f>'Deliverables Checklist'!C46</f>
        <v>Composer contract</v>
      </c>
      <c r="G46" s="1772"/>
      <c r="H46" s="1772"/>
      <c r="I46" s="1772"/>
      <c r="J46" s="1773"/>
      <c r="K46" s="1774" t="str">
        <f>'Deliverables Checklist'!H46</f>
        <v>Business Acquisitions</v>
      </c>
      <c r="L46" s="1775"/>
      <c r="M46" s="696">
        <f>'Deliverables Checklist'!J46</f>
        <v>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697">
        <f>'Deliverables Checklist'!Y46</f>
        <v>0</v>
      </c>
      <c r="AC46" s="695"/>
      <c r="AD46" s="695"/>
    </row>
    <row r="47" spans="5:30" ht="13.5" customHeight="1">
      <c r="E47" s="1126" t="str">
        <f>'Deliverables Checklist'!B47</f>
        <v>Rights Management/ Dalet/ Scheduling</v>
      </c>
      <c r="F47" s="1771" t="str">
        <f>'Deliverables Checklist'!C47</f>
        <v>Third Party Rights Clearances</v>
      </c>
      <c r="G47" s="1772"/>
      <c r="H47" s="1772"/>
      <c r="I47" s="1772"/>
      <c r="J47" s="1773"/>
      <c r="K47" s="1774" t="str">
        <f>'Deliverables Checklist'!H47</f>
        <v>Commissioning Editor</v>
      </c>
      <c r="L47" s="1775"/>
      <c r="M47" s="696">
        <f>'Deliverables Checklist'!J47</f>
        <v>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697">
        <f>'Deliverables Checklist'!Y47</f>
        <v>0</v>
      </c>
      <c r="AC47" s="695"/>
      <c r="AD47" s="696"/>
    </row>
    <row r="48" spans="5:30" ht="13.5" customHeight="1">
      <c r="E48" s="1126" t="str">
        <f>'Deliverables Checklist'!B48</f>
        <v>Rights Management/ Dalet/ Scheduling</v>
      </c>
      <c r="F48" s="1771" t="str">
        <f>'Deliverables Checklist'!C48</f>
        <v>Waiver or contract : Locations</v>
      </c>
      <c r="G48" s="1772"/>
      <c r="H48" s="1772"/>
      <c r="I48" s="1772"/>
      <c r="J48" s="1773"/>
      <c r="K48" s="1774" t="str">
        <f>'Deliverables Checklist'!H48</f>
        <v>Commissioning Editor</v>
      </c>
      <c r="L48" s="1775"/>
      <c r="M48" s="696">
        <f>'Deliverables Checklist'!J48</f>
        <v>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697">
        <f>'Deliverables Checklist'!Y48</f>
        <v>0</v>
      </c>
      <c r="AC48" s="695"/>
      <c r="AD48" s="696"/>
    </row>
    <row r="49" spans="1:30" ht="13.5" customHeight="1">
      <c r="E49" s="1126" t="str">
        <f>'Deliverables Checklist'!B49</f>
        <v>Rights Management/ Dalet/ Scheduling</v>
      </c>
      <c r="F49" s="1771" t="str">
        <f>'Deliverables Checklist'!C49</f>
        <v>Waivers : People</v>
      </c>
      <c r="G49" s="1772"/>
      <c r="H49" s="1772"/>
      <c r="I49" s="1772"/>
      <c r="J49" s="1773"/>
      <c r="K49" s="1774" t="str">
        <f>'Deliverables Checklist'!H49</f>
        <v>Commissioning Editor</v>
      </c>
      <c r="L49" s="1775"/>
      <c r="M49" s="696">
        <f>'Deliverables Checklist'!J49</f>
        <v>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697">
        <f>'Deliverables Checklist'!Y49</f>
        <v>0</v>
      </c>
      <c r="AC49" s="695"/>
      <c r="AD49" s="695"/>
    </row>
    <row r="50" spans="1:30" ht="13.5" customHeight="1">
      <c r="E50" s="1126" t="str">
        <f>'Deliverables Checklist'!B50</f>
        <v>Rights Management/ Dalet/ Scheduling</v>
      </c>
      <c r="F50" s="1771" t="str">
        <f>'Deliverables Checklist'!C50</f>
        <v>Commercial Music Use Clearance</v>
      </c>
      <c r="G50" s="1772"/>
      <c r="H50" s="1772"/>
      <c r="I50" s="1772"/>
      <c r="J50" s="1773"/>
      <c r="K50" s="1774" t="str">
        <f>'Deliverables Checklist'!H50</f>
        <v>Commissioning Editor</v>
      </c>
      <c r="L50" s="1775"/>
      <c r="M50" s="696">
        <f>'Deliverables Checklist'!J50</f>
        <v>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697">
        <f>'Deliverables Checklist'!Y50</f>
        <v>0</v>
      </c>
      <c r="AC50" s="695"/>
      <c r="AD50" s="696"/>
    </row>
    <row r="51" spans="1:30" ht="13.5" customHeight="1">
      <c r="E51" s="1126" t="str">
        <f>'Deliverables Checklist'!B51</f>
        <v>Dalet</v>
      </c>
      <c r="F51" s="1771" t="str">
        <f>'Deliverables Checklist'!C51</f>
        <v>Cast/ Crew profiles</v>
      </c>
      <c r="G51" s="1772"/>
      <c r="H51" s="1772"/>
      <c r="I51" s="1772"/>
      <c r="J51" s="1773"/>
      <c r="K51" s="1774" t="str">
        <f>'Deliverables Checklist'!H51</f>
        <v>Commissioning Editor</v>
      </c>
      <c r="L51" s="1775"/>
      <c r="M51" s="696">
        <f>'Deliverables Checklist'!J51</f>
        <v>1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697">
        <f>'Deliverables Checklist'!Y51</f>
        <v>0</v>
      </c>
      <c r="AC51" s="695"/>
      <c r="AD51" s="696"/>
    </row>
    <row r="52" spans="1:30" ht="13.5" customHeight="1">
      <c r="E52" s="1126" t="str">
        <f>'Deliverables Checklist'!B52</f>
        <v>e-mail U drive</v>
      </c>
      <c r="F52" s="1771" t="str">
        <f>'Deliverables Checklist'!C52</f>
        <v>Press Releases</v>
      </c>
      <c r="G52" s="1772"/>
      <c r="H52" s="1772"/>
      <c r="I52" s="1772"/>
      <c r="J52" s="1773"/>
      <c r="K52" s="1774" t="str">
        <f>'Deliverables Checklist'!H52</f>
        <v>Publicist Channel</v>
      </c>
      <c r="L52" s="1775"/>
      <c r="M52" s="696">
        <f>'Deliverables Checklist'!J52</f>
        <v>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697">
        <f>'Deliverables Checklist'!Y52</f>
        <v>1</v>
      </c>
      <c r="AC52" s="695"/>
      <c r="AD52" s="696"/>
    </row>
    <row r="53" spans="1:30" ht="13.5" customHeight="1">
      <c r="E53" s="1126" t="str">
        <f>'Deliverables Checklist'!B53</f>
        <v>e-mail U drive</v>
      </c>
      <c r="F53" s="1771" t="str">
        <f>'Deliverables Checklist'!C53</f>
        <v>Workshopped Concept document</v>
      </c>
      <c r="G53" s="1772"/>
      <c r="H53" s="1772"/>
      <c r="I53" s="1772"/>
      <c r="J53" s="1773"/>
      <c r="K53" s="1774" t="str">
        <f>'Deliverables Checklist'!H53</f>
        <v>Commissioning Editor</v>
      </c>
      <c r="L53" s="1775"/>
      <c r="M53" s="696">
        <f>'Deliverables Checklist'!J53</f>
        <v>1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697">
        <f>'Deliverables Checklist'!Y53</f>
        <v>0</v>
      </c>
      <c r="AC53" s="695"/>
      <c r="AD53" s="695"/>
    </row>
    <row r="54" spans="1:30" ht="13.5" customHeight="1">
      <c r="E54" s="1126" t="str">
        <f>'Deliverables Checklist'!B54</f>
        <v>e-mail U drive</v>
      </c>
      <c r="F54" s="1771" t="str">
        <f>'Deliverables Checklist'!C54</f>
        <v>Final scripts</v>
      </c>
      <c r="G54" s="1772"/>
      <c r="H54" s="1772"/>
      <c r="I54" s="1772"/>
      <c r="J54" s="1773"/>
      <c r="K54" s="1774" t="str">
        <f>'Deliverables Checklist'!H54</f>
        <v>Commissioning Editor</v>
      </c>
      <c r="L54" s="1775"/>
      <c r="M54" s="696">
        <f>'Deliverables Checklist'!J54</f>
        <v>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697">
        <f>'Deliverables Checklist'!Y54</f>
        <v>1</v>
      </c>
      <c r="AC54" s="695"/>
      <c r="AD54" s="696"/>
    </row>
    <row r="55" spans="1:30" ht="13.5" customHeight="1">
      <c r="E55" s="1126" t="str">
        <f>'Deliverables Checklist'!B55</f>
        <v>email U drive/RightsManagement/ Dalet/ Scheduling</v>
      </c>
      <c r="F55" s="1771" t="str">
        <f>'Deliverables Checklist'!C55</f>
        <v>Trade Exchange agreement and recon (if TE exists then the production house must deliver an ep without TE as well as with TE). (N/A)</v>
      </c>
      <c r="G55" s="1772"/>
      <c r="H55" s="1772"/>
      <c r="I55" s="1772"/>
      <c r="J55" s="1773"/>
      <c r="K55" s="1774" t="str">
        <f>'Deliverables Checklist'!H55</f>
        <v>Commissioning Editor Production Controller</v>
      </c>
      <c r="L55" s="1775"/>
      <c r="M55" s="696">
        <f>'Deliverables Checklist'!J55</f>
        <v>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697">
        <f>'Deliverables Checklist'!Y55</f>
        <v>0</v>
      </c>
      <c r="AC55" s="695"/>
      <c r="AD55" s="696"/>
    </row>
    <row r="56" spans="1:30" ht="13.5" customHeight="1">
      <c r="E56" s="1126" t="str">
        <f>'Deliverables Checklist'!B56</f>
        <v xml:space="preserve">U Drive &amp; Hard drive </v>
      </c>
      <c r="F56" s="2186" t="str">
        <f>'Deliverables Checklist'!C56</f>
        <v>Social Media Plan and Execution (PoE)</v>
      </c>
      <c r="G56" s="2187"/>
      <c r="H56" s="2187"/>
      <c r="I56" s="2187"/>
      <c r="J56" s="2188"/>
      <c r="K56" s="2189" t="str">
        <f>'Deliverables Checklist'!H56</f>
        <v>Commissioning Editor</v>
      </c>
      <c r="L56" s="2190"/>
      <c r="M56" s="800">
        <f>'Deliverables Checklist'!J56</f>
        <v>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697">
        <f>'Deliverables Checklist'!Y56</f>
        <v>0</v>
      </c>
      <c r="AC56" s="1129"/>
      <c r="AD56" s="800"/>
    </row>
    <row r="57" spans="1:30" ht="13.5" customHeight="1">
      <c r="A57" s="1130"/>
      <c r="B57" s="1131"/>
      <c r="C57" s="1132"/>
      <c r="D57" s="1132"/>
      <c r="E57" s="1133"/>
      <c r="F57" s="1134"/>
      <c r="G57" s="1134"/>
      <c r="H57" s="1134"/>
      <c r="I57" s="1134"/>
      <c r="J57" s="1134"/>
      <c r="K57" s="1135"/>
      <c r="L57" s="1135"/>
      <c r="M57" s="1136"/>
      <c r="N57" s="1130"/>
      <c r="O57" s="1130"/>
      <c r="P57" s="1130"/>
      <c r="Q57" s="1130"/>
      <c r="R57" s="1130"/>
      <c r="S57" s="1130"/>
      <c r="T57" s="1130"/>
      <c r="U57" s="1130"/>
      <c r="V57" s="1130"/>
      <c r="W57" s="1130"/>
      <c r="X57" s="1130"/>
      <c r="Y57" s="1130"/>
      <c r="Z57" s="1130"/>
      <c r="AA57" s="1130"/>
      <c r="AB57" s="1130"/>
      <c r="AC57" s="1137"/>
      <c r="AD57" s="1121"/>
    </row>
    <row r="58" spans="1:30" ht="13.5" customHeight="1">
      <c r="E58" s="1138"/>
      <c r="F58" s="1139"/>
      <c r="G58" s="1139"/>
      <c r="H58" s="1139"/>
      <c r="I58" s="1139"/>
      <c r="J58" s="1139"/>
      <c r="K58" s="1140"/>
      <c r="L58" s="1140"/>
      <c r="M58" s="1141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796"/>
      <c r="AD58" s="811"/>
    </row>
    <row r="59" spans="1:30" ht="13.5" customHeight="1">
      <c r="E59" s="1138"/>
      <c r="F59" s="1139"/>
      <c r="G59" s="1139"/>
      <c r="H59" s="1139"/>
      <c r="I59" s="1139"/>
      <c r="J59" s="1139"/>
      <c r="K59" s="1140"/>
      <c r="L59" s="1140"/>
      <c r="M59" s="1141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796"/>
      <c r="AD59" s="811"/>
    </row>
    <row r="60" spans="1:30" ht="13.5" customHeight="1">
      <c r="E60" s="1138"/>
      <c r="F60" s="1139"/>
      <c r="G60" s="1139"/>
      <c r="H60" s="1139"/>
      <c r="I60" s="1139"/>
      <c r="J60" s="1139"/>
      <c r="K60" s="1140"/>
      <c r="L60" s="1140"/>
      <c r="M60" s="1141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796"/>
      <c r="AD60" s="811"/>
    </row>
    <row r="61" spans="1:30" ht="13.5" customHeight="1">
      <c r="E61" s="1138"/>
      <c r="F61" s="1139"/>
      <c r="G61" s="1139"/>
      <c r="H61" s="1139"/>
      <c r="I61" s="1139"/>
      <c r="J61" s="1139"/>
      <c r="K61" s="1140"/>
      <c r="L61" s="1140"/>
      <c r="M61" s="1141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796"/>
      <c r="AD61" s="811"/>
    </row>
    <row r="62" spans="1:30" ht="13.5" customHeight="1">
      <c r="E62" s="1138"/>
      <c r="F62" s="1139"/>
      <c r="G62" s="1139"/>
      <c r="H62" s="1139"/>
      <c r="I62" s="1139"/>
      <c r="J62" s="1139"/>
      <c r="K62" s="1140"/>
      <c r="L62" s="1140"/>
      <c r="M62" s="1141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796"/>
      <c r="AD62" s="811"/>
    </row>
    <row r="63" spans="1:30" ht="13.5" customHeight="1">
      <c r="E63" s="1138"/>
      <c r="F63" s="1139"/>
      <c r="G63" s="1139"/>
      <c r="H63" s="1139"/>
      <c r="I63" s="1139"/>
      <c r="J63" s="1139"/>
      <c r="K63" s="1140"/>
      <c r="L63" s="1140"/>
      <c r="M63" s="1141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796"/>
      <c r="AD63" s="811"/>
    </row>
    <row r="64" spans="1:30" ht="13.5" customHeight="1">
      <c r="E64" s="1138"/>
      <c r="F64" s="1139"/>
      <c r="G64" s="1139"/>
      <c r="H64" s="1139"/>
      <c r="I64" s="1139"/>
      <c r="J64" s="1139"/>
      <c r="K64" s="1140"/>
      <c r="L64" s="1140"/>
      <c r="M64" s="1141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796"/>
      <c r="AD64" s="811"/>
    </row>
    <row r="65" spans="2:28" ht="13.5" customHeight="1">
      <c r="E65" s="1138"/>
      <c r="F65" s="1139"/>
      <c r="G65" s="1139"/>
      <c r="H65" s="1139"/>
      <c r="I65" s="1139"/>
      <c r="J65" s="1139"/>
      <c r="K65" s="1140"/>
      <c r="L65" s="1140"/>
      <c r="M65" s="1141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2:28" ht="13.5" customHeight="1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2:28" ht="13.5" customHeight="1"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2:28" ht="13.5" customHeight="1"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2:28" ht="13.5" customHeight="1"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2:28" ht="13.5" customHeight="1"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</sheetData>
  <sheetProtection algorithmName="SHA-512" hashValue="6+KuO5BT98Qy3Sfvj7aLnGkOgMfOmURWs04SvKtdCKjm+VkXKpOGcuu1oFFHrT5cyMJBkYCbuYHEw2cCOO61ow==" saltValue="cStg6evUbqMm4WbtICuQDQ==" spinCount="100000" sheet="1"/>
  <mergeCells count="103">
    <mergeCell ref="AB22:AB24"/>
    <mergeCell ref="F56:J56"/>
    <mergeCell ref="K56:L56"/>
    <mergeCell ref="F51:J51"/>
    <mergeCell ref="K51:L51"/>
    <mergeCell ref="F52:J52"/>
    <mergeCell ref="K52:L52"/>
    <mergeCell ref="F53:J53"/>
    <mergeCell ref="K53:L53"/>
    <mergeCell ref="F54:J54"/>
    <mergeCell ref="K54:L54"/>
    <mergeCell ref="F55:J55"/>
    <mergeCell ref="K55:L55"/>
    <mergeCell ref="F46:J46"/>
    <mergeCell ref="K46:L46"/>
    <mergeCell ref="F47:J47"/>
    <mergeCell ref="K47:L47"/>
    <mergeCell ref="F48:J48"/>
    <mergeCell ref="K48:L48"/>
    <mergeCell ref="F49:J49"/>
    <mergeCell ref="K49:L49"/>
    <mergeCell ref="F50:J50"/>
    <mergeCell ref="K50:L50"/>
    <mergeCell ref="F41:J41"/>
    <mergeCell ref="K41:L41"/>
    <mergeCell ref="F42:J42"/>
    <mergeCell ref="K42:L42"/>
    <mergeCell ref="F43:J43"/>
    <mergeCell ref="K43:L43"/>
    <mergeCell ref="F44:J44"/>
    <mergeCell ref="K44:L44"/>
    <mergeCell ref="F45:J45"/>
    <mergeCell ref="K45:L45"/>
    <mergeCell ref="C7:D7"/>
    <mergeCell ref="K1:L1"/>
    <mergeCell ref="E2:F3"/>
    <mergeCell ref="G2:H2"/>
    <mergeCell ref="I2:J2"/>
    <mergeCell ref="G3:H3"/>
    <mergeCell ref="I3:J3"/>
    <mergeCell ref="E8:E14"/>
    <mergeCell ref="F8:J14"/>
    <mergeCell ref="K8:L14"/>
    <mergeCell ref="F23:J23"/>
    <mergeCell ref="F15:J15"/>
    <mergeCell ref="K15:L15"/>
    <mergeCell ref="F18:J18"/>
    <mergeCell ref="F19:J19"/>
    <mergeCell ref="K19:L19"/>
    <mergeCell ref="F4:J4"/>
    <mergeCell ref="F5:J5"/>
    <mergeCell ref="F6:J6"/>
    <mergeCell ref="K18:L18"/>
    <mergeCell ref="F16:J16"/>
    <mergeCell ref="F17:J17"/>
    <mergeCell ref="F30:J30"/>
    <mergeCell ref="K30:L30"/>
    <mergeCell ref="F25:J25"/>
    <mergeCell ref="K25:L25"/>
    <mergeCell ref="F26:J26"/>
    <mergeCell ref="K26:L26"/>
    <mergeCell ref="F27:J27"/>
    <mergeCell ref="K27:L27"/>
    <mergeCell ref="AG8:AG12"/>
    <mergeCell ref="AB8:AB13"/>
    <mergeCell ref="AC8:AC13"/>
    <mergeCell ref="AD8:AD13"/>
    <mergeCell ref="M10:M12"/>
    <mergeCell ref="F24:J24"/>
    <mergeCell ref="K16:L16"/>
    <mergeCell ref="K17:L17"/>
    <mergeCell ref="K20:L20"/>
    <mergeCell ref="K24:L24"/>
    <mergeCell ref="F21:J21"/>
    <mergeCell ref="K21:L21"/>
    <mergeCell ref="F22:J22"/>
    <mergeCell ref="K23:L23"/>
    <mergeCell ref="F20:J20"/>
    <mergeCell ref="K22:L22"/>
    <mergeCell ref="F32:J32"/>
    <mergeCell ref="K32:L32"/>
    <mergeCell ref="F33:J33"/>
    <mergeCell ref="K33:L33"/>
    <mergeCell ref="F28:J28"/>
    <mergeCell ref="K28:L28"/>
    <mergeCell ref="F40:J40"/>
    <mergeCell ref="K40:L40"/>
    <mergeCell ref="F37:J37"/>
    <mergeCell ref="K37:L37"/>
    <mergeCell ref="F38:J38"/>
    <mergeCell ref="K38:L38"/>
    <mergeCell ref="F39:J39"/>
    <mergeCell ref="K39:L39"/>
    <mergeCell ref="F34:J34"/>
    <mergeCell ref="K34:L34"/>
    <mergeCell ref="F35:J35"/>
    <mergeCell ref="K35:L35"/>
    <mergeCell ref="F36:J36"/>
    <mergeCell ref="K36:L36"/>
    <mergeCell ref="F31:J31"/>
    <mergeCell ref="K31:L31"/>
    <mergeCell ref="F29:J29"/>
    <mergeCell ref="K29:L29"/>
  </mergeCells>
  <pageMargins left="0" right="0" top="0.31496062992125984" bottom="0.15748031496062992" header="0" footer="0"/>
  <pageSetup paperSize="9" scale="81" fitToHeight="2" pageOrder="overThenDown" orientation="landscape" r:id="rId1"/>
  <headerFooter alignWithMargins="0">
    <oddHeader>&amp;R&amp;6&amp;Z&amp;F</oddHeader>
    <oddFooter>&amp;L&amp;8Compiled by: S.A.B.C. Ltd - Updated March 2023   &amp;"Arial,Bold Italic"Copyright reserved&amp;R&amp;"Arial,Bold"&amp;8&amp;F&amp;"Arial,Regular"  - Printed: &amp;D - &amp;A - 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indexed="10"/>
  </sheetPr>
  <dimension ref="A1:BD1164"/>
  <sheetViews>
    <sheetView showGridLines="0" zoomScaleNormal="100" zoomScaleSheetLayoutView="100" workbookViewId="0">
      <pane xSplit="2" ySplit="3" topLeftCell="C4" activePane="bottomRight" state="frozen"/>
      <selection pane="bottomRight" activeCell="I5" sqref="I5"/>
      <selection pane="bottomLeft" activeCell="A4" sqref="A4"/>
      <selection pane="topRight" activeCell="C1" sqref="C1"/>
    </sheetView>
  </sheetViews>
  <sheetFormatPr defaultColWidth="9.140625" defaultRowHeight="11.25"/>
  <cols>
    <col min="1" max="1" width="7.28515625" style="101" customWidth="1"/>
    <col min="2" max="2" width="29" style="204" customWidth="1"/>
    <col min="3" max="3" width="5" style="101" customWidth="1"/>
    <col min="4" max="4" width="11.42578125" style="6" customWidth="1"/>
    <col min="5" max="5" width="0.85546875" style="6" hidden="1" customWidth="1"/>
    <col min="6" max="6" width="8.5703125" style="6" hidden="1" customWidth="1"/>
    <col min="7" max="7" width="0.5703125" style="6" hidden="1" customWidth="1"/>
    <col min="8" max="8" width="9.7109375" style="6" hidden="1" customWidth="1"/>
    <col min="9" max="9" width="5.42578125" style="892" customWidth="1"/>
    <col min="10" max="10" width="7" style="895" customWidth="1"/>
    <col min="11" max="11" width="13.140625" style="9" customWidth="1"/>
    <col min="12" max="12" width="0.5703125" style="9" hidden="1" customWidth="1"/>
    <col min="13" max="13" width="8.5703125" style="9" hidden="1" customWidth="1"/>
    <col min="14" max="14" width="0.5703125" style="9" hidden="1" customWidth="1"/>
    <col min="15" max="15" width="9.7109375" style="1169" hidden="1" customWidth="1"/>
    <col min="16" max="16" width="23" style="1174" hidden="1" customWidth="1"/>
    <col min="17" max="17" width="13.140625" style="9" customWidth="1"/>
    <col min="18" max="18" width="12.85546875" style="8" customWidth="1"/>
    <col min="19" max="19" width="10.28515625" style="166" customWidth="1"/>
    <col min="20" max="22" width="10.28515625" style="6" customWidth="1"/>
    <col min="23" max="25" width="3.5703125" style="1028" customWidth="1"/>
    <col min="26" max="30" width="3.5703125" style="115" customWidth="1"/>
    <col min="31" max="36" width="3.5703125" style="6" customWidth="1"/>
    <col min="37" max="41" width="3.5703125" style="115" customWidth="1"/>
    <col min="42" max="47" width="3.5703125" style="6" customWidth="1"/>
    <col min="48" max="52" width="3.5703125" style="115" customWidth="1"/>
    <col min="53" max="157" width="3.5703125" style="6" customWidth="1"/>
    <col min="158" max="16384" width="9.140625" style="6"/>
  </cols>
  <sheetData>
    <row r="1" spans="1:53" ht="29.25" customHeight="1">
      <c r="A1" s="1564" t="s">
        <v>257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564"/>
      <c r="M1" s="1564"/>
      <c r="N1" s="1564"/>
      <c r="O1" s="1564"/>
      <c r="P1" s="1564"/>
      <c r="Q1" s="1564"/>
      <c r="R1" s="1564"/>
      <c r="S1" s="1034"/>
      <c r="T1" s="1034"/>
      <c r="U1" s="1034"/>
      <c r="V1" s="1034"/>
      <c r="W1" s="1568" t="s">
        <v>258</v>
      </c>
      <c r="X1" s="1568" t="s">
        <v>259</v>
      </c>
      <c r="Y1" s="1568" t="s">
        <v>260</v>
      </c>
    </row>
    <row r="2" spans="1:53" ht="15.75" customHeight="1" thickBot="1">
      <c r="A2" s="114" t="s">
        <v>261</v>
      </c>
      <c r="B2" s="597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165"/>
      <c r="P2" s="1180"/>
      <c r="Q2" s="103"/>
      <c r="R2" s="103"/>
      <c r="S2" s="1047"/>
      <c r="T2" s="1047"/>
      <c r="U2" s="1047"/>
      <c r="V2" s="1047"/>
      <c r="W2" s="1568"/>
      <c r="X2" s="1568"/>
      <c r="Y2" s="1568"/>
    </row>
    <row r="3" spans="1:53" s="4" customFormat="1" ht="16.5" thickTop="1" thickBot="1">
      <c r="A3" s="749" t="s">
        <v>111</v>
      </c>
      <c r="B3" s="598" t="s">
        <v>262</v>
      </c>
      <c r="C3" s="11" t="s">
        <v>113</v>
      </c>
      <c r="D3" s="750" t="s">
        <v>114</v>
      </c>
      <c r="E3" s="751" t="s">
        <v>263</v>
      </c>
      <c r="F3" s="752" t="s">
        <v>264</v>
      </c>
      <c r="G3" s="752" t="s">
        <v>265</v>
      </c>
      <c r="H3" s="753" t="s">
        <v>266</v>
      </c>
      <c r="I3" s="11" t="s">
        <v>115</v>
      </c>
      <c r="J3" s="12" t="s">
        <v>116</v>
      </c>
      <c r="K3" s="754" t="s">
        <v>117</v>
      </c>
      <c r="L3" s="755" t="s">
        <v>263</v>
      </c>
      <c r="M3" s="756" t="s">
        <v>264</v>
      </c>
      <c r="N3" s="767" t="s">
        <v>265</v>
      </c>
      <c r="O3" s="768" t="s">
        <v>266</v>
      </c>
      <c r="P3" s="1215" t="s">
        <v>267</v>
      </c>
      <c r="Q3" s="1511" t="s">
        <v>110</v>
      </c>
      <c r="R3" s="1512"/>
      <c r="S3" s="1511" t="s">
        <v>268</v>
      </c>
      <c r="T3" s="1513"/>
      <c r="U3" s="1513"/>
      <c r="V3" s="1514"/>
      <c r="W3" s="1568"/>
      <c r="X3" s="1568"/>
      <c r="Y3" s="1568"/>
      <c r="Z3" s="2207"/>
      <c r="AA3" s="2207"/>
      <c r="AB3" s="2207"/>
      <c r="AC3" s="2207"/>
      <c r="AD3" s="2207"/>
      <c r="AE3" s="2208"/>
      <c r="AF3" s="2208"/>
      <c r="AG3" s="2208"/>
      <c r="AH3" s="2208"/>
      <c r="AI3" s="2208"/>
      <c r="AJ3" s="2208"/>
      <c r="AK3" s="2207"/>
      <c r="AL3" s="2207"/>
      <c r="AM3" s="2207"/>
      <c r="AN3" s="2207"/>
      <c r="AO3" s="2207"/>
      <c r="AP3" s="2208"/>
      <c r="AQ3" s="2208"/>
      <c r="AR3" s="2208"/>
      <c r="AS3" s="2208"/>
      <c r="AT3" s="2208"/>
      <c r="AU3" s="2208"/>
      <c r="AV3" s="2207"/>
      <c r="AW3" s="2207"/>
      <c r="AX3" s="2207"/>
      <c r="AY3" s="2207"/>
      <c r="AZ3" s="2207"/>
      <c r="BA3" s="2208"/>
    </row>
    <row r="4" spans="1:53" s="1" customFormat="1" ht="16.5" thickTop="1" thickBot="1">
      <c r="A4" s="590" t="s">
        <v>269</v>
      </c>
      <c r="B4" s="599" t="s">
        <v>270</v>
      </c>
      <c r="C4" s="874"/>
      <c r="D4" s="98"/>
      <c r="E4" s="98"/>
      <c r="F4" s="98"/>
      <c r="G4" s="98"/>
      <c r="H4" s="98"/>
      <c r="I4" s="874"/>
      <c r="J4" s="874"/>
      <c r="K4" s="99"/>
      <c r="L4" s="99"/>
      <c r="M4" s="99"/>
      <c r="N4" s="769"/>
      <c r="O4" s="1166"/>
      <c r="Q4" s="13" t="s">
        <v>118</v>
      </c>
      <c r="R4" s="173" t="s">
        <v>119</v>
      </c>
      <c r="S4" s="1504" t="s">
        <v>271</v>
      </c>
      <c r="T4" s="1505"/>
      <c r="U4" s="1505"/>
      <c r="V4" s="1506"/>
      <c r="W4" s="1566" t="s">
        <v>272</v>
      </c>
      <c r="X4" s="1566"/>
      <c r="Y4" s="1566"/>
      <c r="Z4" s="1530" t="s">
        <v>273</v>
      </c>
      <c r="AA4" s="1530"/>
      <c r="AB4" s="1530"/>
      <c r="AC4" s="1530"/>
      <c r="AD4" s="1530"/>
      <c r="AE4" s="1532" t="s">
        <v>274</v>
      </c>
      <c r="AF4" s="1532"/>
      <c r="AG4" s="1532"/>
      <c r="AH4" s="1532"/>
      <c r="AI4" s="1532"/>
      <c r="AJ4" s="1532"/>
      <c r="AK4" s="1532"/>
      <c r="AL4" s="1532"/>
      <c r="AM4" s="1532"/>
      <c r="AN4" s="1532"/>
      <c r="AO4" s="1030"/>
      <c r="AP4" s="1030"/>
      <c r="AQ4" s="1030"/>
      <c r="AR4" s="1030"/>
      <c r="AS4" s="1030"/>
      <c r="AT4" s="1030"/>
      <c r="AU4" s="1030"/>
      <c r="AV4" s="1030"/>
      <c r="AW4" s="1030"/>
      <c r="AX4" s="1030"/>
      <c r="AY4" s="1030"/>
      <c r="AZ4" s="1030"/>
      <c r="BA4" s="1030"/>
    </row>
    <row r="5" spans="1:53" s="1" customFormat="1" ht="12" customHeight="1" thickTop="1">
      <c r="A5" s="1509"/>
      <c r="B5" s="1510"/>
      <c r="C5" s="875"/>
      <c r="D5" s="50"/>
      <c r="E5" s="757">
        <f>F5/100</f>
        <v>170</v>
      </c>
      <c r="F5" s="2">
        <v>17000</v>
      </c>
      <c r="G5" s="2">
        <f t="shared" ref="G5" si="0">D5-F5</f>
        <v>-17000</v>
      </c>
      <c r="H5" s="748">
        <f>-G5/E5/100</f>
        <v>1</v>
      </c>
      <c r="I5" s="887"/>
      <c r="J5" s="894"/>
      <c r="K5" s="51">
        <f>ROUND(C5*D5*I5,0)</f>
        <v>0</v>
      </c>
      <c r="L5" s="757">
        <f>M5/100</f>
        <v>1000</v>
      </c>
      <c r="M5" s="770">
        <v>100000</v>
      </c>
      <c r="N5" s="770">
        <f>K5-M5</f>
        <v>-100000</v>
      </c>
      <c r="O5" s="771">
        <f>-N5/L5/100</f>
        <v>1</v>
      </c>
      <c r="P5" s="1181"/>
      <c r="Q5" s="50"/>
      <c r="R5" s="160">
        <f>K5</f>
        <v>0</v>
      </c>
      <c r="S5" s="1498"/>
      <c r="T5" s="1499"/>
      <c r="U5" s="1499"/>
      <c r="V5" s="1500"/>
      <c r="W5" s="1026"/>
      <c r="X5" s="1026"/>
      <c r="Y5" s="1026"/>
      <c r="Z5" s="1526"/>
      <c r="AA5" s="1526"/>
      <c r="AB5" s="1526"/>
      <c r="AC5" s="1526"/>
      <c r="AD5" s="1526"/>
      <c r="AE5" s="1531"/>
      <c r="AF5" s="1531"/>
      <c r="AG5" s="1531"/>
      <c r="AH5" s="1531"/>
      <c r="AI5" s="1531"/>
      <c r="AJ5" s="1531"/>
      <c r="AK5" s="1531"/>
      <c r="AL5" s="1531"/>
      <c r="AM5" s="1531"/>
      <c r="AN5" s="1531"/>
      <c r="AO5" s="1030"/>
      <c r="AP5" s="1030"/>
      <c r="AQ5" s="1030"/>
      <c r="AR5" s="1030"/>
      <c r="AS5" s="1030"/>
      <c r="AT5" s="1030"/>
      <c r="AU5" s="1030"/>
      <c r="AV5" s="1030"/>
      <c r="AW5" s="1030"/>
      <c r="AX5" s="1030"/>
      <c r="AY5" s="1030"/>
      <c r="AZ5" s="1030"/>
      <c r="BA5" s="1030"/>
    </row>
    <row r="6" spans="1:53" s="1" customFormat="1" ht="12" customHeight="1">
      <c r="A6" s="1507"/>
      <c r="B6" s="1508"/>
      <c r="C6" s="875"/>
      <c r="D6" s="50"/>
      <c r="E6" s="757">
        <f>F6/100</f>
        <v>0</v>
      </c>
      <c r="F6" s="2"/>
      <c r="G6" s="2">
        <f>D6-F6</f>
        <v>0</v>
      </c>
      <c r="H6" s="748" t="e">
        <f>-G6/E6/100</f>
        <v>#DIV/0!</v>
      </c>
      <c r="I6" s="887"/>
      <c r="J6" s="894"/>
      <c r="K6" s="51">
        <f>ROUND(C6*D6*I6,0)</f>
        <v>0</v>
      </c>
      <c r="L6" s="757">
        <f>M6/100</f>
        <v>0</v>
      </c>
      <c r="M6" s="770"/>
      <c r="N6" s="770">
        <f>K6-M6</f>
        <v>0</v>
      </c>
      <c r="O6" s="771" t="e">
        <f>-N6/L6/100</f>
        <v>#DIV/0!</v>
      </c>
      <c r="P6" s="1181"/>
      <c r="Q6" s="50"/>
      <c r="R6" s="160">
        <f>K6</f>
        <v>0</v>
      </c>
      <c r="S6" s="1498"/>
      <c r="T6" s="1499"/>
      <c r="U6" s="1499"/>
      <c r="V6" s="1500"/>
      <c r="W6" s="1026"/>
      <c r="X6" s="1026"/>
      <c r="Y6" s="1026"/>
      <c r="Z6" s="1526"/>
      <c r="AA6" s="1526"/>
      <c r="AB6" s="1526"/>
      <c r="AC6" s="1526"/>
      <c r="AD6" s="1526"/>
      <c r="AE6" s="1531"/>
      <c r="AF6" s="1531"/>
      <c r="AG6" s="1531"/>
      <c r="AH6" s="1531"/>
      <c r="AI6" s="1531"/>
      <c r="AJ6" s="1531"/>
      <c r="AK6" s="1531"/>
      <c r="AL6" s="1531"/>
      <c r="AM6" s="1531"/>
      <c r="AN6" s="1531"/>
      <c r="AO6" s="1030"/>
      <c r="AP6" s="1030"/>
      <c r="AQ6" s="1030"/>
      <c r="AR6" s="1030"/>
      <c r="AS6" s="1030"/>
      <c r="AT6" s="1030"/>
      <c r="AU6" s="1030"/>
      <c r="AV6" s="1030"/>
      <c r="AW6" s="1030"/>
      <c r="AX6" s="1030"/>
      <c r="AY6" s="1030"/>
      <c r="AZ6" s="1030"/>
      <c r="BA6" s="1030"/>
    </row>
    <row r="7" spans="1:53" s="1" customFormat="1" ht="12" customHeight="1">
      <c r="A7" s="1507"/>
      <c r="B7" s="1508"/>
      <c r="C7" s="875"/>
      <c r="D7" s="50"/>
      <c r="E7" s="757">
        <f>F7/100</f>
        <v>0</v>
      </c>
      <c r="F7" s="2"/>
      <c r="G7" s="2">
        <f>D7-F7</f>
        <v>0</v>
      </c>
      <c r="H7" s="748" t="e">
        <f>-G7/E7/100</f>
        <v>#DIV/0!</v>
      </c>
      <c r="I7" s="887"/>
      <c r="J7" s="894"/>
      <c r="K7" s="51">
        <f>ROUND(C7*D7*I7,0)</f>
        <v>0</v>
      </c>
      <c r="L7" s="757">
        <f>M7/100</f>
        <v>0</v>
      </c>
      <c r="M7" s="770"/>
      <c r="N7" s="770">
        <f>K7-M7</f>
        <v>0</v>
      </c>
      <c r="O7" s="771" t="e">
        <f>-N7/L7/100</f>
        <v>#DIV/0!</v>
      </c>
      <c r="P7" s="1181"/>
      <c r="Q7" s="50"/>
      <c r="R7" s="160">
        <f>K7</f>
        <v>0</v>
      </c>
      <c r="S7" s="1498"/>
      <c r="T7" s="1499"/>
      <c r="U7" s="1499"/>
      <c r="V7" s="1500"/>
      <c r="W7" s="1026"/>
      <c r="X7" s="1026"/>
      <c r="Y7" s="1026"/>
      <c r="Z7" s="1526"/>
      <c r="AA7" s="1526"/>
      <c r="AB7" s="1526"/>
      <c r="AC7" s="1526"/>
      <c r="AD7" s="1526"/>
      <c r="AE7" s="1531"/>
      <c r="AF7" s="1531"/>
      <c r="AG7" s="1531"/>
      <c r="AH7" s="1531"/>
      <c r="AI7" s="1531"/>
      <c r="AJ7" s="1531"/>
      <c r="AK7" s="1531"/>
      <c r="AL7" s="1531"/>
      <c r="AM7" s="1531"/>
      <c r="AN7" s="1531"/>
      <c r="AO7" s="1030"/>
      <c r="AP7" s="1030"/>
      <c r="AQ7" s="1030"/>
      <c r="AR7" s="1030"/>
      <c r="AS7" s="1030"/>
      <c r="AT7" s="1030"/>
      <c r="AU7" s="1030"/>
      <c r="AV7" s="1030"/>
      <c r="AW7" s="1030"/>
      <c r="AX7" s="1030"/>
      <c r="AY7" s="1030"/>
      <c r="AZ7" s="1030"/>
      <c r="BA7" s="1030"/>
    </row>
    <row r="8" spans="1:53" s="1" customFormat="1" ht="12.6" customHeight="1" thickBot="1">
      <c r="A8" s="300"/>
      <c r="B8" s="600"/>
      <c r="C8" s="876"/>
      <c r="D8" s="107"/>
      <c r="E8" s="107"/>
      <c r="F8" s="107"/>
      <c r="G8" s="107"/>
      <c r="H8" s="107"/>
      <c r="I8" s="876"/>
      <c r="J8" s="14" t="s">
        <v>133</v>
      </c>
      <c r="K8" s="52">
        <f>SUM(K5:K7)</f>
        <v>0</v>
      </c>
      <c r="L8" s="746"/>
      <c r="M8" s="772"/>
      <c r="N8" s="772"/>
      <c r="O8" s="773"/>
      <c r="P8" s="1172"/>
      <c r="Q8" s="52">
        <f>SUM(Q5:Q7)</f>
        <v>0</v>
      </c>
      <c r="R8" s="52">
        <f>SUM(R5:R7)</f>
        <v>0</v>
      </c>
      <c r="S8" s="1035" t="b">
        <f>Q8+R8=K8</f>
        <v>1</v>
      </c>
      <c r="T8" s="1036"/>
      <c r="U8" s="1036"/>
      <c r="V8" s="1036"/>
      <c r="W8" s="373"/>
      <c r="X8" s="373"/>
      <c r="Y8" s="373"/>
      <c r="Z8" s="1030"/>
      <c r="AA8" s="1030"/>
      <c r="AB8" s="1030"/>
      <c r="AC8" s="1030"/>
      <c r="AD8" s="1030"/>
      <c r="AE8" s="1030"/>
      <c r="AF8" s="1030"/>
      <c r="AG8" s="1030"/>
      <c r="AH8" s="1030"/>
      <c r="AI8" s="1030"/>
      <c r="AJ8" s="1030"/>
      <c r="AK8" s="1030"/>
      <c r="AL8" s="1030"/>
      <c r="AM8" s="1030"/>
      <c r="AN8" s="1030"/>
      <c r="AO8" s="1030"/>
      <c r="AP8" s="1030"/>
      <c r="AQ8" s="1030"/>
      <c r="AR8" s="1030"/>
      <c r="AS8" s="1030"/>
      <c r="AT8" s="1030"/>
      <c r="AU8" s="1030"/>
      <c r="AV8" s="1030"/>
      <c r="AW8" s="1030"/>
      <c r="AX8" s="1030"/>
      <c r="AY8" s="1030"/>
      <c r="AZ8" s="1030"/>
      <c r="BA8" s="1030"/>
    </row>
    <row r="9" spans="1:53" ht="12" customHeight="1" thickBot="1">
      <c r="A9" s="213"/>
      <c r="B9" s="600"/>
      <c r="C9" s="877"/>
      <c r="D9" s="618"/>
      <c r="E9" s="618"/>
      <c r="F9" s="618"/>
      <c r="G9" s="618"/>
      <c r="H9" s="618"/>
      <c r="I9" s="877"/>
      <c r="J9" s="2209"/>
      <c r="L9" s="746"/>
      <c r="M9" s="772"/>
      <c r="N9" s="772"/>
      <c r="O9" s="773"/>
      <c r="P9" s="1173"/>
      <c r="Q9" s="10"/>
      <c r="R9" s="6"/>
      <c r="S9" s="2210"/>
      <c r="T9" s="1037"/>
      <c r="U9" s="1037"/>
      <c r="V9" s="1037"/>
      <c r="W9" s="1044"/>
      <c r="X9" s="1044"/>
      <c r="Y9" s="1044"/>
      <c r="Z9" s="1045"/>
      <c r="AA9" s="1045"/>
      <c r="AB9" s="1045"/>
      <c r="AC9" s="1045"/>
      <c r="AD9" s="1045"/>
      <c r="AE9" s="1045"/>
      <c r="AF9" s="1045"/>
      <c r="AG9" s="1045"/>
      <c r="AH9" s="1045"/>
      <c r="AI9" s="1045"/>
      <c r="AJ9" s="1045"/>
      <c r="AK9" s="1045"/>
      <c r="AL9" s="1045"/>
      <c r="AM9" s="1045"/>
      <c r="AN9" s="1045"/>
      <c r="AO9" s="1045"/>
      <c r="AP9" s="1045"/>
      <c r="AQ9" s="1045"/>
      <c r="AR9" s="1045"/>
      <c r="AS9" s="1045"/>
      <c r="AT9" s="1045"/>
      <c r="AU9" s="1045"/>
      <c r="AV9" s="1045"/>
      <c r="AW9" s="1045"/>
      <c r="AX9" s="1045"/>
      <c r="AY9" s="1045"/>
      <c r="AZ9" s="1045"/>
      <c r="BA9" s="1045"/>
    </row>
    <row r="10" spans="1:53" s="1" customFormat="1" ht="16.5" thickTop="1" thickBot="1">
      <c r="A10" s="590" t="s">
        <v>275</v>
      </c>
      <c r="B10" s="599" t="s">
        <v>276</v>
      </c>
      <c r="C10" s="878"/>
      <c r="D10" s="619"/>
      <c r="E10" s="619"/>
      <c r="F10" s="619"/>
      <c r="G10" s="619"/>
      <c r="H10" s="619"/>
      <c r="I10" s="878"/>
      <c r="J10" s="874"/>
      <c r="K10" s="100"/>
      <c r="L10" s="746"/>
      <c r="M10" s="772"/>
      <c r="N10" s="772"/>
      <c r="O10" s="773"/>
      <c r="P10" s="1173"/>
      <c r="Q10" s="13" t="s">
        <v>118</v>
      </c>
      <c r="R10" s="13" t="s">
        <v>119</v>
      </c>
      <c r="S10" s="1504" t="s">
        <v>271</v>
      </c>
      <c r="T10" s="1505"/>
      <c r="U10" s="1505"/>
      <c r="V10" s="1506"/>
      <c r="W10" s="1566" t="s">
        <v>272</v>
      </c>
      <c r="X10" s="1566"/>
      <c r="Y10" s="1566"/>
      <c r="Z10" s="1530" t="s">
        <v>273</v>
      </c>
      <c r="AA10" s="1530"/>
      <c r="AB10" s="1530"/>
      <c r="AC10" s="1530"/>
      <c r="AD10" s="1530"/>
      <c r="AE10" s="1532" t="s">
        <v>274</v>
      </c>
      <c r="AF10" s="1532"/>
      <c r="AG10" s="1532"/>
      <c r="AH10" s="1532"/>
      <c r="AI10" s="1532"/>
      <c r="AJ10" s="1532"/>
      <c r="AK10" s="1532"/>
      <c r="AL10" s="1532"/>
      <c r="AM10" s="1532"/>
      <c r="AN10" s="1532"/>
      <c r="AO10" s="1030"/>
      <c r="AP10" s="1030"/>
      <c r="AQ10" s="1030"/>
      <c r="AR10" s="1030"/>
      <c r="AS10" s="1030"/>
      <c r="AT10" s="1030"/>
      <c r="AU10" s="1030"/>
      <c r="AV10" s="1030"/>
      <c r="AW10" s="1030"/>
      <c r="AX10" s="1030"/>
      <c r="AY10" s="1030"/>
      <c r="AZ10" s="1030"/>
      <c r="BA10" s="1030"/>
    </row>
    <row r="11" spans="1:53" s="1" customFormat="1" ht="12" customHeight="1" thickTop="1">
      <c r="A11" s="1509"/>
      <c r="B11" s="1510"/>
      <c r="C11" s="875"/>
      <c r="D11" s="821"/>
      <c r="E11" s="757">
        <f t="shared" ref="E11:E35" si="1">F11/100</f>
        <v>0</v>
      </c>
      <c r="F11" s="2"/>
      <c r="G11" s="2">
        <f t="shared" ref="G11:G35" si="2">D11-F11</f>
        <v>0</v>
      </c>
      <c r="H11" s="748" t="e">
        <f t="shared" ref="H11:H35" si="3">-G11/E11/100</f>
        <v>#DIV/0!</v>
      </c>
      <c r="I11" s="887"/>
      <c r="J11" s="894"/>
      <c r="K11" s="51">
        <f>ROUND(C11*D11*I11,0)</f>
        <v>0</v>
      </c>
      <c r="L11" s="757">
        <f t="shared" ref="L11:L35" si="4">M11/100</f>
        <v>0</v>
      </c>
      <c r="M11" s="770"/>
      <c r="N11" s="770">
        <f>K11-M11</f>
        <v>0</v>
      </c>
      <c r="O11" s="771" t="e">
        <f t="shared" ref="O11:O35" si="5">-N11/L11/100</f>
        <v>#DIV/0!</v>
      </c>
      <c r="P11" s="1198"/>
      <c r="Q11" s="50"/>
      <c r="R11" s="160">
        <f t="shared" ref="R11:R35" si="6">SUM(K11)</f>
        <v>0</v>
      </c>
      <c r="S11" s="1498"/>
      <c r="T11" s="1499"/>
      <c r="U11" s="1499"/>
      <c r="V11" s="1500"/>
      <c r="W11" s="1026"/>
      <c r="X11" s="1026"/>
      <c r="Y11" s="1026"/>
      <c r="Z11" s="1526"/>
      <c r="AA11" s="1526"/>
      <c r="AB11" s="1526"/>
      <c r="AC11" s="1526"/>
      <c r="AD11" s="1526"/>
      <c r="AE11" s="1531"/>
      <c r="AF11" s="1531"/>
      <c r="AG11" s="1531"/>
      <c r="AH11" s="1531"/>
      <c r="AI11" s="1531"/>
      <c r="AJ11" s="1531"/>
      <c r="AK11" s="1531"/>
      <c r="AL11" s="1531"/>
      <c r="AM11" s="1531"/>
      <c r="AN11" s="1531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</row>
    <row r="12" spans="1:53" s="1" customFormat="1" ht="12" customHeight="1">
      <c r="A12" s="1507"/>
      <c r="B12" s="1508"/>
      <c r="C12" s="875"/>
      <c r="D12" s="821"/>
      <c r="E12" s="757">
        <f t="shared" si="1"/>
        <v>0</v>
      </c>
      <c r="F12" s="2"/>
      <c r="G12" s="2">
        <f t="shared" si="2"/>
        <v>0</v>
      </c>
      <c r="H12" s="748" t="e">
        <f t="shared" si="3"/>
        <v>#DIV/0!</v>
      </c>
      <c r="I12" s="888"/>
      <c r="J12" s="894"/>
      <c r="K12" s="51">
        <f t="shared" ref="K12:K35" si="7">ROUND(C12*D12*I12,0)</f>
        <v>0</v>
      </c>
      <c r="L12" s="757">
        <f t="shared" si="4"/>
        <v>0</v>
      </c>
      <c r="M12" s="770"/>
      <c r="N12" s="770">
        <f>K12-M12</f>
        <v>0</v>
      </c>
      <c r="O12" s="771" t="e">
        <f t="shared" si="5"/>
        <v>#DIV/0!</v>
      </c>
      <c r="P12" s="1198"/>
      <c r="Q12" s="50"/>
      <c r="R12" s="160">
        <f t="shared" si="6"/>
        <v>0</v>
      </c>
      <c r="S12" s="1498"/>
      <c r="T12" s="1499"/>
      <c r="U12" s="1499"/>
      <c r="V12" s="1500"/>
      <c r="W12" s="1026"/>
      <c r="X12" s="1026"/>
      <c r="Y12" s="1026"/>
      <c r="Z12" s="1526"/>
      <c r="AA12" s="1526"/>
      <c r="AB12" s="1526"/>
      <c r="AC12" s="1526"/>
      <c r="AD12" s="1526"/>
      <c r="AE12" s="1531"/>
      <c r="AF12" s="1531"/>
      <c r="AG12" s="1531"/>
      <c r="AH12" s="1531"/>
      <c r="AI12" s="1531"/>
      <c r="AJ12" s="1531"/>
      <c r="AK12" s="1531"/>
      <c r="AL12" s="1531"/>
      <c r="AM12" s="1531"/>
      <c r="AN12" s="1531"/>
      <c r="AO12" s="1030"/>
      <c r="AP12" s="1030"/>
      <c r="AQ12" s="1030"/>
      <c r="AR12" s="1030"/>
      <c r="AS12" s="1030"/>
      <c r="AT12" s="1030"/>
      <c r="AU12" s="1030"/>
      <c r="AV12" s="1030"/>
      <c r="AW12" s="1030"/>
      <c r="AX12" s="1030"/>
      <c r="AY12" s="1030"/>
      <c r="AZ12" s="1030"/>
      <c r="BA12" s="1030"/>
    </row>
    <row r="13" spans="1:53" s="1" customFormat="1" ht="12" customHeight="1">
      <c r="A13" s="1507"/>
      <c r="B13" s="1508"/>
      <c r="C13" s="875"/>
      <c r="D13" s="821"/>
      <c r="E13" s="757">
        <f t="shared" si="1"/>
        <v>0</v>
      </c>
      <c r="F13" s="2"/>
      <c r="G13" s="2">
        <f t="shared" si="2"/>
        <v>0</v>
      </c>
      <c r="H13" s="748" t="e">
        <f t="shared" si="3"/>
        <v>#DIV/0!</v>
      </c>
      <c r="I13" s="888"/>
      <c r="J13" s="894"/>
      <c r="K13" s="51">
        <f t="shared" si="7"/>
        <v>0</v>
      </c>
      <c r="L13" s="757">
        <f t="shared" si="4"/>
        <v>0</v>
      </c>
      <c r="M13" s="770"/>
      <c r="N13" s="770">
        <f>K13-M13</f>
        <v>0</v>
      </c>
      <c r="O13" s="771" t="e">
        <f t="shared" si="5"/>
        <v>#DIV/0!</v>
      </c>
      <c r="P13" s="1198"/>
      <c r="Q13" s="50"/>
      <c r="R13" s="160">
        <f t="shared" si="6"/>
        <v>0</v>
      </c>
      <c r="S13" s="1498"/>
      <c r="T13" s="1499"/>
      <c r="U13" s="1499"/>
      <c r="V13" s="1500"/>
      <c r="W13" s="1026"/>
      <c r="X13" s="1026"/>
      <c r="Y13" s="1026"/>
      <c r="Z13" s="1526"/>
      <c r="AA13" s="1526"/>
      <c r="AB13" s="1526"/>
      <c r="AC13" s="1526"/>
      <c r="AD13" s="1526"/>
      <c r="AE13" s="1531"/>
      <c r="AF13" s="1531"/>
      <c r="AG13" s="1531"/>
      <c r="AH13" s="1531"/>
      <c r="AI13" s="1531"/>
      <c r="AJ13" s="1531"/>
      <c r="AK13" s="1531"/>
      <c r="AL13" s="1531"/>
      <c r="AM13" s="1531"/>
      <c r="AN13" s="1531"/>
      <c r="AO13" s="1030"/>
      <c r="AP13" s="1030"/>
      <c r="AQ13" s="1030"/>
      <c r="AR13" s="1030"/>
      <c r="AS13" s="1030"/>
      <c r="AT13" s="1030"/>
      <c r="AU13" s="1030"/>
      <c r="AV13" s="1030"/>
      <c r="AW13" s="1030"/>
      <c r="AX13" s="1030"/>
      <c r="AY13" s="1030"/>
      <c r="AZ13" s="1030"/>
      <c r="BA13" s="1030"/>
    </row>
    <row r="14" spans="1:53" s="1" customFormat="1" ht="12" customHeight="1">
      <c r="A14" s="1507"/>
      <c r="B14" s="1508"/>
      <c r="C14" s="875"/>
      <c r="D14" s="821"/>
      <c r="E14" s="757">
        <f t="shared" si="1"/>
        <v>0</v>
      </c>
      <c r="F14" s="2"/>
      <c r="G14" s="2">
        <f t="shared" si="2"/>
        <v>0</v>
      </c>
      <c r="H14" s="748" t="e">
        <f t="shared" si="3"/>
        <v>#DIV/0!</v>
      </c>
      <c r="I14" s="888"/>
      <c r="J14" s="894"/>
      <c r="K14" s="51">
        <f t="shared" si="7"/>
        <v>0</v>
      </c>
      <c r="L14" s="757">
        <f t="shared" si="4"/>
        <v>0</v>
      </c>
      <c r="M14" s="770"/>
      <c r="N14" s="770">
        <v>85111.66</v>
      </c>
      <c r="O14" s="771" t="e">
        <f t="shared" si="5"/>
        <v>#DIV/0!</v>
      </c>
      <c r="P14" s="1198"/>
      <c r="Q14" s="50"/>
      <c r="R14" s="160">
        <f t="shared" si="6"/>
        <v>0</v>
      </c>
      <c r="S14" s="1498"/>
      <c r="T14" s="1499"/>
      <c r="U14" s="1499"/>
      <c r="V14" s="1500"/>
      <c r="W14" s="1026"/>
      <c r="X14" s="1026"/>
      <c r="Y14" s="1026"/>
      <c r="Z14" s="1526"/>
      <c r="AA14" s="1526"/>
      <c r="AB14" s="1526"/>
      <c r="AC14" s="1526"/>
      <c r="AD14" s="1526"/>
      <c r="AE14" s="1531"/>
      <c r="AF14" s="1531"/>
      <c r="AG14" s="1531"/>
      <c r="AH14" s="1531"/>
      <c r="AI14" s="1531"/>
      <c r="AJ14" s="1531"/>
      <c r="AK14" s="1531"/>
      <c r="AL14" s="1531"/>
      <c r="AM14" s="1531"/>
      <c r="AN14" s="1531"/>
      <c r="AO14" s="1030"/>
      <c r="AP14" s="1030"/>
      <c r="AQ14" s="1030"/>
      <c r="AR14" s="1030"/>
      <c r="AS14" s="1030"/>
      <c r="AT14" s="1030"/>
      <c r="AU14" s="1030"/>
      <c r="AV14" s="1030"/>
      <c r="AW14" s="1030"/>
      <c r="AX14" s="1030"/>
      <c r="AY14" s="1030"/>
      <c r="AZ14" s="1030"/>
      <c r="BA14" s="1030"/>
    </row>
    <row r="15" spans="1:53" s="1" customFormat="1" ht="12" customHeight="1">
      <c r="A15" s="1507"/>
      <c r="B15" s="1508"/>
      <c r="C15" s="875"/>
      <c r="D15" s="50"/>
      <c r="E15" s="757">
        <f t="shared" si="1"/>
        <v>0</v>
      </c>
      <c r="F15" s="2"/>
      <c r="G15" s="2">
        <f t="shared" si="2"/>
        <v>0</v>
      </c>
      <c r="H15" s="748" t="e">
        <f t="shared" si="3"/>
        <v>#DIV/0!</v>
      </c>
      <c r="I15" s="888"/>
      <c r="J15" s="894"/>
      <c r="K15" s="51">
        <f t="shared" si="7"/>
        <v>0</v>
      </c>
      <c r="L15" s="757">
        <f t="shared" si="4"/>
        <v>0</v>
      </c>
      <c r="M15" s="770"/>
      <c r="N15" s="770">
        <f t="shared" ref="N15:N35" si="8">K15-M15</f>
        <v>0</v>
      </c>
      <c r="O15" s="771" t="e">
        <f t="shared" si="5"/>
        <v>#DIV/0!</v>
      </c>
      <c r="P15" s="1198"/>
      <c r="Q15" s="50"/>
      <c r="R15" s="160">
        <f t="shared" si="6"/>
        <v>0</v>
      </c>
      <c r="S15" s="1498"/>
      <c r="T15" s="1499"/>
      <c r="U15" s="1499"/>
      <c r="V15" s="1500"/>
      <c r="W15" s="1026"/>
      <c r="X15" s="1026"/>
      <c r="Y15" s="1026"/>
      <c r="Z15" s="1526"/>
      <c r="AA15" s="1526"/>
      <c r="AB15" s="1526"/>
      <c r="AC15" s="1526"/>
      <c r="AD15" s="1526"/>
      <c r="AE15" s="1531"/>
      <c r="AF15" s="1531"/>
      <c r="AG15" s="1531"/>
      <c r="AH15" s="1531"/>
      <c r="AI15" s="1531"/>
      <c r="AJ15" s="1531"/>
      <c r="AK15" s="1531"/>
      <c r="AL15" s="1531"/>
      <c r="AM15" s="1531"/>
      <c r="AN15" s="1531"/>
      <c r="AO15" s="1030"/>
      <c r="AP15" s="1030"/>
      <c r="AQ15" s="1030"/>
      <c r="AR15" s="1030"/>
      <c r="AS15" s="1030"/>
      <c r="AT15" s="1030"/>
      <c r="AU15" s="1030"/>
      <c r="AV15" s="1030"/>
      <c r="AW15" s="1030"/>
      <c r="AX15" s="1030"/>
      <c r="AY15" s="1030"/>
      <c r="AZ15" s="1030"/>
      <c r="BA15" s="1030"/>
    </row>
    <row r="16" spans="1:53" s="1" customFormat="1" ht="12" customHeight="1">
      <c r="A16" s="1507"/>
      <c r="B16" s="1508"/>
      <c r="C16" s="875"/>
      <c r="D16" s="50"/>
      <c r="E16" s="757">
        <f t="shared" si="1"/>
        <v>0</v>
      </c>
      <c r="F16" s="2"/>
      <c r="G16" s="2">
        <f t="shared" si="2"/>
        <v>0</v>
      </c>
      <c r="H16" s="748" t="e">
        <f t="shared" si="3"/>
        <v>#DIV/0!</v>
      </c>
      <c r="I16" s="887"/>
      <c r="J16" s="894"/>
      <c r="K16" s="51">
        <f t="shared" si="7"/>
        <v>0</v>
      </c>
      <c r="L16" s="757">
        <f t="shared" si="4"/>
        <v>0</v>
      </c>
      <c r="M16" s="770"/>
      <c r="N16" s="770">
        <f t="shared" si="8"/>
        <v>0</v>
      </c>
      <c r="O16" s="771" t="e">
        <f t="shared" si="5"/>
        <v>#DIV/0!</v>
      </c>
      <c r="P16" s="1198"/>
      <c r="Q16" s="50"/>
      <c r="R16" s="160">
        <f t="shared" si="6"/>
        <v>0</v>
      </c>
      <c r="S16" s="1498"/>
      <c r="T16" s="1499"/>
      <c r="U16" s="1499"/>
      <c r="V16" s="1500"/>
      <c r="W16" s="1026"/>
      <c r="X16" s="1026"/>
      <c r="Y16" s="1026"/>
      <c r="Z16" s="1526"/>
      <c r="AA16" s="1526"/>
      <c r="AB16" s="1526"/>
      <c r="AC16" s="1526"/>
      <c r="AD16" s="1526"/>
      <c r="AE16" s="1531"/>
      <c r="AF16" s="1531"/>
      <c r="AG16" s="1531"/>
      <c r="AH16" s="1531"/>
      <c r="AI16" s="1531"/>
      <c r="AJ16" s="1531"/>
      <c r="AK16" s="1531"/>
      <c r="AL16" s="1531"/>
      <c r="AM16" s="1531"/>
      <c r="AN16" s="1531"/>
      <c r="AO16" s="1030"/>
      <c r="AP16" s="1030"/>
      <c r="AQ16" s="1030"/>
      <c r="AR16" s="1030"/>
      <c r="AS16" s="1030"/>
      <c r="AT16" s="1030"/>
      <c r="AU16" s="1030"/>
      <c r="AV16" s="1030"/>
      <c r="AW16" s="1030"/>
      <c r="AX16" s="1030"/>
      <c r="AY16" s="1030"/>
      <c r="AZ16" s="1030"/>
      <c r="BA16" s="1030"/>
    </row>
    <row r="17" spans="1:53" s="1" customFormat="1" ht="12" customHeight="1">
      <c r="A17" s="1507"/>
      <c r="B17" s="1508"/>
      <c r="C17" s="875"/>
      <c r="D17" s="50"/>
      <c r="E17" s="757">
        <f t="shared" si="1"/>
        <v>0</v>
      </c>
      <c r="F17" s="2"/>
      <c r="G17" s="2">
        <f t="shared" si="2"/>
        <v>0</v>
      </c>
      <c r="H17" s="748" t="e">
        <f t="shared" si="3"/>
        <v>#DIV/0!</v>
      </c>
      <c r="I17" s="887"/>
      <c r="J17" s="894"/>
      <c r="K17" s="51">
        <f t="shared" si="7"/>
        <v>0</v>
      </c>
      <c r="L17" s="757">
        <f t="shared" si="4"/>
        <v>0</v>
      </c>
      <c r="M17" s="770"/>
      <c r="N17" s="770">
        <f t="shared" si="8"/>
        <v>0</v>
      </c>
      <c r="O17" s="771" t="e">
        <f t="shared" si="5"/>
        <v>#DIV/0!</v>
      </c>
      <c r="P17" s="1198"/>
      <c r="Q17" s="50"/>
      <c r="R17" s="160">
        <f t="shared" si="6"/>
        <v>0</v>
      </c>
      <c r="S17" s="1498"/>
      <c r="T17" s="1499"/>
      <c r="U17" s="1499"/>
      <c r="V17" s="1500"/>
      <c r="W17" s="1026"/>
      <c r="X17" s="1026"/>
      <c r="Y17" s="1026"/>
      <c r="Z17" s="1526"/>
      <c r="AA17" s="1526"/>
      <c r="AB17" s="1526"/>
      <c r="AC17" s="1526"/>
      <c r="AD17" s="1526"/>
      <c r="AE17" s="1531"/>
      <c r="AF17" s="1531"/>
      <c r="AG17" s="1531"/>
      <c r="AH17" s="1531"/>
      <c r="AI17" s="1531"/>
      <c r="AJ17" s="1531"/>
      <c r="AK17" s="1531"/>
      <c r="AL17" s="1531"/>
      <c r="AM17" s="1531"/>
      <c r="AN17" s="1531"/>
      <c r="AO17" s="1030"/>
      <c r="AP17" s="1030"/>
      <c r="AQ17" s="1030"/>
      <c r="AR17" s="1030"/>
      <c r="AS17" s="1030"/>
      <c r="AT17" s="1030"/>
      <c r="AU17" s="1030"/>
      <c r="AV17" s="1030"/>
      <c r="AW17" s="1030"/>
      <c r="AX17" s="1030"/>
      <c r="AY17" s="1030"/>
      <c r="AZ17" s="1030"/>
      <c r="BA17" s="1030"/>
    </row>
    <row r="18" spans="1:53" s="1" customFormat="1" ht="12" customHeight="1">
      <c r="A18" s="1507"/>
      <c r="B18" s="1508"/>
      <c r="C18" s="875"/>
      <c r="D18" s="50"/>
      <c r="E18" s="757">
        <f t="shared" si="1"/>
        <v>0</v>
      </c>
      <c r="F18" s="2"/>
      <c r="G18" s="2">
        <f t="shared" si="2"/>
        <v>0</v>
      </c>
      <c r="H18" s="748" t="e">
        <f t="shared" si="3"/>
        <v>#DIV/0!</v>
      </c>
      <c r="I18" s="887"/>
      <c r="J18" s="894"/>
      <c r="K18" s="51">
        <f t="shared" si="7"/>
        <v>0</v>
      </c>
      <c r="L18" s="757">
        <f t="shared" si="4"/>
        <v>0</v>
      </c>
      <c r="M18" s="770"/>
      <c r="N18" s="770">
        <f t="shared" si="8"/>
        <v>0</v>
      </c>
      <c r="O18" s="771" t="e">
        <f t="shared" si="5"/>
        <v>#DIV/0!</v>
      </c>
      <c r="P18" s="1198"/>
      <c r="Q18" s="50"/>
      <c r="R18" s="160">
        <f t="shared" si="6"/>
        <v>0</v>
      </c>
      <c r="S18" s="1498"/>
      <c r="T18" s="1499"/>
      <c r="U18" s="1499"/>
      <c r="V18" s="1500"/>
      <c r="W18" s="1026"/>
      <c r="X18" s="1026"/>
      <c r="Y18" s="1026"/>
      <c r="Z18" s="1526"/>
      <c r="AA18" s="1526"/>
      <c r="AB18" s="1526"/>
      <c r="AC18" s="1526"/>
      <c r="AD18" s="1526"/>
      <c r="AE18" s="1531"/>
      <c r="AF18" s="1531"/>
      <c r="AG18" s="1531"/>
      <c r="AH18" s="1531"/>
      <c r="AI18" s="1531"/>
      <c r="AJ18" s="1531"/>
      <c r="AK18" s="1531"/>
      <c r="AL18" s="1531"/>
      <c r="AM18" s="1531"/>
      <c r="AN18" s="1531"/>
      <c r="AO18" s="1030"/>
      <c r="AP18" s="1030"/>
      <c r="AQ18" s="1030"/>
      <c r="AR18" s="1030"/>
      <c r="AS18" s="1030"/>
      <c r="AT18" s="1030"/>
      <c r="AU18" s="1030"/>
      <c r="AV18" s="1030"/>
      <c r="AW18" s="1030"/>
      <c r="AX18" s="1030"/>
      <c r="AY18" s="1030"/>
      <c r="AZ18" s="1030"/>
      <c r="BA18" s="1030"/>
    </row>
    <row r="19" spans="1:53" s="1" customFormat="1" ht="12" customHeight="1">
      <c r="A19" s="1507"/>
      <c r="B19" s="1508"/>
      <c r="C19" s="875"/>
      <c r="D19" s="50"/>
      <c r="E19" s="757">
        <f t="shared" si="1"/>
        <v>0</v>
      </c>
      <c r="F19" s="2"/>
      <c r="G19" s="2">
        <f t="shared" si="2"/>
        <v>0</v>
      </c>
      <c r="H19" s="748" t="e">
        <f t="shared" si="3"/>
        <v>#DIV/0!</v>
      </c>
      <c r="I19" s="887"/>
      <c r="J19" s="894"/>
      <c r="K19" s="51">
        <f t="shared" si="7"/>
        <v>0</v>
      </c>
      <c r="L19" s="757">
        <f t="shared" si="4"/>
        <v>0</v>
      </c>
      <c r="M19" s="770"/>
      <c r="N19" s="770">
        <f t="shared" si="8"/>
        <v>0</v>
      </c>
      <c r="O19" s="771" t="e">
        <f t="shared" si="5"/>
        <v>#DIV/0!</v>
      </c>
      <c r="P19" s="1198"/>
      <c r="Q19" s="50"/>
      <c r="R19" s="160">
        <f t="shared" si="6"/>
        <v>0</v>
      </c>
      <c r="S19" s="1498"/>
      <c r="T19" s="1499"/>
      <c r="U19" s="1499"/>
      <c r="V19" s="1500"/>
      <c r="W19" s="1026"/>
      <c r="X19" s="1026"/>
      <c r="Y19" s="1026"/>
      <c r="Z19" s="1526"/>
      <c r="AA19" s="1526"/>
      <c r="AB19" s="1526"/>
      <c r="AC19" s="1526"/>
      <c r="AD19" s="1526"/>
      <c r="AE19" s="1531"/>
      <c r="AF19" s="1531"/>
      <c r="AG19" s="1531"/>
      <c r="AH19" s="1531"/>
      <c r="AI19" s="1531"/>
      <c r="AJ19" s="1531"/>
      <c r="AK19" s="1531"/>
      <c r="AL19" s="1531"/>
      <c r="AM19" s="1531"/>
      <c r="AN19" s="1531"/>
      <c r="AO19" s="1030"/>
      <c r="AP19" s="1030"/>
      <c r="AQ19" s="1030"/>
      <c r="AR19" s="1030"/>
      <c r="AS19" s="1030"/>
      <c r="AT19" s="1030"/>
      <c r="AU19" s="1030"/>
      <c r="AV19" s="1030"/>
      <c r="AW19" s="1030"/>
      <c r="AX19" s="1030"/>
      <c r="AY19" s="1030"/>
      <c r="AZ19" s="1030"/>
      <c r="BA19" s="1030"/>
    </row>
    <row r="20" spans="1:53" s="1" customFormat="1" ht="12" customHeight="1">
      <c r="A20" s="1507"/>
      <c r="B20" s="1508"/>
      <c r="C20" s="875"/>
      <c r="D20" s="50"/>
      <c r="E20" s="757">
        <f t="shared" si="1"/>
        <v>0</v>
      </c>
      <c r="F20" s="2"/>
      <c r="G20" s="2">
        <f t="shared" si="2"/>
        <v>0</v>
      </c>
      <c r="H20" s="748" t="e">
        <f t="shared" si="3"/>
        <v>#DIV/0!</v>
      </c>
      <c r="I20" s="887"/>
      <c r="J20" s="894"/>
      <c r="K20" s="51">
        <f t="shared" si="7"/>
        <v>0</v>
      </c>
      <c r="L20" s="757">
        <f t="shared" si="4"/>
        <v>0</v>
      </c>
      <c r="M20" s="770"/>
      <c r="N20" s="770">
        <f t="shared" si="8"/>
        <v>0</v>
      </c>
      <c r="O20" s="771" t="e">
        <f t="shared" si="5"/>
        <v>#DIV/0!</v>
      </c>
      <c r="P20" s="1198"/>
      <c r="Q20" s="50"/>
      <c r="R20" s="160">
        <f t="shared" si="6"/>
        <v>0</v>
      </c>
      <c r="S20" s="1498"/>
      <c r="T20" s="1499"/>
      <c r="U20" s="1499"/>
      <c r="V20" s="1500"/>
      <c r="W20" s="1026"/>
      <c r="X20" s="1026"/>
      <c r="Y20" s="1026"/>
      <c r="Z20" s="1526"/>
      <c r="AA20" s="1526"/>
      <c r="AB20" s="1526"/>
      <c r="AC20" s="1526"/>
      <c r="AD20" s="1526"/>
      <c r="AE20" s="1531"/>
      <c r="AF20" s="1531"/>
      <c r="AG20" s="1531"/>
      <c r="AH20" s="1531"/>
      <c r="AI20" s="1531"/>
      <c r="AJ20" s="1531"/>
      <c r="AK20" s="1531"/>
      <c r="AL20" s="1531"/>
      <c r="AM20" s="1531"/>
      <c r="AN20" s="1531"/>
      <c r="AO20" s="1030"/>
      <c r="AP20" s="1030"/>
      <c r="AQ20" s="1030"/>
      <c r="AR20" s="1030"/>
      <c r="AS20" s="1030"/>
      <c r="AT20" s="1030"/>
      <c r="AU20" s="1030"/>
      <c r="AV20" s="1030"/>
      <c r="AW20" s="1030"/>
      <c r="AX20" s="1030"/>
      <c r="AY20" s="1030"/>
      <c r="AZ20" s="1030"/>
      <c r="BA20" s="1030"/>
    </row>
    <row r="21" spans="1:53" s="1" customFormat="1" ht="12" customHeight="1">
      <c r="A21" s="1507"/>
      <c r="B21" s="1508"/>
      <c r="C21" s="875"/>
      <c r="D21" s="50"/>
      <c r="E21" s="757">
        <f t="shared" si="1"/>
        <v>0</v>
      </c>
      <c r="F21" s="2"/>
      <c r="G21" s="2">
        <f t="shared" si="2"/>
        <v>0</v>
      </c>
      <c r="H21" s="748" t="e">
        <f t="shared" si="3"/>
        <v>#DIV/0!</v>
      </c>
      <c r="I21" s="887"/>
      <c r="J21" s="894"/>
      <c r="K21" s="51">
        <f t="shared" si="7"/>
        <v>0</v>
      </c>
      <c r="L21" s="757">
        <f t="shared" si="4"/>
        <v>0</v>
      </c>
      <c r="M21" s="770"/>
      <c r="N21" s="770">
        <f t="shared" si="8"/>
        <v>0</v>
      </c>
      <c r="O21" s="771" t="e">
        <f t="shared" si="5"/>
        <v>#DIV/0!</v>
      </c>
      <c r="P21" s="1198"/>
      <c r="Q21" s="50"/>
      <c r="R21" s="160">
        <f t="shared" si="6"/>
        <v>0</v>
      </c>
      <c r="S21" s="1498"/>
      <c r="T21" s="1499"/>
      <c r="U21" s="1499"/>
      <c r="V21" s="1500"/>
      <c r="W21" s="1026"/>
      <c r="X21" s="1026"/>
      <c r="Y21" s="1026"/>
      <c r="Z21" s="1526"/>
      <c r="AA21" s="1526"/>
      <c r="AB21" s="1526"/>
      <c r="AC21" s="1526"/>
      <c r="AD21" s="1526"/>
      <c r="AE21" s="1531"/>
      <c r="AF21" s="1531"/>
      <c r="AG21" s="1531"/>
      <c r="AH21" s="1531"/>
      <c r="AI21" s="1531"/>
      <c r="AJ21" s="1531"/>
      <c r="AK21" s="1531"/>
      <c r="AL21" s="1531"/>
      <c r="AM21" s="1531"/>
      <c r="AN21" s="1531"/>
      <c r="AO21" s="1030"/>
      <c r="AP21" s="1030"/>
      <c r="AQ21" s="1030"/>
      <c r="AR21" s="1030"/>
      <c r="AS21" s="1030"/>
      <c r="AT21" s="1030"/>
      <c r="AU21" s="1030"/>
      <c r="AV21" s="1030"/>
      <c r="AW21" s="1030"/>
      <c r="AX21" s="1030"/>
      <c r="AY21" s="1030"/>
      <c r="AZ21" s="1030"/>
      <c r="BA21" s="1030"/>
    </row>
    <row r="22" spans="1:53" s="1" customFormat="1" ht="12" customHeight="1">
      <c r="A22" s="1507"/>
      <c r="B22" s="1508"/>
      <c r="C22" s="875"/>
      <c r="D22" s="50"/>
      <c r="E22" s="757">
        <f t="shared" si="1"/>
        <v>0</v>
      </c>
      <c r="F22" s="2"/>
      <c r="G22" s="2">
        <f t="shared" si="2"/>
        <v>0</v>
      </c>
      <c r="H22" s="748" t="e">
        <f t="shared" si="3"/>
        <v>#DIV/0!</v>
      </c>
      <c r="I22" s="887"/>
      <c r="J22" s="894"/>
      <c r="K22" s="51">
        <f t="shared" si="7"/>
        <v>0</v>
      </c>
      <c r="L22" s="757">
        <f t="shared" si="4"/>
        <v>0</v>
      </c>
      <c r="M22" s="770"/>
      <c r="N22" s="770">
        <f t="shared" si="8"/>
        <v>0</v>
      </c>
      <c r="O22" s="771" t="e">
        <f t="shared" si="5"/>
        <v>#DIV/0!</v>
      </c>
      <c r="P22" s="1198"/>
      <c r="Q22" s="50"/>
      <c r="R22" s="160">
        <f t="shared" si="6"/>
        <v>0</v>
      </c>
      <c r="S22" s="1498"/>
      <c r="T22" s="1499"/>
      <c r="U22" s="1499"/>
      <c r="V22" s="1500"/>
      <c r="W22" s="1026"/>
      <c r="X22" s="1026"/>
      <c r="Y22" s="1026"/>
      <c r="Z22" s="1526"/>
      <c r="AA22" s="1526"/>
      <c r="AB22" s="1526"/>
      <c r="AC22" s="1526"/>
      <c r="AD22" s="1526"/>
      <c r="AE22" s="1531"/>
      <c r="AF22" s="1531"/>
      <c r="AG22" s="1531"/>
      <c r="AH22" s="1531"/>
      <c r="AI22" s="1531"/>
      <c r="AJ22" s="1531"/>
      <c r="AK22" s="1531"/>
      <c r="AL22" s="1531"/>
      <c r="AM22" s="1531"/>
      <c r="AN22" s="1531"/>
      <c r="AO22" s="1030"/>
      <c r="AP22" s="1030"/>
      <c r="AQ22" s="1030"/>
      <c r="AR22" s="1030"/>
      <c r="AS22" s="1030"/>
      <c r="AT22" s="1030"/>
      <c r="AU22" s="1030"/>
      <c r="AV22" s="1030"/>
      <c r="AW22" s="1030"/>
      <c r="AX22" s="1030"/>
      <c r="AY22" s="1030"/>
      <c r="AZ22" s="1030"/>
      <c r="BA22" s="1030"/>
    </row>
    <row r="23" spans="1:53" s="1" customFormat="1" ht="12" customHeight="1">
      <c r="A23" s="1507"/>
      <c r="B23" s="1508"/>
      <c r="C23" s="875"/>
      <c r="D23" s="50"/>
      <c r="E23" s="757">
        <f t="shared" si="1"/>
        <v>0</v>
      </c>
      <c r="F23" s="2"/>
      <c r="G23" s="2">
        <f t="shared" si="2"/>
        <v>0</v>
      </c>
      <c r="H23" s="748" t="e">
        <f t="shared" si="3"/>
        <v>#DIV/0!</v>
      </c>
      <c r="I23" s="887"/>
      <c r="J23" s="894"/>
      <c r="K23" s="51">
        <f t="shared" si="7"/>
        <v>0</v>
      </c>
      <c r="L23" s="757">
        <f t="shared" si="4"/>
        <v>0</v>
      </c>
      <c r="M23" s="770"/>
      <c r="N23" s="770">
        <f t="shared" si="8"/>
        <v>0</v>
      </c>
      <c r="O23" s="771" t="e">
        <f t="shared" si="5"/>
        <v>#DIV/0!</v>
      </c>
      <c r="P23" s="1198"/>
      <c r="Q23" s="50"/>
      <c r="R23" s="160">
        <f t="shared" si="6"/>
        <v>0</v>
      </c>
      <c r="S23" s="1498"/>
      <c r="T23" s="1499"/>
      <c r="U23" s="1499"/>
      <c r="V23" s="1500"/>
      <c r="W23" s="1026"/>
      <c r="X23" s="1026"/>
      <c r="Y23" s="1026"/>
      <c r="Z23" s="1526"/>
      <c r="AA23" s="1526"/>
      <c r="AB23" s="1526"/>
      <c r="AC23" s="1526"/>
      <c r="AD23" s="1526"/>
      <c r="AE23" s="1531"/>
      <c r="AF23" s="1531"/>
      <c r="AG23" s="1531"/>
      <c r="AH23" s="1531"/>
      <c r="AI23" s="1531"/>
      <c r="AJ23" s="1531"/>
      <c r="AK23" s="1531"/>
      <c r="AL23" s="1531"/>
      <c r="AM23" s="1531"/>
      <c r="AN23" s="1531"/>
      <c r="AO23" s="1030"/>
      <c r="AP23" s="1030"/>
      <c r="AQ23" s="1030"/>
      <c r="AR23" s="1030"/>
      <c r="AS23" s="1030"/>
      <c r="AT23" s="1030"/>
      <c r="AU23" s="1030"/>
      <c r="AV23" s="1030"/>
      <c r="AW23" s="1030"/>
      <c r="AX23" s="1030"/>
      <c r="AY23" s="1030"/>
      <c r="AZ23" s="1030"/>
      <c r="BA23" s="1030"/>
    </row>
    <row r="24" spans="1:53" s="1" customFormat="1" ht="12" customHeight="1">
      <c r="A24" s="1507"/>
      <c r="B24" s="1508"/>
      <c r="C24" s="875"/>
      <c r="D24" s="50"/>
      <c r="E24" s="757">
        <f t="shared" si="1"/>
        <v>0</v>
      </c>
      <c r="F24" s="2"/>
      <c r="G24" s="2">
        <f t="shared" si="2"/>
        <v>0</v>
      </c>
      <c r="H24" s="748" t="e">
        <f t="shared" si="3"/>
        <v>#DIV/0!</v>
      </c>
      <c r="I24" s="887"/>
      <c r="J24" s="894"/>
      <c r="K24" s="51">
        <f t="shared" si="7"/>
        <v>0</v>
      </c>
      <c r="L24" s="757">
        <f t="shared" si="4"/>
        <v>0</v>
      </c>
      <c r="M24" s="770"/>
      <c r="N24" s="770">
        <f t="shared" si="8"/>
        <v>0</v>
      </c>
      <c r="O24" s="771" t="e">
        <f t="shared" si="5"/>
        <v>#DIV/0!</v>
      </c>
      <c r="P24" s="1198"/>
      <c r="Q24" s="50"/>
      <c r="R24" s="160">
        <f t="shared" si="6"/>
        <v>0</v>
      </c>
      <c r="S24" s="1498"/>
      <c r="T24" s="1499"/>
      <c r="U24" s="1499"/>
      <c r="V24" s="1500"/>
      <c r="W24" s="1026"/>
      <c r="X24" s="1026"/>
      <c r="Y24" s="1026"/>
      <c r="Z24" s="1526"/>
      <c r="AA24" s="1526"/>
      <c r="AB24" s="1526"/>
      <c r="AC24" s="1526"/>
      <c r="AD24" s="1526"/>
      <c r="AE24" s="1531"/>
      <c r="AF24" s="1531"/>
      <c r="AG24" s="1531"/>
      <c r="AH24" s="1531"/>
      <c r="AI24" s="1531"/>
      <c r="AJ24" s="1531"/>
      <c r="AK24" s="1531"/>
      <c r="AL24" s="1531"/>
      <c r="AM24" s="1531"/>
      <c r="AN24" s="1531"/>
      <c r="AO24" s="1030"/>
      <c r="AP24" s="1030"/>
      <c r="AQ24" s="1030"/>
      <c r="AR24" s="1030"/>
      <c r="AS24" s="1030"/>
      <c r="AT24" s="1030"/>
      <c r="AU24" s="1030"/>
      <c r="AV24" s="1030"/>
      <c r="AW24" s="1030"/>
      <c r="AX24" s="1030"/>
      <c r="AY24" s="1030"/>
      <c r="AZ24" s="1030"/>
      <c r="BA24" s="1030"/>
    </row>
    <row r="25" spans="1:53" s="1" customFormat="1" ht="12" customHeight="1">
      <c r="A25" s="1507"/>
      <c r="B25" s="1508"/>
      <c r="C25" s="875"/>
      <c r="D25" s="50"/>
      <c r="E25" s="757">
        <f t="shared" si="1"/>
        <v>0</v>
      </c>
      <c r="F25" s="2"/>
      <c r="G25" s="2">
        <f t="shared" si="2"/>
        <v>0</v>
      </c>
      <c r="H25" s="748" t="e">
        <f t="shared" si="3"/>
        <v>#DIV/0!</v>
      </c>
      <c r="I25" s="887"/>
      <c r="J25" s="894"/>
      <c r="K25" s="51">
        <f t="shared" si="7"/>
        <v>0</v>
      </c>
      <c r="L25" s="757">
        <f t="shared" si="4"/>
        <v>0</v>
      </c>
      <c r="M25" s="770"/>
      <c r="N25" s="770">
        <f t="shared" si="8"/>
        <v>0</v>
      </c>
      <c r="O25" s="771" t="e">
        <f t="shared" si="5"/>
        <v>#DIV/0!</v>
      </c>
      <c r="P25" s="1198"/>
      <c r="Q25" s="50"/>
      <c r="R25" s="160">
        <f t="shared" si="6"/>
        <v>0</v>
      </c>
      <c r="S25" s="1498"/>
      <c r="T25" s="1499"/>
      <c r="U25" s="1499"/>
      <c r="V25" s="1500"/>
      <c r="W25" s="1026"/>
      <c r="X25" s="1026"/>
      <c r="Y25" s="1026"/>
      <c r="Z25" s="1526"/>
      <c r="AA25" s="1526"/>
      <c r="AB25" s="1526"/>
      <c r="AC25" s="1526"/>
      <c r="AD25" s="1526"/>
      <c r="AE25" s="1531"/>
      <c r="AF25" s="1531"/>
      <c r="AG25" s="1531"/>
      <c r="AH25" s="1531"/>
      <c r="AI25" s="1531"/>
      <c r="AJ25" s="1531"/>
      <c r="AK25" s="1531"/>
      <c r="AL25" s="1531"/>
      <c r="AM25" s="1531"/>
      <c r="AN25" s="1531"/>
      <c r="AO25" s="1030"/>
      <c r="AP25" s="1030"/>
      <c r="AQ25" s="1030"/>
      <c r="AR25" s="1030"/>
      <c r="AS25" s="1030"/>
      <c r="AT25" s="1030"/>
      <c r="AU25" s="1030"/>
      <c r="AV25" s="1030"/>
      <c r="AW25" s="1030"/>
      <c r="AX25" s="1030"/>
      <c r="AY25" s="1030"/>
      <c r="AZ25" s="1030"/>
      <c r="BA25" s="1030"/>
    </row>
    <row r="26" spans="1:53" s="1" customFormat="1" ht="12" customHeight="1">
      <c r="A26" s="1507"/>
      <c r="B26" s="1508"/>
      <c r="C26" s="875"/>
      <c r="D26" s="50"/>
      <c r="E26" s="757">
        <f t="shared" si="1"/>
        <v>0</v>
      </c>
      <c r="F26" s="2"/>
      <c r="G26" s="2">
        <f t="shared" si="2"/>
        <v>0</v>
      </c>
      <c r="H26" s="748" t="e">
        <f t="shared" si="3"/>
        <v>#DIV/0!</v>
      </c>
      <c r="I26" s="887"/>
      <c r="J26" s="894"/>
      <c r="K26" s="51">
        <f t="shared" si="7"/>
        <v>0</v>
      </c>
      <c r="L26" s="757">
        <f t="shared" si="4"/>
        <v>0</v>
      </c>
      <c r="M26" s="770"/>
      <c r="N26" s="770">
        <f t="shared" si="8"/>
        <v>0</v>
      </c>
      <c r="O26" s="771" t="e">
        <f t="shared" si="5"/>
        <v>#DIV/0!</v>
      </c>
      <c r="P26" s="1198"/>
      <c r="Q26" s="50"/>
      <c r="R26" s="160">
        <f t="shared" si="6"/>
        <v>0</v>
      </c>
      <c r="S26" s="1498"/>
      <c r="T26" s="1499"/>
      <c r="U26" s="1499"/>
      <c r="V26" s="1500"/>
      <c r="W26" s="1026"/>
      <c r="X26" s="1026"/>
      <c r="Y26" s="1026"/>
      <c r="Z26" s="1526"/>
      <c r="AA26" s="1526"/>
      <c r="AB26" s="1526"/>
      <c r="AC26" s="1526"/>
      <c r="AD26" s="1526"/>
      <c r="AE26" s="1531"/>
      <c r="AF26" s="1531"/>
      <c r="AG26" s="1531"/>
      <c r="AH26" s="1531"/>
      <c r="AI26" s="1531"/>
      <c r="AJ26" s="1531"/>
      <c r="AK26" s="1531"/>
      <c r="AL26" s="1531"/>
      <c r="AM26" s="1531"/>
      <c r="AN26" s="1531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</row>
    <row r="27" spans="1:53" s="1" customFormat="1" ht="12" customHeight="1">
      <c r="A27" s="1507"/>
      <c r="B27" s="1508"/>
      <c r="C27" s="875"/>
      <c r="D27" s="50"/>
      <c r="E27" s="757">
        <f t="shared" si="1"/>
        <v>0</v>
      </c>
      <c r="F27" s="2"/>
      <c r="G27" s="2">
        <f t="shared" si="2"/>
        <v>0</v>
      </c>
      <c r="H27" s="748" t="e">
        <f t="shared" si="3"/>
        <v>#DIV/0!</v>
      </c>
      <c r="I27" s="887"/>
      <c r="J27" s="894"/>
      <c r="K27" s="51">
        <f t="shared" si="7"/>
        <v>0</v>
      </c>
      <c r="L27" s="757">
        <f t="shared" si="4"/>
        <v>0</v>
      </c>
      <c r="M27" s="770"/>
      <c r="N27" s="770">
        <f t="shared" si="8"/>
        <v>0</v>
      </c>
      <c r="O27" s="771" t="e">
        <f t="shared" si="5"/>
        <v>#DIV/0!</v>
      </c>
      <c r="P27" s="1198"/>
      <c r="Q27" s="50"/>
      <c r="R27" s="160">
        <f t="shared" si="6"/>
        <v>0</v>
      </c>
      <c r="S27" s="1498"/>
      <c r="T27" s="1499"/>
      <c r="U27" s="1499"/>
      <c r="V27" s="1500"/>
      <c r="W27" s="1026"/>
      <c r="X27" s="1026"/>
      <c r="Y27" s="1026"/>
      <c r="Z27" s="1526"/>
      <c r="AA27" s="1526"/>
      <c r="AB27" s="1526"/>
      <c r="AC27" s="1526"/>
      <c r="AD27" s="1526"/>
      <c r="AE27" s="1531"/>
      <c r="AF27" s="1531"/>
      <c r="AG27" s="1531"/>
      <c r="AH27" s="1531"/>
      <c r="AI27" s="1531"/>
      <c r="AJ27" s="1531"/>
      <c r="AK27" s="1531"/>
      <c r="AL27" s="1531"/>
      <c r="AM27" s="1531"/>
      <c r="AN27" s="1531"/>
      <c r="AO27" s="1030"/>
      <c r="AP27" s="1030"/>
      <c r="AQ27" s="1030"/>
      <c r="AR27" s="1030"/>
      <c r="AS27" s="1030"/>
      <c r="AT27" s="1030"/>
      <c r="AU27" s="1030"/>
      <c r="AV27" s="1030"/>
      <c r="AW27" s="1030"/>
      <c r="AX27" s="1030"/>
      <c r="AY27" s="1030"/>
      <c r="AZ27" s="1030"/>
      <c r="BA27" s="1030"/>
    </row>
    <row r="28" spans="1:53" s="1" customFormat="1" ht="12" customHeight="1">
      <c r="A28" s="1507"/>
      <c r="B28" s="1508"/>
      <c r="C28" s="875"/>
      <c r="D28" s="50"/>
      <c r="E28" s="757">
        <f t="shared" si="1"/>
        <v>0</v>
      </c>
      <c r="F28" s="2"/>
      <c r="G28" s="2">
        <f t="shared" si="2"/>
        <v>0</v>
      </c>
      <c r="H28" s="748" t="e">
        <f t="shared" si="3"/>
        <v>#DIV/0!</v>
      </c>
      <c r="I28" s="887"/>
      <c r="J28" s="894"/>
      <c r="K28" s="51">
        <f t="shared" si="7"/>
        <v>0</v>
      </c>
      <c r="L28" s="757">
        <f t="shared" si="4"/>
        <v>0</v>
      </c>
      <c r="M28" s="770"/>
      <c r="N28" s="770">
        <f t="shared" si="8"/>
        <v>0</v>
      </c>
      <c r="O28" s="771" t="e">
        <f t="shared" si="5"/>
        <v>#DIV/0!</v>
      </c>
      <c r="P28" s="1198"/>
      <c r="Q28" s="50"/>
      <c r="R28" s="160">
        <f t="shared" si="6"/>
        <v>0</v>
      </c>
      <c r="S28" s="1498"/>
      <c r="T28" s="1499"/>
      <c r="U28" s="1499"/>
      <c r="V28" s="1500"/>
      <c r="W28" s="1026"/>
      <c r="X28" s="1026"/>
      <c r="Y28" s="1026"/>
      <c r="Z28" s="1526"/>
      <c r="AA28" s="1526"/>
      <c r="AB28" s="1526"/>
      <c r="AC28" s="1526"/>
      <c r="AD28" s="1526"/>
      <c r="AE28" s="1531"/>
      <c r="AF28" s="1531"/>
      <c r="AG28" s="1531"/>
      <c r="AH28" s="1531"/>
      <c r="AI28" s="1531"/>
      <c r="AJ28" s="1531"/>
      <c r="AK28" s="1531"/>
      <c r="AL28" s="1531"/>
      <c r="AM28" s="1531"/>
      <c r="AN28" s="1531"/>
      <c r="AO28" s="1030"/>
      <c r="AP28" s="1030"/>
      <c r="AQ28" s="1030"/>
      <c r="AR28" s="1030"/>
      <c r="AS28" s="1030"/>
      <c r="AT28" s="1030"/>
      <c r="AU28" s="1030"/>
      <c r="AV28" s="1030"/>
      <c r="AW28" s="1030"/>
      <c r="AX28" s="1030"/>
      <c r="AY28" s="1030"/>
      <c r="AZ28" s="1030"/>
      <c r="BA28" s="1030"/>
    </row>
    <row r="29" spans="1:53" s="1" customFormat="1" ht="12" customHeight="1">
      <c r="A29" s="1507"/>
      <c r="B29" s="1508"/>
      <c r="C29" s="875"/>
      <c r="D29" s="50"/>
      <c r="E29" s="757">
        <f t="shared" si="1"/>
        <v>0</v>
      </c>
      <c r="F29" s="2"/>
      <c r="G29" s="2">
        <f t="shared" si="2"/>
        <v>0</v>
      </c>
      <c r="H29" s="748" t="e">
        <f t="shared" si="3"/>
        <v>#DIV/0!</v>
      </c>
      <c r="I29" s="887"/>
      <c r="J29" s="894"/>
      <c r="K29" s="51">
        <f t="shared" si="7"/>
        <v>0</v>
      </c>
      <c r="L29" s="757">
        <f t="shared" si="4"/>
        <v>0</v>
      </c>
      <c r="M29" s="770"/>
      <c r="N29" s="770">
        <f t="shared" si="8"/>
        <v>0</v>
      </c>
      <c r="O29" s="771" t="e">
        <f t="shared" si="5"/>
        <v>#DIV/0!</v>
      </c>
      <c r="P29" s="1198"/>
      <c r="Q29" s="50"/>
      <c r="R29" s="160">
        <f t="shared" si="6"/>
        <v>0</v>
      </c>
      <c r="S29" s="1498"/>
      <c r="T29" s="1499"/>
      <c r="U29" s="1499"/>
      <c r="V29" s="1500"/>
      <c r="W29" s="1026"/>
      <c r="X29" s="1026"/>
      <c r="Y29" s="1026"/>
      <c r="Z29" s="1526"/>
      <c r="AA29" s="1526"/>
      <c r="AB29" s="1526"/>
      <c r="AC29" s="1526"/>
      <c r="AD29" s="1526"/>
      <c r="AE29" s="1531"/>
      <c r="AF29" s="1531"/>
      <c r="AG29" s="1531"/>
      <c r="AH29" s="1531"/>
      <c r="AI29" s="1531"/>
      <c r="AJ29" s="1531"/>
      <c r="AK29" s="1531"/>
      <c r="AL29" s="1531"/>
      <c r="AM29" s="1531"/>
      <c r="AN29" s="1531"/>
      <c r="AO29" s="1030"/>
      <c r="AP29" s="1030"/>
      <c r="AQ29" s="1030"/>
      <c r="AR29" s="1030"/>
      <c r="AS29" s="1030"/>
      <c r="AT29" s="1030"/>
      <c r="AU29" s="1030"/>
      <c r="AV29" s="1030"/>
      <c r="AW29" s="1030"/>
      <c r="AX29" s="1030"/>
      <c r="AY29" s="1030"/>
      <c r="AZ29" s="1030"/>
      <c r="BA29" s="1030"/>
    </row>
    <row r="30" spans="1:53" s="1" customFormat="1" ht="12" customHeight="1">
      <c r="A30" s="1507"/>
      <c r="B30" s="1508"/>
      <c r="C30" s="875"/>
      <c r="D30" s="50"/>
      <c r="E30" s="757">
        <f t="shared" si="1"/>
        <v>0</v>
      </c>
      <c r="F30" s="2"/>
      <c r="G30" s="2">
        <f t="shared" si="2"/>
        <v>0</v>
      </c>
      <c r="H30" s="748" t="e">
        <f t="shared" si="3"/>
        <v>#DIV/0!</v>
      </c>
      <c r="I30" s="887"/>
      <c r="J30" s="894"/>
      <c r="K30" s="51">
        <f t="shared" si="7"/>
        <v>0</v>
      </c>
      <c r="L30" s="757">
        <f t="shared" si="4"/>
        <v>0</v>
      </c>
      <c r="M30" s="770"/>
      <c r="N30" s="770">
        <f t="shared" si="8"/>
        <v>0</v>
      </c>
      <c r="O30" s="771" t="e">
        <f t="shared" si="5"/>
        <v>#DIV/0!</v>
      </c>
      <c r="P30" s="1198"/>
      <c r="Q30" s="50"/>
      <c r="R30" s="160">
        <f t="shared" si="6"/>
        <v>0</v>
      </c>
      <c r="S30" s="1498"/>
      <c r="T30" s="1499"/>
      <c r="U30" s="1499"/>
      <c r="V30" s="1500"/>
      <c r="W30" s="1026"/>
      <c r="X30" s="1026"/>
      <c r="Y30" s="1026"/>
      <c r="Z30" s="1526"/>
      <c r="AA30" s="1526"/>
      <c r="AB30" s="1526"/>
      <c r="AC30" s="1526"/>
      <c r="AD30" s="1526"/>
      <c r="AE30" s="1531"/>
      <c r="AF30" s="1531"/>
      <c r="AG30" s="1531"/>
      <c r="AH30" s="1531"/>
      <c r="AI30" s="1531"/>
      <c r="AJ30" s="1531"/>
      <c r="AK30" s="1531"/>
      <c r="AL30" s="1531"/>
      <c r="AM30" s="1531"/>
      <c r="AN30" s="1531"/>
      <c r="AO30" s="1030"/>
      <c r="AP30" s="1030"/>
      <c r="AQ30" s="1030"/>
      <c r="AR30" s="1030"/>
      <c r="AS30" s="1030"/>
      <c r="AT30" s="1030"/>
      <c r="AU30" s="1030"/>
      <c r="AV30" s="1030"/>
      <c r="AW30" s="1030"/>
      <c r="AX30" s="1030"/>
      <c r="AY30" s="1030"/>
      <c r="AZ30" s="1030"/>
      <c r="BA30" s="1030"/>
    </row>
    <row r="31" spans="1:53" s="1" customFormat="1" ht="12" customHeight="1">
      <c r="A31" s="1507"/>
      <c r="B31" s="1508"/>
      <c r="C31" s="875"/>
      <c r="D31" s="50"/>
      <c r="E31" s="757">
        <f t="shared" si="1"/>
        <v>0</v>
      </c>
      <c r="F31" s="2"/>
      <c r="G31" s="2">
        <f t="shared" si="2"/>
        <v>0</v>
      </c>
      <c r="H31" s="748" t="e">
        <f t="shared" si="3"/>
        <v>#DIV/0!</v>
      </c>
      <c r="I31" s="887"/>
      <c r="J31" s="894"/>
      <c r="K31" s="51">
        <f t="shared" si="7"/>
        <v>0</v>
      </c>
      <c r="L31" s="757">
        <f t="shared" si="4"/>
        <v>0</v>
      </c>
      <c r="M31" s="770"/>
      <c r="N31" s="770">
        <f t="shared" si="8"/>
        <v>0</v>
      </c>
      <c r="O31" s="771" t="e">
        <f t="shared" si="5"/>
        <v>#DIV/0!</v>
      </c>
      <c r="P31" s="1198"/>
      <c r="Q31" s="50"/>
      <c r="R31" s="160">
        <f t="shared" si="6"/>
        <v>0</v>
      </c>
      <c r="S31" s="1498"/>
      <c r="T31" s="1499"/>
      <c r="U31" s="1499"/>
      <c r="V31" s="1500"/>
      <c r="W31" s="1026"/>
      <c r="X31" s="1026"/>
      <c r="Y31" s="1026"/>
      <c r="Z31" s="1526"/>
      <c r="AA31" s="1526"/>
      <c r="AB31" s="1526"/>
      <c r="AC31" s="1526"/>
      <c r="AD31" s="1526"/>
      <c r="AE31" s="1531"/>
      <c r="AF31" s="1531"/>
      <c r="AG31" s="1531"/>
      <c r="AH31" s="1531"/>
      <c r="AI31" s="1531"/>
      <c r="AJ31" s="1531"/>
      <c r="AK31" s="1531"/>
      <c r="AL31" s="1531"/>
      <c r="AM31" s="1531"/>
      <c r="AN31" s="1531"/>
      <c r="AO31" s="1030"/>
      <c r="AP31" s="1030"/>
      <c r="AQ31" s="1030"/>
      <c r="AR31" s="1030"/>
      <c r="AS31" s="1030"/>
      <c r="AT31" s="1030"/>
      <c r="AU31" s="1030"/>
      <c r="AV31" s="1030"/>
      <c r="AW31" s="1030"/>
      <c r="AX31" s="1030"/>
      <c r="AY31" s="1030"/>
      <c r="AZ31" s="1030"/>
      <c r="BA31" s="1030"/>
    </row>
    <row r="32" spans="1:53" s="1" customFormat="1" ht="12" customHeight="1">
      <c r="A32" s="1507"/>
      <c r="B32" s="1508"/>
      <c r="C32" s="875"/>
      <c r="D32" s="50"/>
      <c r="E32" s="757">
        <f t="shared" si="1"/>
        <v>0</v>
      </c>
      <c r="F32" s="2"/>
      <c r="G32" s="2">
        <f t="shared" si="2"/>
        <v>0</v>
      </c>
      <c r="H32" s="748" t="e">
        <f t="shared" si="3"/>
        <v>#DIV/0!</v>
      </c>
      <c r="I32" s="887"/>
      <c r="J32" s="894"/>
      <c r="K32" s="51">
        <f t="shared" si="7"/>
        <v>0</v>
      </c>
      <c r="L32" s="757">
        <f t="shared" si="4"/>
        <v>0</v>
      </c>
      <c r="M32" s="770"/>
      <c r="N32" s="770">
        <f t="shared" si="8"/>
        <v>0</v>
      </c>
      <c r="O32" s="771" t="e">
        <f t="shared" si="5"/>
        <v>#DIV/0!</v>
      </c>
      <c r="P32" s="1198"/>
      <c r="Q32" s="50"/>
      <c r="R32" s="160">
        <f t="shared" si="6"/>
        <v>0</v>
      </c>
      <c r="S32" s="1498"/>
      <c r="T32" s="1499"/>
      <c r="U32" s="1499"/>
      <c r="V32" s="1500"/>
      <c r="W32" s="1026"/>
      <c r="X32" s="1026"/>
      <c r="Y32" s="1026"/>
      <c r="Z32" s="1526"/>
      <c r="AA32" s="1526"/>
      <c r="AB32" s="1526"/>
      <c r="AC32" s="1526"/>
      <c r="AD32" s="1526"/>
      <c r="AE32" s="1531"/>
      <c r="AF32" s="1531"/>
      <c r="AG32" s="1531"/>
      <c r="AH32" s="1531"/>
      <c r="AI32" s="1531"/>
      <c r="AJ32" s="1531"/>
      <c r="AK32" s="1531"/>
      <c r="AL32" s="1531"/>
      <c r="AM32" s="1531"/>
      <c r="AN32" s="1531"/>
      <c r="AO32" s="1030"/>
      <c r="AP32" s="1030"/>
      <c r="AQ32" s="1030"/>
      <c r="AR32" s="1030"/>
      <c r="AS32" s="1030"/>
      <c r="AT32" s="1030"/>
      <c r="AU32" s="1030"/>
      <c r="AV32" s="1030"/>
      <c r="AW32" s="1030"/>
      <c r="AX32" s="1030"/>
      <c r="AY32" s="1030"/>
      <c r="AZ32" s="1030"/>
      <c r="BA32" s="1030"/>
    </row>
    <row r="33" spans="1:53" s="1" customFormat="1" ht="12" customHeight="1">
      <c r="A33" s="1507"/>
      <c r="B33" s="1508"/>
      <c r="C33" s="875"/>
      <c r="D33" s="50"/>
      <c r="E33" s="757">
        <f t="shared" si="1"/>
        <v>0</v>
      </c>
      <c r="F33" s="2"/>
      <c r="G33" s="2">
        <f t="shared" si="2"/>
        <v>0</v>
      </c>
      <c r="H33" s="748" t="e">
        <f t="shared" si="3"/>
        <v>#DIV/0!</v>
      </c>
      <c r="I33" s="887"/>
      <c r="J33" s="894"/>
      <c r="K33" s="51">
        <f t="shared" si="7"/>
        <v>0</v>
      </c>
      <c r="L33" s="757">
        <f t="shared" si="4"/>
        <v>0</v>
      </c>
      <c r="M33" s="770"/>
      <c r="N33" s="770">
        <f t="shared" si="8"/>
        <v>0</v>
      </c>
      <c r="O33" s="771" t="e">
        <f t="shared" si="5"/>
        <v>#DIV/0!</v>
      </c>
      <c r="P33" s="1198"/>
      <c r="Q33" s="50"/>
      <c r="R33" s="160">
        <f t="shared" si="6"/>
        <v>0</v>
      </c>
      <c r="S33" s="1498"/>
      <c r="T33" s="1499"/>
      <c r="U33" s="1499"/>
      <c r="V33" s="1500"/>
      <c r="W33" s="1026"/>
      <c r="X33" s="1026"/>
      <c r="Y33" s="1026"/>
      <c r="Z33" s="1526"/>
      <c r="AA33" s="1526"/>
      <c r="AB33" s="1526"/>
      <c r="AC33" s="1526"/>
      <c r="AD33" s="1526"/>
      <c r="AE33" s="1531"/>
      <c r="AF33" s="1531"/>
      <c r="AG33" s="1531"/>
      <c r="AH33" s="1531"/>
      <c r="AI33" s="1531"/>
      <c r="AJ33" s="1531"/>
      <c r="AK33" s="1531"/>
      <c r="AL33" s="1531"/>
      <c r="AM33" s="1531"/>
      <c r="AN33" s="1531"/>
      <c r="AO33" s="1030"/>
      <c r="AP33" s="1030"/>
      <c r="AQ33" s="1030"/>
      <c r="AR33" s="1030"/>
      <c r="AS33" s="1030"/>
      <c r="AT33" s="1030"/>
      <c r="AU33" s="1030"/>
      <c r="AV33" s="1030"/>
      <c r="AW33" s="1030"/>
      <c r="AX33" s="1030"/>
      <c r="AY33" s="1030"/>
      <c r="AZ33" s="1030"/>
      <c r="BA33" s="1030"/>
    </row>
    <row r="34" spans="1:53" s="1" customFormat="1" ht="12" customHeight="1">
      <c r="A34" s="1507"/>
      <c r="B34" s="1508"/>
      <c r="C34" s="875"/>
      <c r="D34" s="50"/>
      <c r="E34" s="757">
        <f t="shared" si="1"/>
        <v>0</v>
      </c>
      <c r="F34" s="2"/>
      <c r="G34" s="2">
        <f t="shared" si="2"/>
        <v>0</v>
      </c>
      <c r="H34" s="748" t="e">
        <f t="shared" si="3"/>
        <v>#DIV/0!</v>
      </c>
      <c r="I34" s="887"/>
      <c r="J34" s="894"/>
      <c r="K34" s="51">
        <f t="shared" si="7"/>
        <v>0</v>
      </c>
      <c r="L34" s="757">
        <f t="shared" si="4"/>
        <v>0</v>
      </c>
      <c r="M34" s="770"/>
      <c r="N34" s="770">
        <f t="shared" si="8"/>
        <v>0</v>
      </c>
      <c r="O34" s="771" t="e">
        <f t="shared" si="5"/>
        <v>#DIV/0!</v>
      </c>
      <c r="P34" s="1198"/>
      <c r="Q34" s="50"/>
      <c r="R34" s="160">
        <f t="shared" si="6"/>
        <v>0</v>
      </c>
      <c r="S34" s="1498"/>
      <c r="T34" s="1499"/>
      <c r="U34" s="1499"/>
      <c r="V34" s="1500"/>
      <c r="W34" s="1026"/>
      <c r="X34" s="1026"/>
      <c r="Y34" s="1026"/>
      <c r="Z34" s="1526"/>
      <c r="AA34" s="1526"/>
      <c r="AB34" s="1526"/>
      <c r="AC34" s="1526"/>
      <c r="AD34" s="1526"/>
      <c r="AE34" s="1531"/>
      <c r="AF34" s="1531"/>
      <c r="AG34" s="1531"/>
      <c r="AH34" s="1531"/>
      <c r="AI34" s="1531"/>
      <c r="AJ34" s="1531"/>
      <c r="AK34" s="1531"/>
      <c r="AL34" s="1531"/>
      <c r="AM34" s="1531"/>
      <c r="AN34" s="1531"/>
      <c r="AO34" s="1030"/>
      <c r="AP34" s="1030"/>
      <c r="AQ34" s="1030"/>
      <c r="AR34" s="1030"/>
      <c r="AS34" s="1030"/>
      <c r="AT34" s="1030"/>
      <c r="AU34" s="1030"/>
      <c r="AV34" s="1030"/>
      <c r="AW34" s="1030"/>
      <c r="AX34" s="1030"/>
      <c r="AY34" s="1030"/>
      <c r="AZ34" s="1030"/>
      <c r="BA34" s="1030"/>
    </row>
    <row r="35" spans="1:53" s="1" customFormat="1" ht="12" customHeight="1">
      <c r="A35" s="1507"/>
      <c r="B35" s="1508"/>
      <c r="C35" s="875"/>
      <c r="D35" s="50"/>
      <c r="E35" s="757">
        <f t="shared" si="1"/>
        <v>0</v>
      </c>
      <c r="F35" s="2"/>
      <c r="G35" s="2">
        <f t="shared" si="2"/>
        <v>0</v>
      </c>
      <c r="H35" s="748" t="e">
        <f t="shared" si="3"/>
        <v>#DIV/0!</v>
      </c>
      <c r="I35" s="887"/>
      <c r="J35" s="894"/>
      <c r="K35" s="51">
        <f t="shared" si="7"/>
        <v>0</v>
      </c>
      <c r="L35" s="757">
        <f t="shared" si="4"/>
        <v>0</v>
      </c>
      <c r="M35" s="770"/>
      <c r="N35" s="770">
        <f t="shared" si="8"/>
        <v>0</v>
      </c>
      <c r="O35" s="771" t="e">
        <f t="shared" si="5"/>
        <v>#DIV/0!</v>
      </c>
      <c r="P35" s="1198"/>
      <c r="Q35" s="50"/>
      <c r="R35" s="160">
        <f t="shared" si="6"/>
        <v>0</v>
      </c>
      <c r="S35" s="1498"/>
      <c r="T35" s="1499"/>
      <c r="U35" s="1499"/>
      <c r="V35" s="1500"/>
      <c r="W35" s="1026"/>
      <c r="X35" s="1026"/>
      <c r="Y35" s="1026"/>
      <c r="Z35" s="1526"/>
      <c r="AA35" s="1526"/>
      <c r="AB35" s="1526"/>
      <c r="AC35" s="1526"/>
      <c r="AD35" s="1526"/>
      <c r="AE35" s="1531"/>
      <c r="AF35" s="1531"/>
      <c r="AG35" s="1531"/>
      <c r="AH35" s="1531"/>
      <c r="AI35" s="1531"/>
      <c r="AJ35" s="1531"/>
      <c r="AK35" s="1531"/>
      <c r="AL35" s="1531"/>
      <c r="AM35" s="1531"/>
      <c r="AN35" s="1531"/>
      <c r="AO35" s="1030"/>
      <c r="AP35" s="1030"/>
      <c r="AQ35" s="1030"/>
      <c r="AR35" s="1030"/>
      <c r="AS35" s="1030"/>
      <c r="AT35" s="1030"/>
      <c r="AU35" s="1030"/>
      <c r="AV35" s="1030"/>
      <c r="AW35" s="1030"/>
      <c r="AX35" s="1030"/>
      <c r="AY35" s="1030"/>
      <c r="AZ35" s="1030"/>
      <c r="BA35" s="1030"/>
    </row>
    <row r="36" spans="1:53" s="1" customFormat="1" ht="12.6" customHeight="1" thickBot="1">
      <c r="A36" s="300"/>
      <c r="B36" s="600"/>
      <c r="C36" s="876"/>
      <c r="D36" s="107"/>
      <c r="E36" s="107"/>
      <c r="F36" s="107"/>
      <c r="G36" s="107"/>
      <c r="H36" s="107"/>
      <c r="I36" s="876"/>
      <c r="J36" s="14" t="s">
        <v>133</v>
      </c>
      <c r="K36" s="52">
        <f>SUM(K11:K35)</f>
        <v>0</v>
      </c>
      <c r="L36" s="747"/>
      <c r="M36" s="772"/>
      <c r="N36" s="772"/>
      <c r="O36" s="773"/>
      <c r="P36" s="1172"/>
      <c r="Q36" s="52">
        <f>SUM(Q11:Q35)</f>
        <v>0</v>
      </c>
      <c r="R36" s="52">
        <f>SUM(R11:R35)</f>
        <v>0</v>
      </c>
      <c r="S36" s="1035" t="b">
        <f>Q36+R36=K36</f>
        <v>1</v>
      </c>
      <c r="T36" s="1036"/>
      <c r="U36" s="1036"/>
      <c r="V36" s="1036"/>
      <c r="W36" s="373"/>
      <c r="X36" s="373"/>
      <c r="Y36" s="373"/>
      <c r="Z36" s="1030"/>
      <c r="AA36" s="1030"/>
      <c r="AB36" s="1030"/>
      <c r="AC36" s="1030"/>
      <c r="AD36" s="1030"/>
      <c r="AE36" s="1030"/>
      <c r="AF36" s="1030"/>
      <c r="AG36" s="1030"/>
      <c r="AH36" s="1030"/>
      <c r="AI36" s="1030"/>
      <c r="AJ36" s="1030"/>
      <c r="AK36" s="1030"/>
      <c r="AL36" s="1030"/>
      <c r="AM36" s="1030"/>
      <c r="AN36" s="1030"/>
      <c r="AO36" s="1030"/>
      <c r="AP36" s="1030"/>
      <c r="AQ36" s="1030"/>
      <c r="AR36" s="1030"/>
      <c r="AS36" s="1030"/>
      <c r="AT36" s="1030"/>
      <c r="AU36" s="1030"/>
      <c r="AV36" s="1030"/>
      <c r="AW36" s="1030"/>
      <c r="AX36" s="1030"/>
      <c r="AY36" s="1030"/>
      <c r="AZ36" s="1030"/>
      <c r="BA36" s="1030"/>
    </row>
    <row r="37" spans="1:53" ht="12" customHeight="1" thickBot="1">
      <c r="A37" s="213"/>
      <c r="C37" s="877"/>
      <c r="D37" s="618"/>
      <c r="E37" s="618"/>
      <c r="F37" s="618"/>
      <c r="G37" s="618"/>
      <c r="H37" s="618"/>
      <c r="I37" s="877"/>
      <c r="L37" s="747"/>
      <c r="M37" s="772"/>
      <c r="N37" s="772"/>
      <c r="O37" s="773"/>
      <c r="S37" s="1037"/>
      <c r="T37" s="1037"/>
      <c r="U37" s="1037"/>
      <c r="V37" s="1037"/>
      <c r="W37" s="1044"/>
      <c r="X37" s="1044"/>
      <c r="Y37" s="1044"/>
      <c r="Z37" s="1045"/>
      <c r="AA37" s="1045"/>
      <c r="AB37" s="1045"/>
      <c r="AC37" s="1045"/>
      <c r="AD37" s="1045"/>
      <c r="AE37" s="1045"/>
      <c r="AF37" s="1045"/>
      <c r="AG37" s="1045"/>
      <c r="AH37" s="1045"/>
      <c r="AI37" s="1045"/>
      <c r="AJ37" s="1045"/>
      <c r="AK37" s="1045"/>
      <c r="AL37" s="1045"/>
      <c r="AM37" s="1045"/>
      <c r="AN37" s="1045"/>
      <c r="AO37" s="1045"/>
      <c r="AP37" s="1045"/>
      <c r="AQ37" s="1045"/>
      <c r="AR37" s="1045"/>
      <c r="AS37" s="1045"/>
      <c r="AT37" s="1045"/>
      <c r="AU37" s="1045"/>
      <c r="AV37" s="1045"/>
      <c r="AW37" s="1045"/>
      <c r="AX37" s="1045"/>
      <c r="AY37" s="1045"/>
      <c r="AZ37" s="1045"/>
      <c r="BA37" s="1045"/>
    </row>
    <row r="38" spans="1:53" s="1" customFormat="1" ht="16.5" thickTop="1" thickBot="1">
      <c r="A38" s="590" t="s">
        <v>277</v>
      </c>
      <c r="B38" s="601" t="s">
        <v>278</v>
      </c>
      <c r="C38" s="878"/>
      <c r="D38" s="620"/>
      <c r="E38" s="620"/>
      <c r="F38" s="620"/>
      <c r="G38" s="620"/>
      <c r="H38" s="620"/>
      <c r="I38" s="878"/>
      <c r="J38" s="874"/>
      <c r="K38" s="99"/>
      <c r="L38" s="747"/>
      <c r="M38" s="772"/>
      <c r="N38" s="772"/>
      <c r="O38" s="773"/>
      <c r="P38" s="1174"/>
      <c r="Q38" s="13" t="s">
        <v>118</v>
      </c>
      <c r="R38" s="13" t="s">
        <v>119</v>
      </c>
      <c r="S38" s="1188"/>
      <c r="T38" s="1189"/>
      <c r="U38" s="1189"/>
      <c r="V38" s="1189"/>
      <c r="W38" s="373"/>
      <c r="X38" s="373"/>
      <c r="Y38" s="373"/>
      <c r="Z38" s="1030"/>
      <c r="AA38" s="1030"/>
      <c r="AB38" s="1030"/>
      <c r="AC38" s="1030"/>
      <c r="AD38" s="1030"/>
      <c r="AE38" s="1030"/>
      <c r="AF38" s="1030"/>
      <c r="AG38" s="1030"/>
      <c r="AH38" s="1030"/>
      <c r="AI38" s="1030"/>
      <c r="AJ38" s="1030"/>
      <c r="AK38" s="1030"/>
      <c r="AL38" s="1030"/>
      <c r="AM38" s="1030"/>
      <c r="AN38" s="1030"/>
      <c r="AO38" s="1030"/>
      <c r="AP38" s="1030"/>
      <c r="AQ38" s="1030"/>
      <c r="AR38" s="1030"/>
      <c r="AS38" s="1030"/>
      <c r="AT38" s="1030"/>
      <c r="AU38" s="1030"/>
      <c r="AV38" s="1030"/>
      <c r="AW38" s="1030"/>
      <c r="AX38" s="1030"/>
      <c r="AY38" s="1030"/>
      <c r="AZ38" s="1030"/>
      <c r="BA38" s="1030"/>
    </row>
    <row r="39" spans="1:53" s="1" customFormat="1" ht="15" thickTop="1" thickBot="1">
      <c r="A39" s="592" t="s">
        <v>279</v>
      </c>
      <c r="B39" s="602" t="s">
        <v>280</v>
      </c>
      <c r="C39" s="879"/>
      <c r="D39" s="621"/>
      <c r="E39" s="621"/>
      <c r="F39" s="621"/>
      <c r="G39" s="621"/>
      <c r="H39" s="621"/>
      <c r="I39" s="880"/>
      <c r="J39" s="896"/>
      <c r="K39" s="19"/>
      <c r="L39" s="19"/>
      <c r="M39" s="19"/>
      <c r="N39" s="19"/>
      <c r="O39" s="19"/>
      <c r="P39" s="19"/>
      <c r="Q39" s="18"/>
      <c r="R39" s="20"/>
      <c r="S39" s="1504" t="s">
        <v>271</v>
      </c>
      <c r="T39" s="1505"/>
      <c r="U39" s="1505"/>
      <c r="V39" s="1506"/>
      <c r="W39" s="373"/>
      <c r="X39" s="373"/>
      <c r="Y39" s="373"/>
      <c r="Z39" s="1030"/>
      <c r="AA39" s="1030"/>
      <c r="AB39" s="1030"/>
      <c r="AC39" s="1030"/>
      <c r="AD39" s="1030"/>
      <c r="AE39" s="1030"/>
      <c r="AF39" s="1030"/>
      <c r="AG39" s="1030"/>
      <c r="AH39" s="1030"/>
      <c r="AI39" s="1030"/>
      <c r="AJ39" s="1030"/>
      <c r="AK39" s="1030"/>
      <c r="AL39" s="1030"/>
      <c r="AM39" s="1030"/>
      <c r="AN39" s="1030"/>
      <c r="AO39" s="1030"/>
      <c r="AP39" s="1030"/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1030"/>
    </row>
    <row r="40" spans="1:53" s="1" customFormat="1" ht="12" customHeight="1" thickTop="1">
      <c r="A40" s="1509"/>
      <c r="B40" s="1510"/>
      <c r="C40" s="875"/>
      <c r="D40" s="50"/>
      <c r="E40" s="757">
        <f>F40/100</f>
        <v>0</v>
      </c>
      <c r="F40" s="2"/>
      <c r="G40" s="2">
        <f>D40-F40</f>
        <v>0</v>
      </c>
      <c r="H40" s="748" t="e">
        <f>-G40/E40/100</f>
        <v>#DIV/0!</v>
      </c>
      <c r="I40" s="887"/>
      <c r="J40" s="894"/>
      <c r="K40" s="51">
        <f t="shared" ref="K40:K81" si="9">ROUND(C40*D40*I40,0)</f>
        <v>0</v>
      </c>
      <c r="L40" s="757">
        <f>M40/100</f>
        <v>0</v>
      </c>
      <c r="M40" s="770"/>
      <c r="N40" s="770">
        <f>K40-M40</f>
        <v>0</v>
      </c>
      <c r="O40" s="771" t="e">
        <f>-N40/L40/100</f>
        <v>#DIV/0!</v>
      </c>
      <c r="P40" s="1198"/>
      <c r="Q40" s="50"/>
      <c r="R40" s="160">
        <f>SUM(K40)</f>
        <v>0</v>
      </c>
      <c r="S40" s="1498"/>
      <c r="T40" s="1499"/>
      <c r="U40" s="1499"/>
      <c r="V40" s="1500"/>
      <c r="W40" s="373"/>
      <c r="X40" s="373"/>
      <c r="Y40" s="373"/>
      <c r="Z40" s="1030"/>
      <c r="AA40" s="1030"/>
      <c r="AB40" s="1030"/>
      <c r="AC40" s="1030"/>
      <c r="AD40" s="1030"/>
      <c r="AE40" s="1030"/>
      <c r="AF40" s="1030"/>
      <c r="AG40" s="1030"/>
      <c r="AH40" s="1030"/>
      <c r="AI40" s="1030"/>
      <c r="AJ40" s="1030"/>
      <c r="AK40" s="1030"/>
      <c r="AL40" s="1030"/>
      <c r="AM40" s="1030"/>
      <c r="AN40" s="1030"/>
      <c r="AO40" s="1030"/>
      <c r="AP40" s="1030"/>
      <c r="AQ40" s="1030"/>
      <c r="AR40" s="1030"/>
      <c r="AS40" s="1030"/>
      <c r="AT40" s="1030"/>
      <c r="AU40" s="1030"/>
      <c r="AV40" s="1030"/>
      <c r="AW40" s="1030"/>
      <c r="AX40" s="1030"/>
      <c r="AY40" s="1030"/>
      <c r="AZ40" s="1030"/>
      <c r="BA40" s="1030"/>
    </row>
    <row r="41" spans="1:53" s="1" customFormat="1" ht="12" customHeight="1">
      <c r="A41" s="1507"/>
      <c r="B41" s="1508"/>
      <c r="C41" s="875"/>
      <c r="D41" s="50"/>
      <c r="E41" s="757">
        <f>F41/100</f>
        <v>0</v>
      </c>
      <c r="F41" s="2"/>
      <c r="G41" s="2">
        <f>D41-F41</f>
        <v>0</v>
      </c>
      <c r="H41" s="748" t="e">
        <f>-G41/E41/100</f>
        <v>#DIV/0!</v>
      </c>
      <c r="I41" s="887"/>
      <c r="J41" s="894"/>
      <c r="K41" s="51">
        <f t="shared" si="9"/>
        <v>0</v>
      </c>
      <c r="L41" s="757">
        <f>M41/100</f>
        <v>0</v>
      </c>
      <c r="M41" s="770"/>
      <c r="N41" s="770">
        <f>K41-M41</f>
        <v>0</v>
      </c>
      <c r="O41" s="771" t="e">
        <f>-N41/L41/100</f>
        <v>#DIV/0!</v>
      </c>
      <c r="P41" s="1198"/>
      <c r="Q41" s="50"/>
      <c r="R41" s="160">
        <f>SUM(K41)</f>
        <v>0</v>
      </c>
      <c r="S41" s="1498"/>
      <c r="T41" s="1499"/>
      <c r="U41" s="1499"/>
      <c r="V41" s="1500"/>
      <c r="W41" s="373"/>
      <c r="X41" s="373"/>
      <c r="Y41" s="373"/>
      <c r="Z41" s="1030"/>
      <c r="AA41" s="1030"/>
      <c r="AB41" s="1030"/>
      <c r="AC41" s="1030"/>
      <c r="AD41" s="1030"/>
      <c r="AE41" s="1030"/>
      <c r="AF41" s="1030"/>
      <c r="AG41" s="1030"/>
      <c r="AH41" s="1030"/>
      <c r="AI41" s="1030"/>
      <c r="AJ41" s="1030"/>
      <c r="AK41" s="1030"/>
      <c r="AL41" s="1030"/>
      <c r="AM41" s="1030"/>
      <c r="AN41" s="1030"/>
      <c r="AO41" s="1030"/>
      <c r="AP41" s="1030"/>
      <c r="AQ41" s="1030"/>
      <c r="AR41" s="1030"/>
      <c r="AS41" s="1030"/>
      <c r="AT41" s="1030"/>
      <c r="AU41" s="1030"/>
      <c r="AV41" s="1030"/>
      <c r="AW41" s="1030"/>
      <c r="AX41" s="1030"/>
      <c r="AY41" s="1030"/>
      <c r="AZ41" s="1030"/>
      <c r="BA41" s="1030"/>
    </row>
    <row r="42" spans="1:53" s="1" customFormat="1" ht="12" customHeight="1" thickBot="1">
      <c r="A42" s="1517"/>
      <c r="B42" s="1518"/>
      <c r="C42" s="875"/>
      <c r="D42" s="50"/>
      <c r="E42" s="757">
        <f>F42/100</f>
        <v>0</v>
      </c>
      <c r="F42" s="2"/>
      <c r="G42" s="2">
        <f>D42-F42</f>
        <v>0</v>
      </c>
      <c r="H42" s="748" t="e">
        <f>-G42/E42/100</f>
        <v>#DIV/0!</v>
      </c>
      <c r="I42" s="887"/>
      <c r="J42" s="894"/>
      <c r="K42" s="51">
        <f t="shared" si="9"/>
        <v>0</v>
      </c>
      <c r="L42" s="757">
        <f>M42/100</f>
        <v>0</v>
      </c>
      <c r="M42" s="770"/>
      <c r="N42" s="770">
        <f>K42-M42</f>
        <v>0</v>
      </c>
      <c r="O42" s="771" t="e">
        <f>-N42/L42/100</f>
        <v>#DIV/0!</v>
      </c>
      <c r="P42" s="1198"/>
      <c r="Q42" s="50"/>
      <c r="R42" s="160">
        <f>SUM(K42)</f>
        <v>0</v>
      </c>
      <c r="S42" s="1498"/>
      <c r="T42" s="1499"/>
      <c r="U42" s="1499"/>
      <c r="V42" s="1500"/>
      <c r="W42" s="373"/>
      <c r="X42" s="373"/>
      <c r="Y42" s="373"/>
      <c r="Z42" s="1030"/>
      <c r="AA42" s="1030"/>
      <c r="AB42" s="1030"/>
      <c r="AC42" s="1030"/>
      <c r="AD42" s="1030"/>
      <c r="AE42" s="1030"/>
      <c r="AF42" s="1030"/>
      <c r="AG42" s="1030"/>
      <c r="AH42" s="1030"/>
      <c r="AI42" s="1030"/>
      <c r="AJ42" s="1030"/>
      <c r="AK42" s="1030"/>
      <c r="AL42" s="1030"/>
      <c r="AM42" s="1030"/>
      <c r="AN42" s="1030"/>
      <c r="AO42" s="1030"/>
      <c r="AP42" s="1030"/>
      <c r="AQ42" s="1030"/>
      <c r="AR42" s="1030"/>
      <c r="AS42" s="1030"/>
      <c r="AT42" s="1030"/>
      <c r="AU42" s="1030"/>
      <c r="AV42" s="1030"/>
      <c r="AW42" s="1030"/>
      <c r="AX42" s="1030"/>
      <c r="AY42" s="1030"/>
      <c r="AZ42" s="1030"/>
      <c r="BA42" s="1030"/>
    </row>
    <row r="43" spans="1:53" s="1" customFormat="1" ht="15" thickTop="1" thickBot="1">
      <c r="A43" s="592" t="s">
        <v>281</v>
      </c>
      <c r="B43" s="602" t="s">
        <v>282</v>
      </c>
      <c r="C43" s="880"/>
      <c r="D43" s="621"/>
      <c r="E43" s="621"/>
      <c r="F43" s="621"/>
      <c r="G43" s="621"/>
      <c r="H43" s="621"/>
      <c r="I43" s="880"/>
      <c r="J43" s="896"/>
      <c r="K43" s="19"/>
      <c r="L43" s="747"/>
      <c r="M43" s="107"/>
      <c r="N43" s="107"/>
      <c r="O43" s="774"/>
      <c r="P43" s="1175"/>
      <c r="Q43" s="18"/>
      <c r="R43" s="18"/>
      <c r="S43" s="1504" t="s">
        <v>271</v>
      </c>
      <c r="T43" s="1505"/>
      <c r="U43" s="1505"/>
      <c r="V43" s="1506"/>
      <c r="W43" s="373"/>
      <c r="X43" s="373"/>
      <c r="Y43" s="373"/>
      <c r="Z43" s="1030"/>
      <c r="AA43" s="1030"/>
      <c r="AB43" s="1030"/>
      <c r="AC43" s="1030"/>
      <c r="AD43" s="1030"/>
      <c r="AE43" s="1030"/>
      <c r="AF43" s="1030"/>
      <c r="AG43" s="1030"/>
      <c r="AH43" s="1030"/>
      <c r="AI43" s="1030"/>
      <c r="AJ43" s="1030"/>
      <c r="AK43" s="1030"/>
      <c r="AL43" s="1030"/>
      <c r="AM43" s="1030"/>
      <c r="AN43" s="1030"/>
      <c r="AO43" s="1030"/>
      <c r="AP43" s="1030"/>
      <c r="AQ43" s="1030"/>
      <c r="AR43" s="1030"/>
      <c r="AS43" s="1030"/>
      <c r="AT43" s="1030"/>
      <c r="AU43" s="1030"/>
      <c r="AV43" s="1030"/>
      <c r="AW43" s="1030"/>
      <c r="AX43" s="1030"/>
      <c r="AY43" s="1030"/>
      <c r="AZ43" s="1030"/>
      <c r="BA43" s="1030"/>
    </row>
    <row r="44" spans="1:53" s="1" customFormat="1" ht="12" customHeight="1" thickTop="1">
      <c r="A44" s="1509"/>
      <c r="B44" s="1510"/>
      <c r="C44" s="875"/>
      <c r="D44" s="50"/>
      <c r="E44" s="757">
        <f>F44/100</f>
        <v>0</v>
      </c>
      <c r="F44" s="2"/>
      <c r="G44" s="2">
        <f>D44-F44</f>
        <v>0</v>
      </c>
      <c r="H44" s="748" t="e">
        <f>-G44/E44/100</f>
        <v>#DIV/0!</v>
      </c>
      <c r="I44" s="887"/>
      <c r="J44" s="894"/>
      <c r="K44" s="51">
        <f t="shared" si="9"/>
        <v>0</v>
      </c>
      <c r="L44" s="757">
        <f>M44/100</f>
        <v>0</v>
      </c>
      <c r="M44" s="770"/>
      <c r="N44" s="770">
        <f>K44-M44</f>
        <v>0</v>
      </c>
      <c r="O44" s="771" t="e">
        <f>-N44/L44/100</f>
        <v>#DIV/0!</v>
      </c>
      <c r="P44" s="1198"/>
      <c r="Q44" s="50"/>
      <c r="R44" s="160">
        <f>SUM(K44)</f>
        <v>0</v>
      </c>
      <c r="S44" s="1498"/>
      <c r="T44" s="1499"/>
      <c r="U44" s="1499"/>
      <c r="V44" s="1500"/>
      <c r="W44" s="373"/>
      <c r="X44" s="373"/>
      <c r="Y44" s="373"/>
      <c r="Z44" s="1030"/>
      <c r="AA44" s="1030"/>
      <c r="AB44" s="1030"/>
      <c r="AC44" s="1030"/>
      <c r="AD44" s="1030"/>
      <c r="AE44" s="1030"/>
      <c r="AF44" s="1030"/>
      <c r="AG44" s="1030"/>
      <c r="AH44" s="1030"/>
      <c r="AI44" s="1030"/>
      <c r="AJ44" s="1030"/>
      <c r="AK44" s="1030"/>
      <c r="AL44" s="1030"/>
      <c r="AM44" s="1030"/>
      <c r="AN44" s="1030"/>
      <c r="AO44" s="1030"/>
      <c r="AP44" s="1030"/>
      <c r="AQ44" s="1030"/>
      <c r="AR44" s="1030"/>
      <c r="AS44" s="1030"/>
      <c r="AT44" s="1030"/>
      <c r="AU44" s="1030"/>
      <c r="AV44" s="1030"/>
      <c r="AW44" s="1030"/>
      <c r="AX44" s="1030"/>
      <c r="AY44" s="1030"/>
      <c r="AZ44" s="1030"/>
      <c r="BA44" s="1030"/>
    </row>
    <row r="45" spans="1:53" s="1" customFormat="1" ht="12" customHeight="1">
      <c r="A45" s="1507"/>
      <c r="B45" s="1508"/>
      <c r="C45" s="875"/>
      <c r="D45" s="50"/>
      <c r="E45" s="757">
        <f>F45/100</f>
        <v>0</v>
      </c>
      <c r="F45" s="2"/>
      <c r="G45" s="2">
        <f>D45-F45</f>
        <v>0</v>
      </c>
      <c r="H45" s="748" t="e">
        <f>-G45/E45/100</f>
        <v>#DIV/0!</v>
      </c>
      <c r="I45" s="887"/>
      <c r="J45" s="894"/>
      <c r="K45" s="51">
        <f t="shared" si="9"/>
        <v>0</v>
      </c>
      <c r="L45" s="757">
        <f>M45/100</f>
        <v>0</v>
      </c>
      <c r="M45" s="770"/>
      <c r="N45" s="770">
        <f>K45-M45</f>
        <v>0</v>
      </c>
      <c r="O45" s="771" t="e">
        <f>-N45/L45/100</f>
        <v>#DIV/0!</v>
      </c>
      <c r="P45" s="1198"/>
      <c r="Q45" s="50"/>
      <c r="R45" s="160">
        <f>SUM(K45)</f>
        <v>0</v>
      </c>
      <c r="S45" s="1498"/>
      <c r="T45" s="1499"/>
      <c r="U45" s="1499"/>
      <c r="V45" s="1500"/>
      <c r="W45" s="373"/>
      <c r="X45" s="373"/>
      <c r="Y45" s="373"/>
      <c r="Z45" s="1030"/>
      <c r="AA45" s="1030"/>
      <c r="AB45" s="1030"/>
      <c r="AC45" s="1030"/>
      <c r="AD45" s="1030"/>
      <c r="AE45" s="1030"/>
      <c r="AF45" s="1030"/>
      <c r="AG45" s="1030"/>
      <c r="AH45" s="1030"/>
      <c r="AI45" s="1030"/>
      <c r="AJ45" s="1030"/>
      <c r="AK45" s="1030"/>
      <c r="AL45" s="1030"/>
      <c r="AM45" s="1030"/>
      <c r="AN45" s="1030"/>
      <c r="AO45" s="1030"/>
      <c r="AP45" s="1030"/>
      <c r="AQ45" s="1030"/>
      <c r="AR45" s="1030"/>
      <c r="AS45" s="1030"/>
      <c r="AT45" s="1030"/>
      <c r="AU45" s="1030"/>
      <c r="AV45" s="1030"/>
      <c r="AW45" s="1030"/>
      <c r="AX45" s="1030"/>
      <c r="AY45" s="1030"/>
      <c r="AZ45" s="1030"/>
      <c r="BA45" s="1030"/>
    </row>
    <row r="46" spans="1:53" s="1" customFormat="1" ht="12" customHeight="1" thickBot="1">
      <c r="A46" s="1517"/>
      <c r="B46" s="1518"/>
      <c r="C46" s="875"/>
      <c r="D46" s="50"/>
      <c r="E46" s="757">
        <f>F46/100</f>
        <v>0</v>
      </c>
      <c r="F46" s="2"/>
      <c r="G46" s="2">
        <f>D46-F46</f>
        <v>0</v>
      </c>
      <c r="H46" s="748" t="e">
        <f>-G46/E46/100</f>
        <v>#DIV/0!</v>
      </c>
      <c r="I46" s="887"/>
      <c r="J46" s="894"/>
      <c r="K46" s="51">
        <f t="shared" si="9"/>
        <v>0</v>
      </c>
      <c r="L46" s="757">
        <f>M46/100</f>
        <v>0</v>
      </c>
      <c r="M46" s="770"/>
      <c r="N46" s="770">
        <f>K46-M46</f>
        <v>0</v>
      </c>
      <c r="O46" s="771" t="e">
        <f>-N46/L46/100</f>
        <v>#DIV/0!</v>
      </c>
      <c r="P46" s="1198"/>
      <c r="Q46" s="50"/>
      <c r="R46" s="160">
        <f>SUM(K46)</f>
        <v>0</v>
      </c>
      <c r="S46" s="1498"/>
      <c r="T46" s="1499"/>
      <c r="U46" s="1499"/>
      <c r="V46" s="1500"/>
      <c r="W46" s="373"/>
      <c r="X46" s="373"/>
      <c r="Y46" s="373"/>
      <c r="Z46" s="1030"/>
      <c r="AA46" s="1030"/>
      <c r="AB46" s="1030"/>
      <c r="AC46" s="1030"/>
      <c r="AD46" s="1030"/>
      <c r="AE46" s="1030"/>
      <c r="AF46" s="1030"/>
      <c r="AG46" s="1030"/>
      <c r="AH46" s="1030"/>
      <c r="AI46" s="1030"/>
      <c r="AJ46" s="1030"/>
      <c r="AK46" s="1030"/>
      <c r="AL46" s="1030"/>
      <c r="AM46" s="1030"/>
      <c r="AN46" s="1030"/>
      <c r="AO46" s="1030"/>
      <c r="AP46" s="1030"/>
      <c r="AQ46" s="1030"/>
      <c r="AR46" s="1030"/>
      <c r="AS46" s="1030"/>
      <c r="AT46" s="1030"/>
      <c r="AU46" s="1030"/>
      <c r="AV46" s="1030"/>
      <c r="AW46" s="1030"/>
      <c r="AX46" s="1030"/>
      <c r="AY46" s="1030"/>
      <c r="AZ46" s="1030"/>
      <c r="BA46" s="1030"/>
    </row>
    <row r="47" spans="1:53" s="1" customFormat="1" ht="15" thickTop="1" thickBot="1">
      <c r="A47" s="592" t="s">
        <v>283</v>
      </c>
      <c r="B47" s="602" t="s">
        <v>284</v>
      </c>
      <c r="C47" s="880"/>
      <c r="D47" s="621"/>
      <c r="E47" s="621"/>
      <c r="F47" s="621"/>
      <c r="G47" s="621"/>
      <c r="H47" s="621"/>
      <c r="I47" s="880"/>
      <c r="J47" s="896"/>
      <c r="K47" s="19"/>
      <c r="L47" s="747"/>
      <c r="M47" s="107"/>
      <c r="N47" s="107"/>
      <c r="O47" s="774"/>
      <c r="P47" s="1175"/>
      <c r="Q47" s="18"/>
      <c r="R47" s="20"/>
      <c r="S47" s="1504" t="s">
        <v>271</v>
      </c>
      <c r="T47" s="1505"/>
      <c r="U47" s="1505"/>
      <c r="V47" s="1506"/>
      <c r="W47" s="373"/>
      <c r="X47" s="373"/>
      <c r="Y47" s="373"/>
      <c r="Z47" s="1030"/>
      <c r="AA47" s="1030"/>
      <c r="AB47" s="1030"/>
      <c r="AC47" s="1030"/>
      <c r="AD47" s="1030"/>
      <c r="AE47" s="1030"/>
      <c r="AF47" s="1030"/>
      <c r="AG47" s="1030"/>
      <c r="AH47" s="1030"/>
      <c r="AI47" s="1030"/>
      <c r="AJ47" s="1030"/>
      <c r="AK47" s="1030"/>
      <c r="AL47" s="1030"/>
      <c r="AM47" s="1030"/>
      <c r="AN47" s="1030"/>
      <c r="AO47" s="1030"/>
      <c r="AP47" s="1030"/>
      <c r="AQ47" s="1030"/>
      <c r="AR47" s="1030"/>
      <c r="AS47" s="1030"/>
      <c r="AT47" s="1030"/>
      <c r="AU47" s="1030"/>
      <c r="AV47" s="1030"/>
      <c r="AW47" s="1030"/>
      <c r="AX47" s="1030"/>
      <c r="AY47" s="1030"/>
      <c r="AZ47" s="1030"/>
      <c r="BA47" s="1030"/>
    </row>
    <row r="48" spans="1:53" s="1" customFormat="1" ht="12" customHeight="1" thickTop="1">
      <c r="A48" s="593" t="s">
        <v>285</v>
      </c>
      <c r="B48" s="206"/>
      <c r="C48" s="875"/>
      <c r="D48" s="50"/>
      <c r="E48" s="757">
        <f t="shared" ref="E48:E55" si="10">F48/100</f>
        <v>0</v>
      </c>
      <c r="F48" s="2"/>
      <c r="G48" s="2">
        <f t="shared" ref="G48:G55" si="11">D48-F48</f>
        <v>0</v>
      </c>
      <c r="H48" s="748" t="e">
        <f t="shared" ref="H48:H55" si="12">-G48/E48/100</f>
        <v>#DIV/0!</v>
      </c>
      <c r="I48" s="887"/>
      <c r="J48" s="894"/>
      <c r="K48" s="51">
        <f t="shared" si="9"/>
        <v>0</v>
      </c>
      <c r="L48" s="757">
        <f t="shared" ref="L48:L55" si="13">M48/100</f>
        <v>0</v>
      </c>
      <c r="M48" s="770"/>
      <c r="N48" s="770">
        <f t="shared" ref="N48:N55" si="14">K48-M48</f>
        <v>0</v>
      </c>
      <c r="O48" s="771" t="e">
        <f t="shared" ref="O48:O55" si="15">-N48/L48/100</f>
        <v>#DIV/0!</v>
      </c>
      <c r="P48" s="1198"/>
      <c r="Q48" s="50"/>
      <c r="R48" s="160">
        <f t="shared" ref="R48:R55" si="16">SUM(K48)</f>
        <v>0</v>
      </c>
      <c r="S48" s="1498"/>
      <c r="T48" s="1499"/>
      <c r="U48" s="1499"/>
      <c r="V48" s="1500"/>
      <c r="W48" s="373"/>
      <c r="X48" s="373"/>
      <c r="Y48" s="373"/>
      <c r="Z48" s="1030"/>
      <c r="AA48" s="1030"/>
      <c r="AB48" s="1030"/>
      <c r="AC48" s="1030"/>
      <c r="AD48" s="1030"/>
      <c r="AE48" s="1030"/>
      <c r="AF48" s="1030"/>
      <c r="AG48" s="1030"/>
      <c r="AH48" s="1030"/>
      <c r="AI48" s="1030"/>
      <c r="AJ48" s="1030"/>
      <c r="AK48" s="1030"/>
      <c r="AL48" s="1030"/>
      <c r="AM48" s="1030"/>
      <c r="AN48" s="1030"/>
      <c r="AO48" s="1030"/>
      <c r="AP48" s="1030"/>
      <c r="AQ48" s="1030"/>
      <c r="AR48" s="1030"/>
      <c r="AS48" s="1030"/>
      <c r="AT48" s="1030"/>
      <c r="AU48" s="1030"/>
      <c r="AV48" s="1030"/>
      <c r="AW48" s="1030"/>
      <c r="AX48" s="1030"/>
      <c r="AY48" s="1030"/>
      <c r="AZ48" s="1030"/>
      <c r="BA48" s="1030"/>
    </row>
    <row r="49" spans="1:53" s="1" customFormat="1" ht="12" customHeight="1">
      <c r="A49" s="593" t="s">
        <v>286</v>
      </c>
      <c r="B49" s="206"/>
      <c r="C49" s="875"/>
      <c r="D49" s="50"/>
      <c r="E49" s="757">
        <f t="shared" si="10"/>
        <v>0</v>
      </c>
      <c r="F49" s="2"/>
      <c r="G49" s="2">
        <f t="shared" si="11"/>
        <v>0</v>
      </c>
      <c r="H49" s="748" t="e">
        <f t="shared" si="12"/>
        <v>#DIV/0!</v>
      </c>
      <c r="I49" s="887"/>
      <c r="J49" s="894"/>
      <c r="K49" s="51">
        <f t="shared" si="9"/>
        <v>0</v>
      </c>
      <c r="L49" s="757">
        <f t="shared" si="13"/>
        <v>0</v>
      </c>
      <c r="M49" s="770"/>
      <c r="N49" s="770">
        <f t="shared" si="14"/>
        <v>0</v>
      </c>
      <c r="O49" s="771" t="e">
        <f t="shared" si="15"/>
        <v>#DIV/0!</v>
      </c>
      <c r="P49" s="1198"/>
      <c r="Q49" s="50"/>
      <c r="R49" s="160">
        <f t="shared" si="16"/>
        <v>0</v>
      </c>
      <c r="S49" s="1498"/>
      <c r="T49" s="1499"/>
      <c r="U49" s="1499"/>
      <c r="V49" s="1500"/>
      <c r="W49" s="373"/>
      <c r="X49" s="373"/>
      <c r="Y49" s="373"/>
      <c r="Z49" s="1030"/>
      <c r="AA49" s="1030"/>
      <c r="AB49" s="1030"/>
      <c r="AC49" s="1030"/>
      <c r="AD49" s="1030"/>
      <c r="AE49" s="1030"/>
      <c r="AF49" s="1030"/>
      <c r="AG49" s="1030"/>
      <c r="AH49" s="1030"/>
      <c r="AI49" s="1030"/>
      <c r="AJ49" s="1030"/>
      <c r="AK49" s="1030"/>
      <c r="AL49" s="1030"/>
      <c r="AM49" s="1030"/>
      <c r="AN49" s="1030"/>
      <c r="AO49" s="1030"/>
      <c r="AP49" s="1030"/>
      <c r="AQ49" s="1030"/>
      <c r="AR49" s="1030"/>
      <c r="AS49" s="1030"/>
      <c r="AT49" s="1030"/>
      <c r="AU49" s="1030"/>
      <c r="AV49" s="1030"/>
      <c r="AW49" s="1030"/>
      <c r="AX49" s="1030"/>
      <c r="AY49" s="1030"/>
      <c r="AZ49" s="1030"/>
      <c r="BA49" s="1030"/>
    </row>
    <row r="50" spans="1:53" s="1" customFormat="1" ht="12" customHeight="1">
      <c r="A50" s="593" t="s">
        <v>287</v>
      </c>
      <c r="B50" s="206"/>
      <c r="C50" s="875"/>
      <c r="D50" s="50"/>
      <c r="E50" s="757">
        <f t="shared" si="10"/>
        <v>0</v>
      </c>
      <c r="F50" s="2"/>
      <c r="G50" s="2">
        <f t="shared" si="11"/>
        <v>0</v>
      </c>
      <c r="H50" s="748" t="e">
        <f t="shared" si="12"/>
        <v>#DIV/0!</v>
      </c>
      <c r="I50" s="887"/>
      <c r="J50" s="894"/>
      <c r="K50" s="51">
        <f t="shared" si="9"/>
        <v>0</v>
      </c>
      <c r="L50" s="757">
        <f t="shared" si="13"/>
        <v>0</v>
      </c>
      <c r="M50" s="770"/>
      <c r="N50" s="770">
        <f t="shared" si="14"/>
        <v>0</v>
      </c>
      <c r="O50" s="771" t="e">
        <f t="shared" si="15"/>
        <v>#DIV/0!</v>
      </c>
      <c r="P50" s="1198"/>
      <c r="Q50" s="50"/>
      <c r="R50" s="160">
        <f t="shared" si="16"/>
        <v>0</v>
      </c>
      <c r="S50" s="1498"/>
      <c r="T50" s="1499"/>
      <c r="U50" s="1499"/>
      <c r="V50" s="1500"/>
      <c r="W50" s="373"/>
      <c r="X50" s="373"/>
      <c r="Y50" s="373"/>
      <c r="Z50" s="1030"/>
      <c r="AA50" s="1030"/>
      <c r="AB50" s="1030"/>
      <c r="AC50" s="1030"/>
      <c r="AD50" s="1030"/>
      <c r="AE50" s="1030"/>
      <c r="AF50" s="1030"/>
      <c r="AG50" s="1030"/>
      <c r="AH50" s="1030"/>
      <c r="AI50" s="1030"/>
      <c r="AJ50" s="1030"/>
      <c r="AK50" s="1030"/>
      <c r="AL50" s="1030"/>
      <c r="AM50" s="1030"/>
      <c r="AN50" s="1030"/>
      <c r="AO50" s="1030"/>
      <c r="AP50" s="1030"/>
      <c r="AQ50" s="1030"/>
      <c r="AR50" s="1030"/>
      <c r="AS50" s="1030"/>
      <c r="AT50" s="1030"/>
      <c r="AU50" s="1030"/>
      <c r="AV50" s="1030"/>
      <c r="AW50" s="1030"/>
      <c r="AX50" s="1030"/>
      <c r="AY50" s="1030"/>
      <c r="AZ50" s="1030"/>
      <c r="BA50" s="1030"/>
    </row>
    <row r="51" spans="1:53" s="1" customFormat="1" ht="12" customHeight="1">
      <c r="A51" s="593" t="s">
        <v>288</v>
      </c>
      <c r="B51" s="206"/>
      <c r="C51" s="875"/>
      <c r="D51" s="50"/>
      <c r="E51" s="757">
        <f t="shared" si="10"/>
        <v>0</v>
      </c>
      <c r="F51" s="2"/>
      <c r="G51" s="2">
        <f t="shared" si="11"/>
        <v>0</v>
      </c>
      <c r="H51" s="748" t="e">
        <f t="shared" si="12"/>
        <v>#DIV/0!</v>
      </c>
      <c r="I51" s="887"/>
      <c r="J51" s="894"/>
      <c r="K51" s="51">
        <f t="shared" si="9"/>
        <v>0</v>
      </c>
      <c r="L51" s="757">
        <f t="shared" si="13"/>
        <v>0</v>
      </c>
      <c r="M51" s="770"/>
      <c r="N51" s="770">
        <f t="shared" si="14"/>
        <v>0</v>
      </c>
      <c r="O51" s="771" t="e">
        <f t="shared" si="15"/>
        <v>#DIV/0!</v>
      </c>
      <c r="P51" s="1198"/>
      <c r="Q51" s="50"/>
      <c r="R51" s="160">
        <f t="shared" si="16"/>
        <v>0</v>
      </c>
      <c r="S51" s="1498"/>
      <c r="T51" s="1499"/>
      <c r="U51" s="1499"/>
      <c r="V51" s="1500"/>
      <c r="W51" s="373"/>
      <c r="X51" s="373"/>
      <c r="Y51" s="373"/>
      <c r="Z51" s="1030"/>
      <c r="AA51" s="1030"/>
      <c r="AB51" s="1030"/>
      <c r="AC51" s="1030"/>
      <c r="AD51" s="1030"/>
      <c r="AE51" s="1030"/>
      <c r="AF51" s="1030"/>
      <c r="AG51" s="1030"/>
      <c r="AH51" s="1030"/>
      <c r="AI51" s="1030"/>
      <c r="AJ51" s="1030"/>
      <c r="AK51" s="1030"/>
      <c r="AL51" s="1030"/>
      <c r="AM51" s="1030"/>
      <c r="AN51" s="1030"/>
      <c r="AO51" s="1030"/>
      <c r="AP51" s="1030"/>
      <c r="AQ51" s="1030"/>
      <c r="AR51" s="1030"/>
      <c r="AS51" s="1030"/>
      <c r="AT51" s="1030"/>
      <c r="AU51" s="1030"/>
      <c r="AV51" s="1030"/>
      <c r="AW51" s="1030"/>
      <c r="AX51" s="1030"/>
      <c r="AY51" s="1030"/>
      <c r="AZ51" s="1030"/>
      <c r="BA51" s="1030"/>
    </row>
    <row r="52" spans="1:53" s="1" customFormat="1" ht="12" customHeight="1">
      <c r="A52" s="593" t="s">
        <v>289</v>
      </c>
      <c r="B52" s="206"/>
      <c r="C52" s="875"/>
      <c r="D52" s="50"/>
      <c r="E52" s="757">
        <f t="shared" si="10"/>
        <v>0</v>
      </c>
      <c r="F52" s="2"/>
      <c r="G52" s="2">
        <f t="shared" si="11"/>
        <v>0</v>
      </c>
      <c r="H52" s="748" t="e">
        <f t="shared" si="12"/>
        <v>#DIV/0!</v>
      </c>
      <c r="I52" s="887"/>
      <c r="J52" s="894"/>
      <c r="K52" s="51">
        <f t="shared" si="9"/>
        <v>0</v>
      </c>
      <c r="L52" s="757">
        <f t="shared" si="13"/>
        <v>0</v>
      </c>
      <c r="M52" s="770"/>
      <c r="N52" s="770">
        <f t="shared" si="14"/>
        <v>0</v>
      </c>
      <c r="O52" s="771" t="e">
        <f t="shared" si="15"/>
        <v>#DIV/0!</v>
      </c>
      <c r="P52" s="1198"/>
      <c r="Q52" s="50"/>
      <c r="R52" s="160">
        <f t="shared" si="16"/>
        <v>0</v>
      </c>
      <c r="S52" s="1498"/>
      <c r="T52" s="1499"/>
      <c r="U52" s="1499"/>
      <c r="V52" s="1500"/>
      <c r="W52" s="373"/>
      <c r="X52" s="373"/>
      <c r="Y52" s="373"/>
      <c r="Z52" s="1030"/>
      <c r="AA52" s="1030"/>
      <c r="AB52" s="1030"/>
      <c r="AC52" s="1030"/>
      <c r="AD52" s="1030"/>
      <c r="AE52" s="1030"/>
      <c r="AF52" s="1030"/>
      <c r="AG52" s="1030"/>
      <c r="AH52" s="1030"/>
      <c r="AI52" s="1030"/>
      <c r="AJ52" s="1030"/>
      <c r="AK52" s="1030"/>
      <c r="AL52" s="1030"/>
      <c r="AM52" s="1030"/>
      <c r="AN52" s="1030"/>
      <c r="AO52" s="1030"/>
      <c r="AP52" s="1030"/>
      <c r="AQ52" s="1030"/>
      <c r="AR52" s="1030"/>
      <c r="AS52" s="1030"/>
      <c r="AT52" s="1030"/>
      <c r="AU52" s="1030"/>
      <c r="AV52" s="1030"/>
      <c r="AW52" s="1030"/>
      <c r="AX52" s="1030"/>
      <c r="AY52" s="1030"/>
      <c r="AZ52" s="1030"/>
      <c r="BA52" s="1030"/>
    </row>
    <row r="53" spans="1:53" s="1" customFormat="1" ht="12" customHeight="1">
      <c r="A53" s="593" t="s">
        <v>290</v>
      </c>
      <c r="B53" s="206"/>
      <c r="C53" s="875"/>
      <c r="D53" s="50"/>
      <c r="E53" s="757">
        <f t="shared" si="10"/>
        <v>0</v>
      </c>
      <c r="F53" s="2"/>
      <c r="G53" s="2">
        <f t="shared" si="11"/>
        <v>0</v>
      </c>
      <c r="H53" s="748" t="e">
        <f t="shared" si="12"/>
        <v>#DIV/0!</v>
      </c>
      <c r="I53" s="887"/>
      <c r="J53" s="894"/>
      <c r="K53" s="51">
        <f t="shared" si="9"/>
        <v>0</v>
      </c>
      <c r="L53" s="757">
        <f t="shared" si="13"/>
        <v>0</v>
      </c>
      <c r="M53" s="770"/>
      <c r="N53" s="770">
        <f t="shared" si="14"/>
        <v>0</v>
      </c>
      <c r="O53" s="771" t="e">
        <f t="shared" si="15"/>
        <v>#DIV/0!</v>
      </c>
      <c r="P53" s="1198"/>
      <c r="Q53" s="50"/>
      <c r="R53" s="160">
        <f t="shared" si="16"/>
        <v>0</v>
      </c>
      <c r="S53" s="1498"/>
      <c r="T53" s="1499"/>
      <c r="U53" s="1499"/>
      <c r="V53" s="1500"/>
      <c r="W53" s="373"/>
      <c r="X53" s="373"/>
      <c r="Y53" s="373"/>
      <c r="Z53" s="1030"/>
      <c r="AA53" s="1030"/>
      <c r="AB53" s="1030"/>
      <c r="AC53" s="1030"/>
      <c r="AD53" s="1030"/>
      <c r="AE53" s="1030"/>
      <c r="AF53" s="1030"/>
      <c r="AG53" s="1030"/>
      <c r="AH53" s="1030"/>
      <c r="AI53" s="1030"/>
      <c r="AJ53" s="1030"/>
      <c r="AK53" s="1030"/>
      <c r="AL53" s="1030"/>
      <c r="AM53" s="1030"/>
      <c r="AN53" s="1030"/>
      <c r="AO53" s="1030"/>
      <c r="AP53" s="1030"/>
      <c r="AQ53" s="1030"/>
      <c r="AR53" s="1030"/>
      <c r="AS53" s="1030"/>
      <c r="AT53" s="1030"/>
      <c r="AU53" s="1030"/>
      <c r="AV53" s="1030"/>
      <c r="AW53" s="1030"/>
      <c r="AX53" s="1030"/>
      <c r="AY53" s="1030"/>
      <c r="AZ53" s="1030"/>
      <c r="BA53" s="1030"/>
    </row>
    <row r="54" spans="1:53" s="1" customFormat="1" ht="12" customHeight="1">
      <c r="A54" s="593" t="s">
        <v>291</v>
      </c>
      <c r="B54" s="206"/>
      <c r="C54" s="875"/>
      <c r="D54" s="50"/>
      <c r="E54" s="757">
        <f t="shared" si="10"/>
        <v>0</v>
      </c>
      <c r="F54" s="2"/>
      <c r="G54" s="2">
        <f t="shared" si="11"/>
        <v>0</v>
      </c>
      <c r="H54" s="748" t="e">
        <f t="shared" si="12"/>
        <v>#DIV/0!</v>
      </c>
      <c r="I54" s="887"/>
      <c r="J54" s="894"/>
      <c r="K54" s="51">
        <f t="shared" si="9"/>
        <v>0</v>
      </c>
      <c r="L54" s="757">
        <f t="shared" si="13"/>
        <v>0</v>
      </c>
      <c r="M54" s="770"/>
      <c r="N54" s="770">
        <f t="shared" si="14"/>
        <v>0</v>
      </c>
      <c r="O54" s="771" t="e">
        <f t="shared" si="15"/>
        <v>#DIV/0!</v>
      </c>
      <c r="P54" s="1198"/>
      <c r="Q54" s="50"/>
      <c r="R54" s="160">
        <f t="shared" si="16"/>
        <v>0</v>
      </c>
      <c r="S54" s="1498"/>
      <c r="T54" s="1499"/>
      <c r="U54" s="1499"/>
      <c r="V54" s="1500"/>
      <c r="W54" s="373"/>
      <c r="X54" s="373"/>
      <c r="Y54" s="373"/>
      <c r="Z54" s="1030"/>
      <c r="AA54" s="1030"/>
      <c r="AB54" s="1030"/>
      <c r="AC54" s="1030"/>
      <c r="AD54" s="1030"/>
      <c r="AE54" s="1030"/>
      <c r="AF54" s="1030"/>
      <c r="AG54" s="1030"/>
      <c r="AH54" s="1030"/>
      <c r="AI54" s="1030"/>
      <c r="AJ54" s="1030"/>
      <c r="AK54" s="1030"/>
      <c r="AL54" s="1030"/>
      <c r="AM54" s="1030"/>
      <c r="AN54" s="1030"/>
      <c r="AO54" s="1030"/>
      <c r="AP54" s="1030"/>
      <c r="AQ54" s="1030"/>
      <c r="AR54" s="1030"/>
      <c r="AS54" s="1030"/>
      <c r="AT54" s="1030"/>
      <c r="AU54" s="1030"/>
      <c r="AV54" s="1030"/>
      <c r="AW54" s="1030"/>
      <c r="AX54" s="1030"/>
      <c r="AY54" s="1030"/>
      <c r="AZ54" s="1030"/>
      <c r="BA54" s="1030"/>
    </row>
    <row r="55" spans="1:53" s="1" customFormat="1" ht="12" customHeight="1" thickBot="1">
      <c r="A55" s="593" t="s">
        <v>292</v>
      </c>
      <c r="B55" s="206"/>
      <c r="C55" s="875"/>
      <c r="D55" s="50"/>
      <c r="E55" s="757">
        <f t="shared" si="10"/>
        <v>0</v>
      </c>
      <c r="F55" s="2"/>
      <c r="G55" s="2">
        <f t="shared" si="11"/>
        <v>0</v>
      </c>
      <c r="H55" s="748" t="e">
        <f t="shared" si="12"/>
        <v>#DIV/0!</v>
      </c>
      <c r="I55" s="887"/>
      <c r="J55" s="894"/>
      <c r="K55" s="51">
        <f t="shared" si="9"/>
        <v>0</v>
      </c>
      <c r="L55" s="757">
        <f t="shared" si="13"/>
        <v>0</v>
      </c>
      <c r="M55" s="770"/>
      <c r="N55" s="770">
        <f t="shared" si="14"/>
        <v>0</v>
      </c>
      <c r="O55" s="771" t="e">
        <f t="shared" si="15"/>
        <v>#DIV/0!</v>
      </c>
      <c r="P55" s="1198"/>
      <c r="Q55" s="50"/>
      <c r="R55" s="160">
        <f t="shared" si="16"/>
        <v>0</v>
      </c>
      <c r="S55" s="1498"/>
      <c r="T55" s="1499"/>
      <c r="U55" s="1499"/>
      <c r="V55" s="1500"/>
      <c r="W55" s="373"/>
      <c r="X55" s="373"/>
      <c r="Y55" s="373"/>
      <c r="Z55" s="1030"/>
      <c r="AA55" s="1030"/>
      <c r="AB55" s="1030"/>
      <c r="AC55" s="1030"/>
      <c r="AD55" s="1030"/>
      <c r="AE55" s="1030"/>
      <c r="AF55" s="1030"/>
      <c r="AG55" s="1030"/>
      <c r="AH55" s="1030"/>
      <c r="AI55" s="1030"/>
      <c r="AJ55" s="1030"/>
      <c r="AK55" s="1030"/>
      <c r="AL55" s="1030"/>
      <c r="AM55" s="1030"/>
      <c r="AN55" s="1030"/>
      <c r="AO55" s="1030"/>
      <c r="AP55" s="1030"/>
      <c r="AQ55" s="1030"/>
      <c r="AR55" s="1030"/>
      <c r="AS55" s="1030"/>
      <c r="AT55" s="1030"/>
      <c r="AU55" s="1030"/>
      <c r="AV55" s="1030"/>
      <c r="AW55" s="1030"/>
      <c r="AX55" s="1030"/>
      <c r="AY55" s="1030"/>
      <c r="AZ55" s="1030"/>
      <c r="BA55" s="1030"/>
    </row>
    <row r="56" spans="1:53" s="1" customFormat="1" ht="15" thickTop="1" thickBot="1">
      <c r="A56" s="592" t="s">
        <v>293</v>
      </c>
      <c r="B56" s="602" t="s">
        <v>294</v>
      </c>
      <c r="C56" s="880"/>
      <c r="D56" s="621"/>
      <c r="E56" s="621"/>
      <c r="F56" s="621"/>
      <c r="G56" s="621"/>
      <c r="H56" s="621"/>
      <c r="I56" s="880"/>
      <c r="J56" s="896"/>
      <c r="K56" s="19"/>
      <c r="L56" s="747"/>
      <c r="M56" s="107"/>
      <c r="N56" s="107"/>
      <c r="O56" s="774"/>
      <c r="P56" s="1175"/>
      <c r="Q56" s="18"/>
      <c r="R56" s="20"/>
      <c r="S56" s="1504" t="s">
        <v>271</v>
      </c>
      <c r="T56" s="1505"/>
      <c r="U56" s="1505"/>
      <c r="V56" s="1506"/>
      <c r="W56" s="373"/>
      <c r="X56" s="373"/>
      <c r="Y56" s="373"/>
      <c r="Z56" s="1030"/>
      <c r="AA56" s="1030"/>
      <c r="AB56" s="1030"/>
      <c r="AC56" s="1030"/>
      <c r="AD56" s="1030"/>
      <c r="AE56" s="1030"/>
      <c r="AF56" s="1030"/>
      <c r="AG56" s="1030"/>
      <c r="AH56" s="1030"/>
      <c r="AI56" s="1030"/>
      <c r="AJ56" s="1030"/>
      <c r="AK56" s="1030"/>
      <c r="AL56" s="1030"/>
      <c r="AM56" s="1030"/>
      <c r="AN56" s="1030"/>
      <c r="AO56" s="1030"/>
      <c r="AP56" s="1030"/>
      <c r="AQ56" s="1030"/>
      <c r="AR56" s="1030"/>
      <c r="AS56" s="1030"/>
      <c r="AT56" s="1030"/>
      <c r="AU56" s="1030"/>
      <c r="AV56" s="1030"/>
      <c r="AW56" s="1030"/>
      <c r="AX56" s="1030"/>
      <c r="AY56" s="1030"/>
      <c r="AZ56" s="1030"/>
      <c r="BA56" s="1030"/>
    </row>
    <row r="57" spans="1:53" s="1" customFormat="1" ht="12" customHeight="1" thickTop="1">
      <c r="A57" s="593" t="s">
        <v>295</v>
      </c>
      <c r="B57" s="206"/>
      <c r="C57" s="875"/>
      <c r="D57" s="50"/>
      <c r="E57" s="757">
        <f t="shared" ref="E57:E66" si="17">F57/100</f>
        <v>0</v>
      </c>
      <c r="F57" s="2"/>
      <c r="G57" s="2">
        <f t="shared" ref="G57:G66" si="18">D57-F57</f>
        <v>0</v>
      </c>
      <c r="H57" s="748" t="e">
        <f t="shared" ref="H57:H66" si="19">-G57/E57/100</f>
        <v>#DIV/0!</v>
      </c>
      <c r="I57" s="887"/>
      <c r="J57" s="894"/>
      <c r="K57" s="51">
        <f t="shared" si="9"/>
        <v>0</v>
      </c>
      <c r="L57" s="757">
        <f t="shared" ref="L57:L66" si="20">M57/100</f>
        <v>0</v>
      </c>
      <c r="M57" s="770"/>
      <c r="N57" s="770">
        <f t="shared" ref="N57:N66" si="21">K57-M57</f>
        <v>0</v>
      </c>
      <c r="O57" s="771" t="e">
        <f t="shared" ref="O57:O66" si="22">-N57/L57/100</f>
        <v>#DIV/0!</v>
      </c>
      <c r="P57" s="1198"/>
      <c r="Q57" s="50"/>
      <c r="R57" s="160">
        <f t="shared" ref="R57:R66" si="23">SUM(K57)</f>
        <v>0</v>
      </c>
      <c r="S57" s="1498"/>
      <c r="T57" s="1499"/>
      <c r="U57" s="1499"/>
      <c r="V57" s="1500"/>
      <c r="W57" s="373"/>
      <c r="X57" s="373"/>
      <c r="Y57" s="373"/>
      <c r="Z57" s="1030"/>
      <c r="AA57" s="1030"/>
      <c r="AB57" s="1030"/>
      <c r="AC57" s="1030"/>
      <c r="AD57" s="1030"/>
      <c r="AE57" s="1030"/>
      <c r="AF57" s="1030"/>
      <c r="AG57" s="1030"/>
      <c r="AH57" s="1030"/>
      <c r="AI57" s="1030"/>
      <c r="AJ57" s="1030"/>
      <c r="AK57" s="1030"/>
      <c r="AL57" s="1030"/>
      <c r="AM57" s="1030"/>
      <c r="AN57" s="1030"/>
      <c r="AO57" s="1030"/>
      <c r="AP57" s="1030"/>
      <c r="AQ57" s="1030"/>
      <c r="AR57" s="1030"/>
      <c r="AS57" s="1030"/>
      <c r="AT57" s="1030"/>
      <c r="AU57" s="1030"/>
      <c r="AV57" s="1030"/>
      <c r="AW57" s="1030"/>
      <c r="AX57" s="1030"/>
      <c r="AY57" s="1030"/>
      <c r="AZ57" s="1030"/>
      <c r="BA57" s="1030"/>
    </row>
    <row r="58" spans="1:53" s="1" customFormat="1" ht="12" customHeight="1">
      <c r="A58" s="593" t="s">
        <v>296</v>
      </c>
      <c r="B58" s="206"/>
      <c r="C58" s="875"/>
      <c r="D58" s="50"/>
      <c r="E58" s="757">
        <f t="shared" si="17"/>
        <v>0</v>
      </c>
      <c r="F58" s="2"/>
      <c r="G58" s="2">
        <f t="shared" si="18"/>
        <v>0</v>
      </c>
      <c r="H58" s="748" t="e">
        <f t="shared" si="19"/>
        <v>#DIV/0!</v>
      </c>
      <c r="I58" s="887"/>
      <c r="J58" s="894"/>
      <c r="K58" s="51">
        <f t="shared" si="9"/>
        <v>0</v>
      </c>
      <c r="L58" s="757">
        <f t="shared" si="20"/>
        <v>0</v>
      </c>
      <c r="M58" s="770"/>
      <c r="N58" s="770">
        <f t="shared" si="21"/>
        <v>0</v>
      </c>
      <c r="O58" s="771" t="e">
        <f t="shared" si="22"/>
        <v>#DIV/0!</v>
      </c>
      <c r="P58" s="1198"/>
      <c r="Q58" s="50"/>
      <c r="R58" s="160">
        <f t="shared" si="23"/>
        <v>0</v>
      </c>
      <c r="S58" s="1498"/>
      <c r="T58" s="1499"/>
      <c r="U58" s="1499"/>
      <c r="V58" s="1500"/>
      <c r="W58" s="373"/>
      <c r="X58" s="373"/>
      <c r="Y58" s="373"/>
      <c r="Z58" s="1030"/>
      <c r="AA58" s="1030"/>
      <c r="AB58" s="1030"/>
      <c r="AC58" s="1030"/>
      <c r="AD58" s="1030"/>
      <c r="AE58" s="1030"/>
      <c r="AF58" s="1030"/>
      <c r="AG58" s="1030"/>
      <c r="AH58" s="1030"/>
      <c r="AI58" s="1030"/>
      <c r="AJ58" s="1030"/>
      <c r="AK58" s="1030"/>
      <c r="AL58" s="1030"/>
      <c r="AM58" s="1030"/>
      <c r="AN58" s="1030"/>
      <c r="AO58" s="1030"/>
      <c r="AP58" s="1030"/>
      <c r="AQ58" s="1030"/>
      <c r="AR58" s="1030"/>
      <c r="AS58" s="1030"/>
      <c r="AT58" s="1030"/>
      <c r="AU58" s="1030"/>
      <c r="AV58" s="1030"/>
      <c r="AW58" s="1030"/>
      <c r="AX58" s="1030"/>
      <c r="AY58" s="1030"/>
      <c r="AZ58" s="1030"/>
      <c r="BA58" s="1030"/>
    </row>
    <row r="59" spans="1:53" s="1" customFormat="1" ht="12" customHeight="1">
      <c r="A59" s="593" t="s">
        <v>297</v>
      </c>
      <c r="B59" s="206"/>
      <c r="C59" s="875"/>
      <c r="D59" s="50"/>
      <c r="E59" s="757">
        <f t="shared" si="17"/>
        <v>0</v>
      </c>
      <c r="F59" s="2"/>
      <c r="G59" s="2">
        <f t="shared" si="18"/>
        <v>0</v>
      </c>
      <c r="H59" s="748" t="e">
        <f t="shared" si="19"/>
        <v>#DIV/0!</v>
      </c>
      <c r="I59" s="887"/>
      <c r="J59" s="894"/>
      <c r="K59" s="51">
        <f t="shared" si="9"/>
        <v>0</v>
      </c>
      <c r="L59" s="757">
        <f t="shared" si="20"/>
        <v>0</v>
      </c>
      <c r="M59" s="770"/>
      <c r="N59" s="770">
        <f t="shared" si="21"/>
        <v>0</v>
      </c>
      <c r="O59" s="771" t="e">
        <f t="shared" si="22"/>
        <v>#DIV/0!</v>
      </c>
      <c r="P59" s="1198"/>
      <c r="Q59" s="50"/>
      <c r="R59" s="160">
        <f t="shared" si="23"/>
        <v>0</v>
      </c>
      <c r="S59" s="1498"/>
      <c r="T59" s="1499"/>
      <c r="U59" s="1499"/>
      <c r="V59" s="1500"/>
      <c r="W59" s="373"/>
      <c r="X59" s="373"/>
      <c r="Y59" s="373"/>
      <c r="Z59" s="1030"/>
      <c r="AA59" s="1030"/>
      <c r="AB59" s="1030"/>
      <c r="AC59" s="1030"/>
      <c r="AD59" s="1030"/>
      <c r="AE59" s="1030"/>
      <c r="AF59" s="1030"/>
      <c r="AG59" s="1030"/>
      <c r="AH59" s="1030"/>
      <c r="AI59" s="1030"/>
      <c r="AJ59" s="1030"/>
      <c r="AK59" s="1030"/>
      <c r="AL59" s="1030"/>
      <c r="AM59" s="1030"/>
      <c r="AN59" s="1030"/>
      <c r="AO59" s="1030"/>
      <c r="AP59" s="1030"/>
      <c r="AQ59" s="1030"/>
      <c r="AR59" s="1030"/>
      <c r="AS59" s="1030"/>
      <c r="AT59" s="1030"/>
      <c r="AU59" s="1030"/>
      <c r="AV59" s="1030"/>
      <c r="AW59" s="1030"/>
      <c r="AX59" s="1030"/>
      <c r="AY59" s="1030"/>
      <c r="AZ59" s="1030"/>
      <c r="BA59" s="1030"/>
    </row>
    <row r="60" spans="1:53" s="1" customFormat="1" ht="12" customHeight="1">
      <c r="A60" s="593" t="s">
        <v>298</v>
      </c>
      <c r="B60" s="206"/>
      <c r="C60" s="875"/>
      <c r="D60" s="50"/>
      <c r="E60" s="757">
        <f t="shared" si="17"/>
        <v>0</v>
      </c>
      <c r="F60" s="2"/>
      <c r="G60" s="2">
        <f t="shared" si="18"/>
        <v>0</v>
      </c>
      <c r="H60" s="748" t="e">
        <f t="shared" si="19"/>
        <v>#DIV/0!</v>
      </c>
      <c r="I60" s="887"/>
      <c r="J60" s="894"/>
      <c r="K60" s="51">
        <f t="shared" si="9"/>
        <v>0</v>
      </c>
      <c r="L60" s="757">
        <f t="shared" si="20"/>
        <v>0</v>
      </c>
      <c r="M60" s="770"/>
      <c r="N60" s="770">
        <f t="shared" si="21"/>
        <v>0</v>
      </c>
      <c r="O60" s="771" t="e">
        <f t="shared" si="22"/>
        <v>#DIV/0!</v>
      </c>
      <c r="P60" s="1198"/>
      <c r="Q60" s="50"/>
      <c r="R60" s="160">
        <f t="shared" si="23"/>
        <v>0</v>
      </c>
      <c r="S60" s="1498"/>
      <c r="T60" s="1499"/>
      <c r="U60" s="1499"/>
      <c r="V60" s="1500"/>
      <c r="W60" s="373"/>
      <c r="X60" s="373"/>
      <c r="Y60" s="373"/>
      <c r="Z60" s="1030"/>
      <c r="AA60" s="1030"/>
      <c r="AB60" s="1030"/>
      <c r="AC60" s="1030"/>
      <c r="AD60" s="1030"/>
      <c r="AE60" s="1030"/>
      <c r="AF60" s="1030"/>
      <c r="AG60" s="1030"/>
      <c r="AH60" s="1030"/>
      <c r="AI60" s="1030"/>
      <c r="AJ60" s="1030"/>
      <c r="AK60" s="1030"/>
      <c r="AL60" s="1030"/>
      <c r="AM60" s="1030"/>
      <c r="AN60" s="1030"/>
      <c r="AO60" s="1030"/>
      <c r="AP60" s="1030"/>
      <c r="AQ60" s="1030"/>
      <c r="AR60" s="1030"/>
      <c r="AS60" s="1030"/>
      <c r="AT60" s="1030"/>
      <c r="AU60" s="1030"/>
      <c r="AV60" s="1030"/>
      <c r="AW60" s="1030"/>
      <c r="AX60" s="1030"/>
      <c r="AY60" s="1030"/>
      <c r="AZ60" s="1030"/>
      <c r="BA60" s="1030"/>
    </row>
    <row r="61" spans="1:53" s="1" customFormat="1" ht="12" customHeight="1">
      <c r="A61" s="593" t="s">
        <v>299</v>
      </c>
      <c r="B61" s="206"/>
      <c r="C61" s="875"/>
      <c r="D61" s="50"/>
      <c r="E61" s="757">
        <f t="shared" si="17"/>
        <v>0</v>
      </c>
      <c r="F61" s="2"/>
      <c r="G61" s="2">
        <f t="shared" si="18"/>
        <v>0</v>
      </c>
      <c r="H61" s="748" t="e">
        <f t="shared" si="19"/>
        <v>#DIV/0!</v>
      </c>
      <c r="I61" s="887"/>
      <c r="J61" s="894"/>
      <c r="K61" s="51">
        <f t="shared" si="9"/>
        <v>0</v>
      </c>
      <c r="L61" s="757">
        <f t="shared" si="20"/>
        <v>0</v>
      </c>
      <c r="M61" s="770"/>
      <c r="N61" s="770">
        <f t="shared" si="21"/>
        <v>0</v>
      </c>
      <c r="O61" s="771" t="e">
        <f t="shared" si="22"/>
        <v>#DIV/0!</v>
      </c>
      <c r="P61" s="1198"/>
      <c r="Q61" s="50"/>
      <c r="R61" s="160">
        <f t="shared" si="23"/>
        <v>0</v>
      </c>
      <c r="S61" s="1498"/>
      <c r="T61" s="1499"/>
      <c r="U61" s="1499"/>
      <c r="V61" s="1500"/>
      <c r="W61" s="373"/>
      <c r="X61" s="373"/>
      <c r="Y61" s="373"/>
      <c r="Z61" s="1030"/>
      <c r="AA61" s="1030"/>
      <c r="AB61" s="1030"/>
      <c r="AC61" s="1030"/>
      <c r="AD61" s="1030"/>
      <c r="AE61" s="1030"/>
      <c r="AF61" s="1030"/>
      <c r="AG61" s="1030"/>
      <c r="AH61" s="1030"/>
      <c r="AI61" s="1030"/>
      <c r="AJ61" s="1030"/>
      <c r="AK61" s="1030"/>
      <c r="AL61" s="1030"/>
      <c r="AM61" s="1030"/>
      <c r="AN61" s="1030"/>
      <c r="AO61" s="1030"/>
      <c r="AP61" s="1030"/>
      <c r="AQ61" s="1030"/>
      <c r="AR61" s="1030"/>
      <c r="AS61" s="1030"/>
      <c r="AT61" s="1030"/>
      <c r="AU61" s="1030"/>
      <c r="AV61" s="1030"/>
      <c r="AW61" s="1030"/>
      <c r="AX61" s="1030"/>
      <c r="AY61" s="1030"/>
      <c r="AZ61" s="1030"/>
      <c r="BA61" s="1030"/>
    </row>
    <row r="62" spans="1:53" s="1" customFormat="1" ht="12" customHeight="1">
      <c r="A62" s="593" t="s">
        <v>300</v>
      </c>
      <c r="B62" s="206"/>
      <c r="C62" s="875"/>
      <c r="D62" s="50"/>
      <c r="E62" s="757">
        <f t="shared" si="17"/>
        <v>0</v>
      </c>
      <c r="F62" s="2"/>
      <c r="G62" s="2">
        <f t="shared" si="18"/>
        <v>0</v>
      </c>
      <c r="H62" s="748" t="e">
        <f t="shared" si="19"/>
        <v>#DIV/0!</v>
      </c>
      <c r="I62" s="887"/>
      <c r="J62" s="894"/>
      <c r="K62" s="51">
        <f t="shared" si="9"/>
        <v>0</v>
      </c>
      <c r="L62" s="757">
        <f t="shared" si="20"/>
        <v>0</v>
      </c>
      <c r="M62" s="770"/>
      <c r="N62" s="770">
        <f t="shared" si="21"/>
        <v>0</v>
      </c>
      <c r="O62" s="771" t="e">
        <f t="shared" si="22"/>
        <v>#DIV/0!</v>
      </c>
      <c r="P62" s="1198"/>
      <c r="Q62" s="50"/>
      <c r="R62" s="160">
        <f t="shared" si="23"/>
        <v>0</v>
      </c>
      <c r="S62" s="1498"/>
      <c r="T62" s="1499"/>
      <c r="U62" s="1499"/>
      <c r="V62" s="1500"/>
      <c r="W62" s="373"/>
      <c r="X62" s="373"/>
      <c r="Y62" s="373"/>
      <c r="Z62" s="1030"/>
      <c r="AA62" s="1030"/>
      <c r="AB62" s="1030"/>
      <c r="AC62" s="1030"/>
      <c r="AD62" s="1030"/>
      <c r="AE62" s="1030"/>
      <c r="AF62" s="1030"/>
      <c r="AG62" s="1030"/>
      <c r="AH62" s="1030"/>
      <c r="AI62" s="1030"/>
      <c r="AJ62" s="1030"/>
      <c r="AK62" s="1030"/>
      <c r="AL62" s="1030"/>
      <c r="AM62" s="1030"/>
      <c r="AN62" s="1030"/>
      <c r="AO62" s="1030"/>
      <c r="AP62" s="1030"/>
      <c r="AQ62" s="1030"/>
      <c r="AR62" s="1030"/>
      <c r="AS62" s="1030"/>
      <c r="AT62" s="1030"/>
      <c r="AU62" s="1030"/>
      <c r="AV62" s="1030"/>
      <c r="AW62" s="1030"/>
      <c r="AX62" s="1030"/>
      <c r="AY62" s="1030"/>
      <c r="AZ62" s="1030"/>
      <c r="BA62" s="1030"/>
    </row>
    <row r="63" spans="1:53" s="1" customFormat="1" ht="12" customHeight="1">
      <c r="A63" s="593" t="s">
        <v>301</v>
      </c>
      <c r="B63" s="206"/>
      <c r="C63" s="875"/>
      <c r="D63" s="50"/>
      <c r="E63" s="757">
        <f t="shared" si="17"/>
        <v>0</v>
      </c>
      <c r="F63" s="2"/>
      <c r="G63" s="2">
        <f t="shared" si="18"/>
        <v>0</v>
      </c>
      <c r="H63" s="748" t="e">
        <f t="shared" si="19"/>
        <v>#DIV/0!</v>
      </c>
      <c r="I63" s="887"/>
      <c r="J63" s="894"/>
      <c r="K63" s="51">
        <f t="shared" si="9"/>
        <v>0</v>
      </c>
      <c r="L63" s="757">
        <f t="shared" si="20"/>
        <v>0</v>
      </c>
      <c r="M63" s="770"/>
      <c r="N63" s="770">
        <f t="shared" si="21"/>
        <v>0</v>
      </c>
      <c r="O63" s="771" t="e">
        <f t="shared" si="22"/>
        <v>#DIV/0!</v>
      </c>
      <c r="P63" s="1198"/>
      <c r="Q63" s="50"/>
      <c r="R63" s="160">
        <f t="shared" si="23"/>
        <v>0</v>
      </c>
      <c r="S63" s="1498"/>
      <c r="T63" s="1499"/>
      <c r="U63" s="1499"/>
      <c r="V63" s="1500"/>
      <c r="W63" s="373"/>
      <c r="X63" s="373"/>
      <c r="Y63" s="373"/>
      <c r="Z63" s="1030"/>
      <c r="AA63" s="1030"/>
      <c r="AB63" s="1030"/>
      <c r="AC63" s="1030"/>
      <c r="AD63" s="1030"/>
      <c r="AE63" s="1030"/>
      <c r="AF63" s="1030"/>
      <c r="AG63" s="1030"/>
      <c r="AH63" s="1030"/>
      <c r="AI63" s="1030"/>
      <c r="AJ63" s="1030"/>
      <c r="AK63" s="1030"/>
      <c r="AL63" s="1030"/>
      <c r="AM63" s="1030"/>
      <c r="AN63" s="1030"/>
      <c r="AO63" s="1030"/>
      <c r="AP63" s="1030"/>
      <c r="AQ63" s="1030"/>
      <c r="AR63" s="1030"/>
      <c r="AS63" s="1030"/>
      <c r="AT63" s="1030"/>
      <c r="AU63" s="1030"/>
      <c r="AV63" s="1030"/>
      <c r="AW63" s="1030"/>
      <c r="AX63" s="1030"/>
      <c r="AY63" s="1030"/>
      <c r="AZ63" s="1030"/>
      <c r="BA63" s="1030"/>
    </row>
    <row r="64" spans="1:53" s="1" customFormat="1" ht="12" customHeight="1">
      <c r="A64" s="593" t="s">
        <v>302</v>
      </c>
      <c r="B64" s="206"/>
      <c r="C64" s="875"/>
      <c r="D64" s="50"/>
      <c r="E64" s="757">
        <f t="shared" si="17"/>
        <v>0</v>
      </c>
      <c r="F64" s="2"/>
      <c r="G64" s="2">
        <f t="shared" si="18"/>
        <v>0</v>
      </c>
      <c r="H64" s="748" t="e">
        <f t="shared" si="19"/>
        <v>#DIV/0!</v>
      </c>
      <c r="I64" s="887"/>
      <c r="J64" s="894"/>
      <c r="K64" s="51">
        <f t="shared" si="9"/>
        <v>0</v>
      </c>
      <c r="L64" s="757">
        <f t="shared" si="20"/>
        <v>0</v>
      </c>
      <c r="M64" s="770"/>
      <c r="N64" s="770">
        <f t="shared" si="21"/>
        <v>0</v>
      </c>
      <c r="O64" s="771" t="e">
        <f t="shared" si="22"/>
        <v>#DIV/0!</v>
      </c>
      <c r="P64" s="1198"/>
      <c r="Q64" s="50"/>
      <c r="R64" s="160">
        <f t="shared" si="23"/>
        <v>0</v>
      </c>
      <c r="S64" s="1498"/>
      <c r="T64" s="1499"/>
      <c r="U64" s="1499"/>
      <c r="V64" s="1500"/>
      <c r="W64" s="373"/>
      <c r="X64" s="373"/>
      <c r="Y64" s="373"/>
      <c r="Z64" s="1030"/>
      <c r="AA64" s="1030"/>
      <c r="AB64" s="1030"/>
      <c r="AC64" s="1030"/>
      <c r="AD64" s="1030"/>
      <c r="AE64" s="1030"/>
      <c r="AF64" s="1030"/>
      <c r="AG64" s="1030"/>
      <c r="AH64" s="1030"/>
      <c r="AI64" s="1030"/>
      <c r="AJ64" s="1030"/>
      <c r="AK64" s="1030"/>
      <c r="AL64" s="1030"/>
      <c r="AM64" s="1030"/>
      <c r="AN64" s="1030"/>
      <c r="AO64" s="1030"/>
      <c r="AP64" s="1030"/>
      <c r="AQ64" s="1030"/>
      <c r="AR64" s="1030"/>
      <c r="AS64" s="1030"/>
      <c r="AT64" s="1030"/>
      <c r="AU64" s="1030"/>
      <c r="AV64" s="1030"/>
      <c r="AW64" s="1030"/>
      <c r="AX64" s="1030"/>
      <c r="AY64" s="1030"/>
      <c r="AZ64" s="1030"/>
      <c r="BA64" s="1030"/>
    </row>
    <row r="65" spans="1:55" s="1" customFormat="1" ht="12" customHeight="1">
      <c r="A65" s="593" t="s">
        <v>303</v>
      </c>
      <c r="B65" s="206"/>
      <c r="C65" s="875"/>
      <c r="D65" s="50"/>
      <c r="E65" s="757">
        <f t="shared" si="17"/>
        <v>0</v>
      </c>
      <c r="F65" s="2"/>
      <c r="G65" s="2">
        <f t="shared" si="18"/>
        <v>0</v>
      </c>
      <c r="H65" s="748" t="e">
        <f t="shared" si="19"/>
        <v>#DIV/0!</v>
      </c>
      <c r="I65" s="887"/>
      <c r="J65" s="894"/>
      <c r="K65" s="51">
        <f t="shared" si="9"/>
        <v>0</v>
      </c>
      <c r="L65" s="757">
        <f t="shared" si="20"/>
        <v>0</v>
      </c>
      <c r="M65" s="770"/>
      <c r="N65" s="770">
        <f t="shared" si="21"/>
        <v>0</v>
      </c>
      <c r="O65" s="771" t="e">
        <f t="shared" si="22"/>
        <v>#DIV/0!</v>
      </c>
      <c r="P65" s="1198"/>
      <c r="Q65" s="50"/>
      <c r="R65" s="160">
        <f t="shared" si="23"/>
        <v>0</v>
      </c>
      <c r="S65" s="1498"/>
      <c r="T65" s="1499"/>
      <c r="U65" s="1499"/>
      <c r="V65" s="1500"/>
      <c r="W65" s="373"/>
      <c r="X65" s="373"/>
      <c r="Y65" s="373"/>
      <c r="Z65" s="1030"/>
      <c r="AA65" s="1030"/>
      <c r="AB65" s="1030"/>
      <c r="AC65" s="1030"/>
      <c r="AD65" s="1030"/>
      <c r="AE65" s="1030"/>
      <c r="AF65" s="1030"/>
      <c r="AG65" s="1030"/>
      <c r="AH65" s="1030"/>
      <c r="AI65" s="1030"/>
      <c r="AJ65" s="1030"/>
      <c r="AK65" s="1030"/>
      <c r="AL65" s="1030"/>
      <c r="AM65" s="1030"/>
      <c r="AN65" s="1030"/>
      <c r="AO65" s="1030"/>
      <c r="AP65" s="1030"/>
      <c r="AQ65" s="1030"/>
      <c r="AR65" s="1030"/>
      <c r="AS65" s="1030"/>
      <c r="AT65" s="1030"/>
      <c r="AU65" s="1030"/>
      <c r="AV65" s="1030"/>
      <c r="AW65" s="1030"/>
      <c r="AX65" s="1030"/>
      <c r="AY65" s="1030"/>
      <c r="AZ65" s="1030"/>
      <c r="BA65" s="1030"/>
    </row>
    <row r="66" spans="1:55" s="1" customFormat="1" ht="12" customHeight="1" thickBot="1">
      <c r="A66" s="593" t="s">
        <v>304</v>
      </c>
      <c r="B66" s="206"/>
      <c r="C66" s="875"/>
      <c r="D66" s="50"/>
      <c r="E66" s="757">
        <f t="shared" si="17"/>
        <v>0</v>
      </c>
      <c r="F66" s="2"/>
      <c r="G66" s="2">
        <f t="shared" si="18"/>
        <v>0</v>
      </c>
      <c r="H66" s="748" t="e">
        <f t="shared" si="19"/>
        <v>#DIV/0!</v>
      </c>
      <c r="I66" s="887"/>
      <c r="J66" s="894"/>
      <c r="K66" s="51">
        <f t="shared" si="9"/>
        <v>0</v>
      </c>
      <c r="L66" s="757">
        <f t="shared" si="20"/>
        <v>0</v>
      </c>
      <c r="M66" s="770"/>
      <c r="N66" s="770">
        <f t="shared" si="21"/>
        <v>0</v>
      </c>
      <c r="O66" s="771" t="e">
        <f t="shared" si="22"/>
        <v>#DIV/0!</v>
      </c>
      <c r="P66" s="1198"/>
      <c r="Q66" s="50"/>
      <c r="R66" s="160">
        <f t="shared" si="23"/>
        <v>0</v>
      </c>
      <c r="S66" s="1498"/>
      <c r="T66" s="1499"/>
      <c r="U66" s="1499"/>
      <c r="V66" s="1500"/>
      <c r="W66" s="373"/>
      <c r="X66" s="373"/>
      <c r="Y66" s="373"/>
      <c r="Z66" s="1030"/>
      <c r="AA66" s="1030"/>
      <c r="AB66" s="1030"/>
      <c r="AC66" s="1030"/>
      <c r="AD66" s="1030"/>
      <c r="AE66" s="1030"/>
      <c r="AF66" s="1030"/>
      <c r="AG66" s="1030"/>
      <c r="AH66" s="1030"/>
      <c r="AI66" s="1030"/>
      <c r="AJ66" s="1030"/>
      <c r="AK66" s="1030"/>
      <c r="AL66" s="1030"/>
      <c r="AM66" s="1030"/>
      <c r="AN66" s="1030"/>
      <c r="AO66" s="1030"/>
      <c r="AP66" s="1030"/>
      <c r="AQ66" s="1030"/>
      <c r="AR66" s="1030"/>
      <c r="AS66" s="1030"/>
      <c r="AT66" s="1030"/>
      <c r="AU66" s="1030"/>
      <c r="AV66" s="1030"/>
      <c r="AW66" s="1030"/>
      <c r="AX66" s="1030"/>
      <c r="AY66" s="1030"/>
      <c r="AZ66" s="1030"/>
      <c r="BA66" s="1030"/>
    </row>
    <row r="67" spans="1:55" s="1" customFormat="1" ht="15" thickTop="1" thickBot="1">
      <c r="A67" s="592" t="s">
        <v>305</v>
      </c>
      <c r="B67" s="602" t="s">
        <v>306</v>
      </c>
      <c r="C67" s="880"/>
      <c r="D67" s="621"/>
      <c r="E67" s="621"/>
      <c r="F67" s="621"/>
      <c r="G67" s="621"/>
      <c r="H67" s="621"/>
      <c r="I67" s="880"/>
      <c r="J67" s="896"/>
      <c r="K67" s="19"/>
      <c r="L67" s="747"/>
      <c r="M67" s="107"/>
      <c r="N67" s="107"/>
      <c r="O67" s="774"/>
      <c r="P67" s="1175"/>
      <c r="Q67" s="18"/>
      <c r="R67" s="20"/>
      <c r="S67" s="1504" t="s">
        <v>271</v>
      </c>
      <c r="T67" s="1505"/>
      <c r="U67" s="1505"/>
      <c r="V67" s="1506"/>
      <c r="W67" s="373"/>
      <c r="X67" s="373"/>
      <c r="Y67" s="373"/>
      <c r="Z67" s="1030"/>
      <c r="AA67" s="1030"/>
      <c r="AB67" s="1030"/>
      <c r="AC67" s="1030"/>
      <c r="AD67" s="1030"/>
      <c r="AE67" s="1030"/>
      <c r="AF67" s="1030"/>
      <c r="AG67" s="1030"/>
      <c r="AH67" s="1030"/>
      <c r="AI67" s="1030"/>
      <c r="AJ67" s="1030"/>
      <c r="AK67" s="1030"/>
      <c r="AL67" s="1030"/>
      <c r="AM67" s="1030"/>
      <c r="AN67" s="1030"/>
      <c r="AO67" s="1030"/>
      <c r="AP67" s="1030"/>
      <c r="AQ67" s="1030"/>
      <c r="AR67" s="1030"/>
      <c r="AS67" s="1030"/>
      <c r="AT67" s="1030"/>
      <c r="AU67" s="1030"/>
      <c r="AV67" s="1030"/>
      <c r="AW67" s="1030"/>
      <c r="AX67" s="1030"/>
      <c r="AY67" s="1030"/>
      <c r="AZ67" s="1030"/>
      <c r="BA67" s="1030"/>
    </row>
    <row r="68" spans="1:55" s="1" customFormat="1" ht="12" customHeight="1" thickTop="1">
      <c r="A68" s="593" t="s">
        <v>307</v>
      </c>
      <c r="B68" s="206"/>
      <c r="C68" s="875"/>
      <c r="D68" s="50"/>
      <c r="E68" s="757">
        <f>F68/100</f>
        <v>0</v>
      </c>
      <c r="F68" s="2"/>
      <c r="G68" s="2">
        <f>D68-F68</f>
        <v>0</v>
      </c>
      <c r="H68" s="748" t="e">
        <f>-G68/E68/100</f>
        <v>#DIV/0!</v>
      </c>
      <c r="I68" s="887"/>
      <c r="J68" s="894"/>
      <c r="K68" s="51">
        <f t="shared" si="9"/>
        <v>0</v>
      </c>
      <c r="L68" s="757">
        <f>M68/100</f>
        <v>0</v>
      </c>
      <c r="M68" s="770"/>
      <c r="N68" s="770">
        <f>K68-M68</f>
        <v>0</v>
      </c>
      <c r="O68" s="771" t="e">
        <f>-N68/L68/100</f>
        <v>#DIV/0!</v>
      </c>
      <c r="P68" s="1198"/>
      <c r="Q68" s="50"/>
      <c r="R68" s="160">
        <f>SUM(K68)</f>
        <v>0</v>
      </c>
      <c r="S68" s="1498"/>
      <c r="T68" s="1499"/>
      <c r="U68" s="1499"/>
      <c r="V68" s="1500"/>
      <c r="W68" s="373"/>
      <c r="X68" s="373"/>
      <c r="Y68" s="373"/>
      <c r="Z68" s="1030"/>
      <c r="AA68" s="1030"/>
      <c r="AB68" s="1030"/>
      <c r="AC68" s="1030"/>
      <c r="AD68" s="1030"/>
      <c r="AE68" s="1030"/>
      <c r="AF68" s="1030"/>
      <c r="AG68" s="1030"/>
      <c r="AH68" s="1030"/>
      <c r="AI68" s="1030"/>
      <c r="AJ68" s="1030"/>
      <c r="AK68" s="1030"/>
      <c r="AL68" s="1030"/>
      <c r="AM68" s="1030"/>
      <c r="AN68" s="1030"/>
      <c r="AO68" s="1030"/>
      <c r="AP68" s="1030"/>
      <c r="AQ68" s="1030"/>
      <c r="AR68" s="1030"/>
      <c r="AS68" s="1030"/>
      <c r="AT68" s="1030"/>
      <c r="AU68" s="1030"/>
      <c r="AV68" s="1030"/>
      <c r="AW68" s="1030"/>
      <c r="AX68" s="1030"/>
      <c r="AY68" s="1030"/>
      <c r="AZ68" s="1030"/>
      <c r="BA68" s="1030"/>
    </row>
    <row r="69" spans="1:55" s="1" customFormat="1" ht="12" customHeight="1" thickBot="1">
      <c r="A69" s="594" t="s">
        <v>308</v>
      </c>
      <c r="B69" s="206"/>
      <c r="C69" s="875"/>
      <c r="D69" s="50"/>
      <c r="E69" s="757">
        <f>F69/100</f>
        <v>0</v>
      </c>
      <c r="F69" s="2"/>
      <c r="G69" s="2">
        <f>D69-F69</f>
        <v>0</v>
      </c>
      <c r="H69" s="748" t="e">
        <f>-G69/E69/100</f>
        <v>#DIV/0!</v>
      </c>
      <c r="I69" s="887"/>
      <c r="J69" s="894"/>
      <c r="K69" s="51">
        <f t="shared" si="9"/>
        <v>0</v>
      </c>
      <c r="L69" s="757">
        <f>M69/100</f>
        <v>0</v>
      </c>
      <c r="M69" s="770"/>
      <c r="N69" s="770">
        <f>K69-M69</f>
        <v>0</v>
      </c>
      <c r="O69" s="771" t="e">
        <f>-N69/L69/100</f>
        <v>#DIV/0!</v>
      </c>
      <c r="P69" s="1198"/>
      <c r="Q69" s="50"/>
      <c r="R69" s="160">
        <f>SUM(K69)</f>
        <v>0</v>
      </c>
      <c r="S69" s="1498"/>
      <c r="T69" s="1499"/>
      <c r="U69" s="1499"/>
      <c r="V69" s="1500"/>
      <c r="W69" s="373"/>
      <c r="X69" s="373"/>
      <c r="Y69" s="373"/>
      <c r="Z69" s="1030"/>
      <c r="AA69" s="1030"/>
      <c r="AB69" s="1030"/>
      <c r="AC69" s="1030"/>
      <c r="AD69" s="1030"/>
      <c r="AE69" s="1030"/>
      <c r="AF69" s="1030"/>
      <c r="AG69" s="1030"/>
      <c r="AH69" s="1030"/>
      <c r="AI69" s="1030"/>
      <c r="AJ69" s="1030"/>
      <c r="AK69" s="1030"/>
      <c r="AL69" s="1030"/>
      <c r="AM69" s="1030"/>
      <c r="AN69" s="1030"/>
      <c r="AO69" s="1030"/>
      <c r="AP69" s="1030"/>
      <c r="AQ69" s="1030"/>
      <c r="AR69" s="1030"/>
      <c r="AS69" s="1030"/>
      <c r="AT69" s="1030"/>
      <c r="AU69" s="1030"/>
      <c r="AV69" s="1030"/>
      <c r="AW69" s="1030"/>
      <c r="AX69" s="1030"/>
      <c r="AY69" s="1030"/>
      <c r="AZ69" s="1030"/>
      <c r="BA69" s="1030"/>
    </row>
    <row r="70" spans="1:55" s="1" customFormat="1" ht="15" thickTop="1" thickBot="1">
      <c r="A70" s="592" t="s">
        <v>309</v>
      </c>
      <c r="B70" s="602" t="s">
        <v>310</v>
      </c>
      <c r="C70" s="880"/>
      <c r="D70" s="621"/>
      <c r="E70" s="621"/>
      <c r="F70" s="621"/>
      <c r="G70" s="621"/>
      <c r="H70" s="621"/>
      <c r="I70" s="880"/>
      <c r="J70" s="896"/>
      <c r="K70" s="19"/>
      <c r="L70" s="747"/>
      <c r="M70" s="107"/>
      <c r="N70" s="107"/>
      <c r="O70" s="774"/>
      <c r="P70" s="1175"/>
      <c r="Q70" s="18"/>
      <c r="R70" s="20"/>
      <c r="S70" s="1504" t="s">
        <v>271</v>
      </c>
      <c r="T70" s="1505"/>
      <c r="U70" s="1505"/>
      <c r="V70" s="1506"/>
      <c r="W70" s="373"/>
      <c r="X70" s="373"/>
      <c r="Y70" s="373"/>
      <c r="Z70" s="1030"/>
      <c r="AA70" s="1030"/>
      <c r="AB70" s="1030"/>
      <c r="AC70" s="1030"/>
      <c r="AD70" s="1030"/>
      <c r="AE70" s="1030"/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1030"/>
      <c r="AY70" s="1030"/>
      <c r="AZ70" s="1030"/>
      <c r="BA70" s="1030"/>
    </row>
    <row r="71" spans="1:55" s="1" customFormat="1" ht="12" customHeight="1" thickTop="1">
      <c r="A71" s="593" t="s">
        <v>311</v>
      </c>
      <c r="B71" s="206"/>
      <c r="C71" s="875"/>
      <c r="D71" s="50"/>
      <c r="E71" s="757">
        <f>F71/100</f>
        <v>0</v>
      </c>
      <c r="F71" s="2"/>
      <c r="G71" s="2">
        <f>D71-F71</f>
        <v>0</v>
      </c>
      <c r="H71" s="748" t="e">
        <f>-G71/E71/100</f>
        <v>#DIV/0!</v>
      </c>
      <c r="I71" s="887"/>
      <c r="J71" s="894"/>
      <c r="K71" s="51">
        <f t="shared" si="9"/>
        <v>0</v>
      </c>
      <c r="L71" s="757">
        <f>M71/100</f>
        <v>0</v>
      </c>
      <c r="M71" s="770"/>
      <c r="N71" s="770">
        <f>K71-M71</f>
        <v>0</v>
      </c>
      <c r="O71" s="771" t="e">
        <f>-N71/L71/100</f>
        <v>#DIV/0!</v>
      </c>
      <c r="P71" s="1198"/>
      <c r="Q71" s="50"/>
      <c r="R71" s="160">
        <f>SUM(K71)</f>
        <v>0</v>
      </c>
      <c r="S71" s="1498"/>
      <c r="T71" s="1499"/>
      <c r="U71" s="1499"/>
      <c r="V71" s="1500"/>
      <c r="W71" s="373"/>
      <c r="X71" s="373"/>
      <c r="Y71" s="373"/>
      <c r="Z71" s="1030"/>
      <c r="AA71" s="1030"/>
      <c r="AB71" s="1030"/>
      <c r="AC71" s="1030"/>
      <c r="AD71" s="1030"/>
      <c r="AE71" s="1030"/>
      <c r="AF71" s="1030"/>
      <c r="AG71" s="1030"/>
      <c r="AH71" s="1030"/>
      <c r="AI71" s="1030"/>
      <c r="AJ71" s="1030"/>
      <c r="AK71" s="1030"/>
      <c r="AL71" s="1030"/>
      <c r="AM71" s="1030"/>
      <c r="AN71" s="1030"/>
      <c r="AO71" s="1030"/>
      <c r="AP71" s="1030"/>
      <c r="AQ71" s="1030"/>
      <c r="AR71" s="1030"/>
      <c r="AS71" s="1030"/>
      <c r="AT71" s="1030"/>
      <c r="AU71" s="1030"/>
      <c r="AV71" s="1030"/>
      <c r="AW71" s="1030"/>
      <c r="AX71" s="1030"/>
      <c r="AY71" s="1030"/>
      <c r="AZ71" s="1030"/>
      <c r="BA71" s="1030"/>
    </row>
    <row r="72" spans="1:55" s="1" customFormat="1" ht="12" customHeight="1" thickBot="1">
      <c r="A72" s="594" t="s">
        <v>312</v>
      </c>
      <c r="B72" s="206"/>
      <c r="C72" s="875"/>
      <c r="D72" s="50"/>
      <c r="E72" s="757">
        <f>F72/100</f>
        <v>0</v>
      </c>
      <c r="F72" s="2"/>
      <c r="G72" s="2">
        <f>D72-F72</f>
        <v>0</v>
      </c>
      <c r="H72" s="748" t="e">
        <f>-G72/E72/100</f>
        <v>#DIV/0!</v>
      </c>
      <c r="I72" s="887"/>
      <c r="J72" s="894"/>
      <c r="K72" s="51">
        <f t="shared" si="9"/>
        <v>0</v>
      </c>
      <c r="L72" s="757">
        <f>M72/100</f>
        <v>0</v>
      </c>
      <c r="M72" s="770"/>
      <c r="N72" s="770">
        <f>K72-M72</f>
        <v>0</v>
      </c>
      <c r="O72" s="771" t="e">
        <f>-N72/L72/100</f>
        <v>#DIV/0!</v>
      </c>
      <c r="P72" s="1198"/>
      <c r="Q72" s="50"/>
      <c r="R72" s="160">
        <f>SUM(K72)</f>
        <v>0</v>
      </c>
      <c r="S72" s="1498"/>
      <c r="T72" s="1499"/>
      <c r="U72" s="1499"/>
      <c r="V72" s="1500"/>
      <c r="W72" s="373"/>
      <c r="X72" s="373"/>
      <c r="Y72" s="373"/>
      <c r="Z72" s="1030"/>
      <c r="AA72" s="1030"/>
      <c r="AB72" s="1030"/>
      <c r="AC72" s="1030"/>
      <c r="AD72" s="1030"/>
      <c r="AE72" s="1030"/>
      <c r="AF72" s="1030"/>
      <c r="AG72" s="1030"/>
      <c r="AH72" s="1030"/>
      <c r="AI72" s="1030"/>
      <c r="AJ72" s="1030"/>
      <c r="AK72" s="1030"/>
      <c r="AL72" s="1030"/>
      <c r="AM72" s="1030"/>
      <c r="AN72" s="1030"/>
      <c r="AO72" s="1030"/>
      <c r="AP72" s="1030"/>
      <c r="AQ72" s="1030"/>
      <c r="AR72" s="1030"/>
      <c r="AS72" s="1030"/>
      <c r="AT72" s="1030"/>
      <c r="AU72" s="1030"/>
      <c r="AV72" s="1030"/>
      <c r="AW72" s="1030"/>
      <c r="AX72" s="1030"/>
      <c r="AY72" s="1030"/>
      <c r="AZ72" s="1030"/>
      <c r="BA72" s="1030"/>
    </row>
    <row r="73" spans="1:55" s="1" customFormat="1" ht="15" thickTop="1" thickBot="1">
      <c r="A73" s="592" t="s">
        <v>313</v>
      </c>
      <c r="B73" s="602" t="s">
        <v>314</v>
      </c>
      <c r="C73" s="880"/>
      <c r="D73" s="621"/>
      <c r="E73" s="621"/>
      <c r="F73" s="621"/>
      <c r="G73" s="621"/>
      <c r="H73" s="621"/>
      <c r="I73" s="880"/>
      <c r="J73" s="896"/>
      <c r="K73" s="19"/>
      <c r="L73" s="747"/>
      <c r="M73" s="107"/>
      <c r="N73" s="107"/>
      <c r="O73" s="774"/>
      <c r="P73" s="1175"/>
      <c r="Q73" s="18"/>
      <c r="R73" s="20"/>
      <c r="S73" s="1504" t="s">
        <v>271</v>
      </c>
      <c r="T73" s="1505"/>
      <c r="U73" s="1505"/>
      <c r="V73" s="1506"/>
      <c r="W73" s="373"/>
      <c r="X73" s="373"/>
      <c r="Y73" s="373"/>
      <c r="Z73" s="1030"/>
      <c r="AA73" s="1030"/>
      <c r="AB73" s="1030"/>
      <c r="AC73" s="1030"/>
      <c r="AD73" s="1030"/>
      <c r="AE73" s="1030"/>
      <c r="AF73" s="1030"/>
      <c r="AG73" s="1030"/>
      <c r="AH73" s="1030"/>
      <c r="AI73" s="1030"/>
      <c r="AJ73" s="1030"/>
      <c r="AK73" s="1030"/>
      <c r="AL73" s="1030"/>
      <c r="AM73" s="1030"/>
      <c r="AN73" s="1030"/>
      <c r="AO73" s="1030"/>
      <c r="AP73" s="1030"/>
      <c r="AQ73" s="1030"/>
      <c r="AR73" s="1030"/>
      <c r="AS73" s="1030"/>
      <c r="AT73" s="1030"/>
      <c r="AU73" s="1030"/>
      <c r="AV73" s="1030"/>
      <c r="AW73" s="1030"/>
      <c r="AX73" s="1030"/>
      <c r="AY73" s="1030"/>
      <c r="AZ73" s="1030"/>
      <c r="BA73" s="1030"/>
      <c r="BB73" s="1030"/>
      <c r="BC73" s="1030"/>
    </row>
    <row r="74" spans="1:55" s="1" customFormat="1" ht="12" customHeight="1" thickTop="1">
      <c r="A74" s="593" t="s">
        <v>315</v>
      </c>
      <c r="B74" s="206"/>
      <c r="C74" s="875"/>
      <c r="D74" s="50"/>
      <c r="E74" s="757">
        <f>F74/100</f>
        <v>0</v>
      </c>
      <c r="F74" s="2"/>
      <c r="G74" s="2">
        <f>D74-F74</f>
        <v>0</v>
      </c>
      <c r="H74" s="748" t="e">
        <f>-G74/E74/100</f>
        <v>#DIV/0!</v>
      </c>
      <c r="I74" s="887"/>
      <c r="J74" s="894"/>
      <c r="K74" s="51">
        <f t="shared" si="9"/>
        <v>0</v>
      </c>
      <c r="L74" s="757">
        <f>M74/100</f>
        <v>0</v>
      </c>
      <c r="M74" s="770"/>
      <c r="N74" s="770">
        <f>K74-M74</f>
        <v>0</v>
      </c>
      <c r="O74" s="771" t="e">
        <f>-N74/L74/100</f>
        <v>#DIV/0!</v>
      </c>
      <c r="P74" s="1198"/>
      <c r="Q74" s="50"/>
      <c r="R74" s="160">
        <f>SUM(K74)</f>
        <v>0</v>
      </c>
      <c r="S74" s="1498"/>
      <c r="T74" s="1499"/>
      <c r="U74" s="1499"/>
      <c r="V74" s="1500"/>
      <c r="W74" s="373"/>
      <c r="X74" s="373"/>
      <c r="Y74" s="373"/>
      <c r="Z74" s="1030"/>
      <c r="AA74" s="1030"/>
      <c r="AB74" s="1030"/>
      <c r="AC74" s="1030"/>
      <c r="AD74" s="1030"/>
      <c r="AE74" s="1030"/>
      <c r="AF74" s="1030"/>
      <c r="AG74" s="1030"/>
      <c r="AH74" s="1030"/>
      <c r="AI74" s="1030"/>
      <c r="AJ74" s="1030"/>
      <c r="AK74" s="1030"/>
      <c r="AL74" s="1030"/>
      <c r="AM74" s="1030"/>
      <c r="AN74" s="1030"/>
      <c r="AO74" s="1030"/>
      <c r="AP74" s="1030"/>
      <c r="AQ74" s="1030"/>
      <c r="AR74" s="1030"/>
      <c r="AS74" s="1030"/>
      <c r="AT74" s="1030"/>
      <c r="AU74" s="1030"/>
      <c r="AV74" s="1030"/>
      <c r="AW74" s="1030"/>
      <c r="AX74" s="1030"/>
      <c r="AY74" s="1030"/>
      <c r="AZ74" s="1030"/>
      <c r="BA74" s="1030"/>
      <c r="BB74" s="1030"/>
      <c r="BC74" s="1030"/>
    </row>
    <row r="75" spans="1:55" s="1" customFormat="1" ht="12" customHeight="1" thickBot="1">
      <c r="A75" s="594" t="s">
        <v>316</v>
      </c>
      <c r="B75" s="206"/>
      <c r="C75" s="875"/>
      <c r="D75" s="50"/>
      <c r="E75" s="757">
        <f>F75/100</f>
        <v>0</v>
      </c>
      <c r="F75" s="2"/>
      <c r="G75" s="2">
        <f>D75-F75</f>
        <v>0</v>
      </c>
      <c r="H75" s="748" t="e">
        <f>-G75/E75/100</f>
        <v>#DIV/0!</v>
      </c>
      <c r="I75" s="887"/>
      <c r="J75" s="894"/>
      <c r="K75" s="51">
        <f t="shared" si="9"/>
        <v>0</v>
      </c>
      <c r="L75" s="757">
        <f>M75/100</f>
        <v>0</v>
      </c>
      <c r="M75" s="770"/>
      <c r="N75" s="770">
        <f>K75-M75</f>
        <v>0</v>
      </c>
      <c r="O75" s="771" t="e">
        <f>-N75/L75/100</f>
        <v>#DIV/0!</v>
      </c>
      <c r="P75" s="1198"/>
      <c r="Q75" s="50"/>
      <c r="R75" s="160">
        <f>SUM(K75)</f>
        <v>0</v>
      </c>
      <c r="S75" s="1498"/>
      <c r="T75" s="1499"/>
      <c r="U75" s="1499"/>
      <c r="V75" s="1500"/>
      <c r="W75" s="373"/>
      <c r="X75" s="373"/>
      <c r="Y75" s="373"/>
      <c r="Z75" s="1030"/>
      <c r="AA75" s="1030"/>
      <c r="AB75" s="1030"/>
      <c r="AC75" s="1030"/>
      <c r="AD75" s="1030"/>
      <c r="AE75" s="1030"/>
      <c r="AF75" s="1030"/>
      <c r="AG75" s="1030"/>
      <c r="AH75" s="1030"/>
      <c r="AI75" s="1030"/>
      <c r="AJ75" s="1030"/>
      <c r="AK75" s="1030"/>
      <c r="AL75" s="1030"/>
      <c r="AM75" s="1030"/>
      <c r="AN75" s="1030"/>
      <c r="AO75" s="1030"/>
      <c r="AP75" s="1030"/>
      <c r="AQ75" s="1030"/>
      <c r="AR75" s="1030"/>
      <c r="AS75" s="1030"/>
      <c r="AT75" s="1030"/>
      <c r="AU75" s="1030"/>
      <c r="AV75" s="1030"/>
      <c r="AW75" s="1030"/>
      <c r="AX75" s="1030"/>
      <c r="AY75" s="1030"/>
      <c r="AZ75" s="1030"/>
      <c r="BA75" s="1030"/>
      <c r="BB75" s="1030"/>
      <c r="BC75" s="1030"/>
    </row>
    <row r="76" spans="1:55" s="1" customFormat="1" ht="15" thickTop="1" thickBot="1">
      <c r="A76" s="592" t="s">
        <v>317</v>
      </c>
      <c r="B76" s="602" t="s">
        <v>318</v>
      </c>
      <c r="C76" s="880"/>
      <c r="D76" s="621"/>
      <c r="E76" s="621"/>
      <c r="F76" s="621"/>
      <c r="G76" s="621"/>
      <c r="H76" s="621"/>
      <c r="I76" s="880"/>
      <c r="J76" s="896"/>
      <c r="K76" s="19"/>
      <c r="L76" s="747"/>
      <c r="M76" s="107"/>
      <c r="N76" s="107"/>
      <c r="O76" s="774"/>
      <c r="P76" s="1175"/>
      <c r="Q76" s="18"/>
      <c r="R76" s="20"/>
      <c r="S76" s="1504" t="s">
        <v>271</v>
      </c>
      <c r="T76" s="1505"/>
      <c r="U76" s="1505"/>
      <c r="V76" s="1506"/>
      <c r="W76" s="373"/>
      <c r="X76" s="373"/>
      <c r="Y76" s="373"/>
      <c r="Z76" s="1030"/>
      <c r="AA76" s="1030"/>
      <c r="AB76" s="1030"/>
      <c r="AC76" s="1030"/>
      <c r="AD76" s="1030"/>
      <c r="AE76" s="1030"/>
      <c r="AF76" s="1030"/>
      <c r="AG76" s="1030"/>
      <c r="AH76" s="1030"/>
      <c r="AI76" s="1030"/>
      <c r="AJ76" s="1030"/>
      <c r="AK76" s="1030"/>
      <c r="AL76" s="1030"/>
      <c r="AM76" s="1030"/>
      <c r="AN76" s="1030"/>
      <c r="AO76" s="1030"/>
      <c r="AP76" s="1030"/>
      <c r="AQ76" s="1030"/>
      <c r="AR76" s="1030"/>
      <c r="AS76" s="1030"/>
      <c r="AT76" s="1030"/>
      <c r="AU76" s="1030"/>
      <c r="AV76" s="1030"/>
      <c r="AW76" s="1030"/>
      <c r="AX76" s="1030"/>
      <c r="AY76" s="1030"/>
      <c r="AZ76" s="1030"/>
      <c r="BA76" s="1030"/>
      <c r="BB76" s="1030"/>
      <c r="BC76" s="1030"/>
    </row>
    <row r="77" spans="1:55" s="1" customFormat="1" ht="12" customHeight="1" thickTop="1">
      <c r="A77" s="595" t="s">
        <v>319</v>
      </c>
      <c r="B77" s="206"/>
      <c r="C77" s="875"/>
      <c r="D77" s="50"/>
      <c r="E77" s="757">
        <f>F77/100</f>
        <v>0</v>
      </c>
      <c r="F77" s="2"/>
      <c r="G77" s="2">
        <f>D77-F77</f>
        <v>0</v>
      </c>
      <c r="H77" s="748" t="e">
        <f>-G77/E77/100</f>
        <v>#DIV/0!</v>
      </c>
      <c r="I77" s="887"/>
      <c r="J77" s="894"/>
      <c r="K77" s="51">
        <f>ROUND(C77*D77*I77,0)</f>
        <v>0</v>
      </c>
      <c r="L77" s="757">
        <f>M77/100</f>
        <v>0</v>
      </c>
      <c r="M77" s="770"/>
      <c r="N77" s="770">
        <f>K77-M77</f>
        <v>0</v>
      </c>
      <c r="O77" s="771" t="e">
        <f>-N77/L77/100</f>
        <v>#DIV/0!</v>
      </c>
      <c r="P77" s="1198"/>
      <c r="Q77" s="50"/>
      <c r="R77" s="160">
        <f>SUM(K77)</f>
        <v>0</v>
      </c>
      <c r="S77" s="1498"/>
      <c r="T77" s="1499"/>
      <c r="U77" s="1499"/>
      <c r="V77" s="1500"/>
      <c r="W77" s="373"/>
      <c r="X77" s="373"/>
      <c r="Y77" s="373"/>
      <c r="Z77" s="1030"/>
      <c r="AA77" s="1030"/>
      <c r="AB77" s="1030"/>
      <c r="AC77" s="1030"/>
      <c r="AD77" s="1030"/>
      <c r="AE77" s="1030"/>
      <c r="AF77" s="1030"/>
      <c r="AG77" s="1030"/>
      <c r="AH77" s="1030"/>
      <c r="AI77" s="1030"/>
      <c r="AJ77" s="1030"/>
      <c r="AK77" s="1030"/>
      <c r="AL77" s="1030"/>
      <c r="AM77" s="1030"/>
      <c r="AN77" s="1030"/>
      <c r="AO77" s="1030"/>
      <c r="AP77" s="1030"/>
      <c r="AQ77" s="1030"/>
      <c r="AR77" s="1030"/>
      <c r="AS77" s="1030"/>
      <c r="AT77" s="1030"/>
      <c r="AU77" s="1030"/>
      <c r="AV77" s="1030"/>
      <c r="AW77" s="1030"/>
      <c r="AX77" s="1030"/>
      <c r="AY77" s="1030"/>
      <c r="AZ77" s="1030"/>
      <c r="BA77" s="1030"/>
      <c r="BB77" s="1030"/>
      <c r="BC77" s="1030"/>
    </row>
    <row r="78" spans="1:55" s="1" customFormat="1" ht="12" customHeight="1" thickBot="1">
      <c r="A78" s="594" t="s">
        <v>320</v>
      </c>
      <c r="B78" s="206"/>
      <c r="C78" s="875"/>
      <c r="D78" s="50"/>
      <c r="E78" s="757">
        <f>F78/100</f>
        <v>0</v>
      </c>
      <c r="F78" s="2"/>
      <c r="G78" s="2">
        <f>D78-F78</f>
        <v>0</v>
      </c>
      <c r="H78" s="748" t="e">
        <f>-G78/E78/100</f>
        <v>#DIV/0!</v>
      </c>
      <c r="I78" s="887"/>
      <c r="J78" s="894"/>
      <c r="K78" s="51">
        <f>ROUND(C78*D78*I78,0)</f>
        <v>0</v>
      </c>
      <c r="L78" s="757">
        <f>M78/100</f>
        <v>0</v>
      </c>
      <c r="M78" s="770"/>
      <c r="N78" s="770">
        <f>K78-M78</f>
        <v>0</v>
      </c>
      <c r="O78" s="771" t="e">
        <f>-N78/L78/100</f>
        <v>#DIV/0!</v>
      </c>
      <c r="P78" s="1198"/>
      <c r="Q78" s="50"/>
      <c r="R78" s="160">
        <f>SUM(K78)</f>
        <v>0</v>
      </c>
      <c r="S78" s="1498"/>
      <c r="T78" s="1499"/>
      <c r="U78" s="1499"/>
      <c r="V78" s="1500"/>
      <c r="W78" s="373"/>
      <c r="X78" s="373"/>
      <c r="Y78" s="373"/>
      <c r="Z78" s="1030"/>
      <c r="AA78" s="1030"/>
      <c r="AB78" s="1030"/>
      <c r="AC78" s="1030"/>
      <c r="AD78" s="1030"/>
      <c r="AE78" s="1030"/>
      <c r="AF78" s="1030"/>
      <c r="AG78" s="1030"/>
      <c r="AH78" s="1030"/>
      <c r="AI78" s="1030"/>
      <c r="AJ78" s="1030"/>
      <c r="AK78" s="1030"/>
      <c r="AL78" s="1030"/>
      <c r="AM78" s="1030"/>
      <c r="AN78" s="1030"/>
      <c r="AO78" s="1030"/>
      <c r="AP78" s="1030"/>
      <c r="AQ78" s="1030"/>
      <c r="AR78" s="1030"/>
      <c r="AS78" s="1030"/>
      <c r="AT78" s="1030"/>
      <c r="AU78" s="1030"/>
      <c r="AV78" s="1030"/>
      <c r="AW78" s="1030"/>
      <c r="AX78" s="1030"/>
      <c r="AY78" s="1030"/>
      <c r="AZ78" s="1030"/>
      <c r="BA78" s="1030"/>
      <c r="BB78" s="1030"/>
      <c r="BC78" s="1030"/>
    </row>
    <row r="79" spans="1:55" s="1" customFormat="1" ht="15" thickTop="1" thickBot="1">
      <c r="A79" s="596" t="s">
        <v>321</v>
      </c>
      <c r="B79" s="602" t="s">
        <v>322</v>
      </c>
      <c r="C79" s="880"/>
      <c r="D79" s="621"/>
      <c r="E79" s="621"/>
      <c r="F79" s="621"/>
      <c r="G79" s="621"/>
      <c r="H79" s="621"/>
      <c r="I79" s="880"/>
      <c r="J79" s="896"/>
      <c r="K79" s="19"/>
      <c r="L79" s="747"/>
      <c r="M79" s="107"/>
      <c r="N79" s="107"/>
      <c r="O79" s="774"/>
      <c r="P79" s="1175"/>
      <c r="Q79" s="18"/>
      <c r="R79" s="20"/>
      <c r="S79" s="1504" t="s">
        <v>271</v>
      </c>
      <c r="T79" s="1505"/>
      <c r="U79" s="1505"/>
      <c r="V79" s="1506"/>
      <c r="W79" s="373"/>
      <c r="X79" s="373"/>
      <c r="Y79" s="373"/>
      <c r="Z79" s="1030"/>
      <c r="AA79" s="1030"/>
      <c r="AB79" s="1030"/>
      <c r="AC79" s="1030"/>
      <c r="AD79" s="1030"/>
      <c r="AE79" s="1030"/>
      <c r="AF79" s="1030"/>
      <c r="AG79" s="1030"/>
      <c r="AH79" s="1030"/>
      <c r="AI79" s="1030"/>
      <c r="AJ79" s="1030"/>
      <c r="AK79" s="1030"/>
      <c r="AL79" s="1030"/>
      <c r="AM79" s="1030"/>
      <c r="AN79" s="1030"/>
      <c r="AO79" s="1030"/>
      <c r="AP79" s="1030"/>
      <c r="AQ79" s="1030"/>
      <c r="AR79" s="1030"/>
      <c r="AS79" s="1030"/>
      <c r="AT79" s="1030"/>
      <c r="AU79" s="1030"/>
      <c r="AV79" s="1030"/>
      <c r="AW79" s="1030"/>
      <c r="AX79" s="1030"/>
      <c r="AY79" s="1030"/>
      <c r="AZ79" s="1030"/>
      <c r="BA79" s="1030"/>
      <c r="BB79" s="1030"/>
      <c r="BC79" s="1030"/>
    </row>
    <row r="80" spans="1:55" s="1" customFormat="1" ht="12" customHeight="1" thickTop="1">
      <c r="A80" s="595" t="s">
        <v>323</v>
      </c>
      <c r="B80" s="206"/>
      <c r="C80" s="875"/>
      <c r="D80" s="50"/>
      <c r="E80" s="757">
        <f>F80/100</f>
        <v>0</v>
      </c>
      <c r="F80" s="2"/>
      <c r="G80" s="2">
        <f>D80-F80</f>
        <v>0</v>
      </c>
      <c r="H80" s="748" t="e">
        <f>-G80/E80/100</f>
        <v>#DIV/0!</v>
      </c>
      <c r="I80" s="887"/>
      <c r="J80" s="894"/>
      <c r="K80" s="51">
        <f t="shared" si="9"/>
        <v>0</v>
      </c>
      <c r="L80" s="757">
        <f>M80/100</f>
        <v>0</v>
      </c>
      <c r="M80" s="770"/>
      <c r="N80" s="770">
        <f>K80-M80</f>
        <v>0</v>
      </c>
      <c r="O80" s="771" t="e">
        <f>-N80/L80/100</f>
        <v>#DIV/0!</v>
      </c>
      <c r="P80" s="1198"/>
      <c r="Q80" s="50"/>
      <c r="R80" s="160">
        <f>SUM(K80)</f>
        <v>0</v>
      </c>
      <c r="S80" s="1498"/>
      <c r="T80" s="1499"/>
      <c r="U80" s="1499"/>
      <c r="V80" s="1500"/>
      <c r="W80" s="373"/>
      <c r="X80" s="373"/>
      <c r="Y80" s="373"/>
      <c r="Z80" s="1030"/>
      <c r="AA80" s="1030"/>
      <c r="AB80" s="1030"/>
      <c r="AC80" s="1030"/>
      <c r="AD80" s="1030"/>
      <c r="AE80" s="1030"/>
      <c r="AF80" s="1030"/>
      <c r="AG80" s="1030"/>
      <c r="AH80" s="1030"/>
      <c r="AI80" s="1030"/>
      <c r="AJ80" s="1030"/>
      <c r="AK80" s="1030"/>
      <c r="AL80" s="1030"/>
      <c r="AM80" s="1030"/>
      <c r="AN80" s="1030"/>
      <c r="AO80" s="1030"/>
      <c r="AP80" s="1030"/>
      <c r="AQ80" s="1030"/>
      <c r="AR80" s="1030"/>
      <c r="AS80" s="1030"/>
      <c r="AT80" s="1030"/>
      <c r="AU80" s="1030"/>
      <c r="AV80" s="1030"/>
      <c r="AW80" s="1030"/>
      <c r="AX80" s="1030"/>
      <c r="AY80" s="1030"/>
      <c r="AZ80" s="1030"/>
      <c r="BA80" s="1030"/>
      <c r="BB80" s="1030"/>
      <c r="BC80" s="1030"/>
    </row>
    <row r="81" spans="1:56" s="1" customFormat="1" ht="12" customHeight="1">
      <c r="A81" s="594" t="s">
        <v>324</v>
      </c>
      <c r="B81" s="206"/>
      <c r="C81" s="875"/>
      <c r="D81" s="50"/>
      <c r="E81" s="757">
        <f>F81/100</f>
        <v>0</v>
      </c>
      <c r="F81" s="2"/>
      <c r="G81" s="2">
        <f>D81-F81</f>
        <v>0</v>
      </c>
      <c r="H81" s="748" t="e">
        <f>-G81/E81/100</f>
        <v>#DIV/0!</v>
      </c>
      <c r="I81" s="887"/>
      <c r="J81" s="894"/>
      <c r="K81" s="51">
        <f t="shared" si="9"/>
        <v>0</v>
      </c>
      <c r="L81" s="757">
        <f>M81/100</f>
        <v>0</v>
      </c>
      <c r="M81" s="770"/>
      <c r="N81" s="770">
        <f>K81-M81</f>
        <v>0</v>
      </c>
      <c r="O81" s="771" t="e">
        <f>-N81/L81/100</f>
        <v>#DIV/0!</v>
      </c>
      <c r="P81" s="1198"/>
      <c r="Q81" s="50"/>
      <c r="R81" s="160">
        <f>SUM(K81)</f>
        <v>0</v>
      </c>
      <c r="S81" s="1498"/>
      <c r="T81" s="1499"/>
      <c r="U81" s="1499"/>
      <c r="V81" s="1500"/>
      <c r="W81" s="373"/>
      <c r="X81" s="373"/>
      <c r="Y81" s="373"/>
      <c r="Z81" s="1030"/>
      <c r="AA81" s="1030"/>
      <c r="AB81" s="1030"/>
      <c r="AC81" s="1030"/>
      <c r="AD81" s="1030"/>
      <c r="AE81" s="1030"/>
      <c r="AF81" s="1030"/>
      <c r="AG81" s="1030"/>
      <c r="AH81" s="1030"/>
      <c r="AI81" s="1030"/>
      <c r="AJ81" s="1030"/>
      <c r="AK81" s="1030"/>
      <c r="AL81" s="1030"/>
      <c r="AM81" s="1030"/>
      <c r="AN81" s="1030"/>
      <c r="AO81" s="1030"/>
      <c r="AP81" s="1030"/>
      <c r="AQ81" s="1030"/>
      <c r="AR81" s="1030"/>
      <c r="AS81" s="1030"/>
      <c r="AT81" s="1030"/>
      <c r="AU81" s="1030"/>
      <c r="AV81" s="1030"/>
      <c r="AW81" s="1030"/>
      <c r="AX81" s="1030"/>
      <c r="AY81" s="1030"/>
      <c r="AZ81" s="1030"/>
      <c r="BA81" s="1030"/>
      <c r="BB81" s="1030"/>
      <c r="BC81" s="1030"/>
    </row>
    <row r="82" spans="1:56" s="1" customFormat="1" ht="12.6" customHeight="1" thickBot="1">
      <c r="A82" s="300"/>
      <c r="B82" s="600"/>
      <c r="C82" s="876"/>
      <c r="D82" s="107"/>
      <c r="E82" s="107"/>
      <c r="F82" s="107"/>
      <c r="G82" s="107"/>
      <c r="H82" s="107"/>
      <c r="I82" s="876"/>
      <c r="J82" s="14" t="s">
        <v>133</v>
      </c>
      <c r="K82" s="52">
        <f>SUM(K40:K42,K44:K46,K48:K55,K57:K66,K68:K69,K71:K72,K74:K75,K77:K78,K80:K81)</f>
        <v>0</v>
      </c>
      <c r="L82" s="747"/>
      <c r="M82" s="772"/>
      <c r="N82" s="772"/>
      <c r="O82" s="773"/>
      <c r="P82" s="1172"/>
      <c r="Q82" s="52">
        <f>SUM(Q40:Q42,Q44:Q46,Q48:Q55,Q57:Q66,Q68:Q69,Q71:Q72,Q74:Q75,Q77:Q78,Q80:Q81)</f>
        <v>0</v>
      </c>
      <c r="R82" s="52">
        <f>SUM(R40:R42,R44:R46,R48:R55,R57:R66,R68:R69,R71:R72,R74:R75,R77:R78,R80:R81)</f>
        <v>0</v>
      </c>
      <c r="S82" s="1035" t="b">
        <f>Q82+R82=K82</f>
        <v>1</v>
      </c>
      <c r="T82" s="1036"/>
      <c r="U82" s="1036"/>
      <c r="V82" s="1036"/>
      <c r="W82" s="373"/>
      <c r="X82" s="373"/>
      <c r="Y82" s="373"/>
      <c r="Z82" s="1030"/>
      <c r="AA82" s="1030"/>
      <c r="AB82" s="1030"/>
      <c r="AC82" s="1030"/>
      <c r="AD82" s="1030"/>
      <c r="AE82" s="1030"/>
      <c r="AF82" s="1030"/>
      <c r="AG82" s="1030"/>
      <c r="AH82" s="1030"/>
      <c r="AI82" s="1030"/>
      <c r="AJ82" s="1030"/>
      <c r="AK82" s="1030"/>
      <c r="AL82" s="1030"/>
      <c r="AM82" s="1030"/>
      <c r="AN82" s="1030"/>
      <c r="AO82" s="1030"/>
      <c r="AP82" s="1030"/>
      <c r="AQ82" s="1030"/>
      <c r="AR82" s="1030"/>
      <c r="AS82" s="1030"/>
      <c r="AT82" s="1030"/>
      <c r="AU82" s="1030"/>
      <c r="AV82" s="1030"/>
      <c r="AW82" s="1030"/>
      <c r="AX82" s="1030"/>
      <c r="AY82" s="1030"/>
      <c r="AZ82" s="1030"/>
      <c r="BA82" s="1030"/>
      <c r="BB82" s="1030"/>
      <c r="BC82" s="1030"/>
    </row>
    <row r="83" spans="1:56" s="1" customFormat="1" ht="12" customHeight="1" thickBot="1">
      <c r="A83" s="300"/>
      <c r="B83" s="600"/>
      <c r="C83" s="876"/>
      <c r="D83" s="107"/>
      <c r="E83" s="107"/>
      <c r="F83" s="107"/>
      <c r="G83" s="107"/>
      <c r="H83" s="107"/>
      <c r="I83" s="876"/>
      <c r="J83" s="16"/>
      <c r="K83" s="106"/>
      <c r="L83" s="747"/>
      <c r="M83" s="772"/>
      <c r="N83" s="772"/>
      <c r="O83" s="773"/>
      <c r="P83" s="1172"/>
      <c r="Q83" s="106"/>
      <c r="R83" s="106"/>
      <c r="S83" s="1038"/>
      <c r="T83" s="1036"/>
      <c r="U83" s="1036"/>
      <c r="V83" s="1036"/>
      <c r="W83" s="373"/>
      <c r="X83" s="373"/>
      <c r="Y83" s="373"/>
      <c r="Z83" s="1030"/>
      <c r="AA83" s="1030"/>
      <c r="AB83" s="1030"/>
      <c r="AC83" s="1030"/>
      <c r="AD83" s="1030"/>
      <c r="AE83" s="1030"/>
      <c r="AF83" s="1030"/>
      <c r="AG83" s="1030"/>
      <c r="AH83" s="1030"/>
      <c r="AI83" s="1030"/>
      <c r="AJ83" s="1030"/>
      <c r="AK83" s="1030"/>
      <c r="AL83" s="1030"/>
      <c r="AM83" s="1030"/>
      <c r="AN83" s="1030"/>
      <c r="AO83" s="1030"/>
      <c r="AP83" s="1030"/>
      <c r="AQ83" s="1030"/>
      <c r="AR83" s="1030"/>
      <c r="AS83" s="1030"/>
      <c r="AT83" s="1030"/>
      <c r="AU83" s="1030"/>
      <c r="AV83" s="1030"/>
      <c r="AW83" s="1030"/>
      <c r="AX83" s="1030"/>
      <c r="AY83" s="1030"/>
      <c r="AZ83" s="1030"/>
      <c r="BA83" s="1030"/>
      <c r="BB83" s="1030"/>
      <c r="BC83" s="1030"/>
    </row>
    <row r="84" spans="1:56" s="1" customFormat="1" ht="16.5" thickTop="1" thickBot="1">
      <c r="A84" s="590" t="s">
        <v>325</v>
      </c>
      <c r="B84" s="601" t="s">
        <v>326</v>
      </c>
      <c r="C84" s="878"/>
      <c r="D84" s="620"/>
      <c r="E84" s="620"/>
      <c r="F84" s="620"/>
      <c r="G84" s="620"/>
      <c r="H84" s="620"/>
      <c r="I84" s="878"/>
      <c r="J84" s="874"/>
      <c r="K84" s="99"/>
      <c r="L84" s="747"/>
      <c r="M84" s="107"/>
      <c r="N84" s="107"/>
      <c r="O84" s="774"/>
      <c r="P84" s="1206"/>
      <c r="Q84" s="13" t="s">
        <v>118</v>
      </c>
      <c r="R84" s="13" t="s">
        <v>119</v>
      </c>
      <c r="S84" s="1504" t="s">
        <v>271</v>
      </c>
      <c r="T84" s="1505"/>
      <c r="U84" s="1505"/>
      <c r="V84" s="1506"/>
      <c r="W84" s="373"/>
      <c r="X84" s="373"/>
      <c r="Y84" s="373"/>
      <c r="Z84" s="1030"/>
      <c r="AA84" s="1030"/>
      <c r="AB84" s="1030"/>
      <c r="AC84" s="1030"/>
      <c r="AD84" s="1030"/>
      <c r="AE84" s="1030"/>
      <c r="AF84" s="1030"/>
      <c r="AG84" s="1030"/>
      <c r="AH84" s="1030"/>
      <c r="AI84" s="1030"/>
      <c r="AJ84" s="1030"/>
      <c r="AK84" s="1030"/>
      <c r="AL84" s="1030"/>
      <c r="AM84" s="1030"/>
      <c r="AN84" s="1030"/>
      <c r="AO84" s="1030"/>
      <c r="AP84" s="1030"/>
      <c r="AQ84" s="1030"/>
      <c r="AR84" s="1030"/>
      <c r="AS84" s="1030"/>
      <c r="AT84" s="1030"/>
      <c r="AU84" s="1030"/>
      <c r="AV84" s="1030"/>
      <c r="AW84" s="1030"/>
      <c r="AX84" s="1030"/>
      <c r="AY84" s="1030"/>
      <c r="AZ84" s="1030"/>
      <c r="BA84" s="1030"/>
      <c r="BB84" s="1030"/>
      <c r="BC84" s="1030"/>
    </row>
    <row r="85" spans="1:56" s="1" customFormat="1" ht="12" customHeight="1" thickTop="1" thickBot="1">
      <c r="A85" s="591" t="s">
        <v>327</v>
      </c>
      <c r="B85" s="206"/>
      <c r="C85" s="875"/>
      <c r="D85" s="50"/>
      <c r="E85" s="757">
        <f>F85/100</f>
        <v>0</v>
      </c>
      <c r="F85" s="2"/>
      <c r="G85" s="2">
        <f>D85-F85</f>
        <v>0</v>
      </c>
      <c r="H85" s="748" t="e">
        <f>-G85/E85/100</f>
        <v>#DIV/0!</v>
      </c>
      <c r="I85" s="887"/>
      <c r="J85" s="894"/>
      <c r="K85" s="51">
        <f>ROUND(C85*D85*I85,0)</f>
        <v>0</v>
      </c>
      <c r="L85" s="757">
        <f>M85/100</f>
        <v>0</v>
      </c>
      <c r="M85" s="770"/>
      <c r="N85" s="770">
        <f>K85-M85</f>
        <v>0</v>
      </c>
      <c r="O85" s="771" t="e">
        <f>-N85/L85/100</f>
        <v>#DIV/0!</v>
      </c>
      <c r="P85" s="1171"/>
      <c r="Q85" s="50"/>
      <c r="R85" s="160">
        <f>SUM(K85)</f>
        <v>0</v>
      </c>
      <c r="S85" s="1498"/>
      <c r="T85" s="1499"/>
      <c r="U85" s="1499"/>
      <c r="V85" s="1500"/>
      <c r="W85" s="373"/>
      <c r="X85" s="373"/>
      <c r="Y85" s="373"/>
      <c r="Z85" s="1030"/>
      <c r="AA85" s="1030"/>
      <c r="AB85" s="1030"/>
      <c r="AC85" s="1030"/>
      <c r="AD85" s="1030"/>
      <c r="AE85" s="1030"/>
      <c r="AF85" s="1030"/>
      <c r="AG85" s="1030"/>
      <c r="AH85" s="1030"/>
      <c r="AI85" s="1030"/>
      <c r="AJ85" s="1030"/>
      <c r="AK85" s="1030"/>
      <c r="AL85" s="1030"/>
      <c r="AM85" s="1030"/>
      <c r="AN85" s="1030"/>
      <c r="AO85" s="1030"/>
      <c r="AP85" s="1030"/>
      <c r="AQ85" s="1030"/>
      <c r="AR85" s="1030"/>
      <c r="AS85" s="1030"/>
      <c r="AT85" s="1030"/>
      <c r="AU85" s="1030"/>
      <c r="AV85" s="1030"/>
      <c r="AW85" s="1030"/>
      <c r="AX85" s="1030"/>
      <c r="AY85" s="1030"/>
      <c r="AZ85" s="1030"/>
      <c r="BA85" s="1030"/>
      <c r="BB85" s="1030"/>
      <c r="BC85" s="1030"/>
    </row>
    <row r="86" spans="1:56" s="1" customFormat="1" ht="12" customHeight="1" thickTop="1" thickBot="1">
      <c r="A86" s="591" t="s">
        <v>328</v>
      </c>
      <c r="B86" s="206"/>
      <c r="C86" s="875"/>
      <c r="D86" s="50"/>
      <c r="E86" s="757">
        <f>F86/100</f>
        <v>0</v>
      </c>
      <c r="F86" s="2"/>
      <c r="G86" s="2">
        <f>D86-F86</f>
        <v>0</v>
      </c>
      <c r="H86" s="748" t="e">
        <f>-G86/E86/100</f>
        <v>#DIV/0!</v>
      </c>
      <c r="I86" s="887"/>
      <c r="J86" s="894"/>
      <c r="K86" s="51">
        <f>ROUND(C86*D86*I86,0)</f>
        <v>0</v>
      </c>
      <c r="L86" s="757">
        <f>M86/100</f>
        <v>0</v>
      </c>
      <c r="M86" s="770"/>
      <c r="N86" s="770">
        <f>K86-M86</f>
        <v>0</v>
      </c>
      <c r="O86" s="771" t="e">
        <f>-N86/L86/100</f>
        <v>#DIV/0!</v>
      </c>
      <c r="P86" s="1171"/>
      <c r="Q86" s="50"/>
      <c r="R86" s="160">
        <f>SUM(K86)</f>
        <v>0</v>
      </c>
      <c r="S86" s="1498"/>
      <c r="T86" s="1499"/>
      <c r="U86" s="1499"/>
      <c r="V86" s="1500"/>
      <c r="W86" s="373"/>
      <c r="X86" s="373"/>
      <c r="Y86" s="373"/>
      <c r="Z86" s="1030"/>
      <c r="AA86" s="1030"/>
      <c r="AB86" s="1030"/>
      <c r="AC86" s="1030"/>
      <c r="AD86" s="1030"/>
      <c r="AE86" s="1030"/>
      <c r="AF86" s="1030"/>
      <c r="AG86" s="1030"/>
      <c r="AH86" s="1030"/>
      <c r="AI86" s="1030"/>
      <c r="AJ86" s="1030"/>
      <c r="AK86" s="1030"/>
      <c r="AL86" s="1030"/>
      <c r="AM86" s="1030"/>
      <c r="AN86" s="1030"/>
      <c r="AO86" s="1030"/>
      <c r="AP86" s="1030"/>
      <c r="AQ86" s="1030"/>
      <c r="AR86" s="1030"/>
      <c r="AS86" s="1030"/>
      <c r="AT86" s="1030"/>
      <c r="AU86" s="1030"/>
      <c r="AV86" s="1030"/>
      <c r="AW86" s="1030"/>
      <c r="AX86" s="1030"/>
      <c r="AY86" s="1030"/>
      <c r="AZ86" s="1030"/>
      <c r="BA86" s="1030"/>
      <c r="BB86" s="1030"/>
      <c r="BC86" s="1030"/>
    </row>
    <row r="87" spans="1:56" s="1" customFormat="1" ht="12.6" customHeight="1" thickTop="1" thickBot="1">
      <c r="A87" s="300"/>
      <c r="B87" s="600"/>
      <c r="C87" s="876"/>
      <c r="D87" s="107"/>
      <c r="E87" s="107"/>
      <c r="F87" s="107"/>
      <c r="G87" s="107"/>
      <c r="H87" s="107"/>
      <c r="I87" s="876"/>
      <c r="J87" s="14" t="s">
        <v>133</v>
      </c>
      <c r="K87" s="52">
        <f>SUM(K85:K86)</f>
        <v>0</v>
      </c>
      <c r="L87" s="747"/>
      <c r="M87" s="772"/>
      <c r="N87" s="772"/>
      <c r="O87" s="773"/>
      <c r="P87" s="1172"/>
      <c r="Q87" s="52">
        <f>SUM(Q85:Q86)</f>
        <v>0</v>
      </c>
      <c r="R87" s="52">
        <f>SUM(R85:R86)</f>
        <v>0</v>
      </c>
      <c r="S87" s="1035" t="b">
        <f>Q87+R87=K87</f>
        <v>1</v>
      </c>
      <c r="T87" s="1036"/>
      <c r="U87" s="1036"/>
      <c r="V87" s="1036"/>
      <c r="W87" s="373"/>
      <c r="X87" s="373"/>
      <c r="Y87" s="373"/>
      <c r="Z87" s="1030"/>
      <c r="AA87" s="1030"/>
      <c r="AB87" s="1030"/>
      <c r="AC87" s="1030"/>
      <c r="AD87" s="1030"/>
      <c r="AE87" s="1030"/>
      <c r="AF87" s="1030"/>
      <c r="AG87" s="1030"/>
      <c r="AH87" s="1030"/>
      <c r="AI87" s="1030"/>
      <c r="AJ87" s="1030"/>
      <c r="AK87" s="1030"/>
      <c r="AL87" s="1030"/>
      <c r="AM87" s="1030"/>
      <c r="AN87" s="1030"/>
      <c r="AO87" s="1030"/>
      <c r="AP87" s="1030"/>
      <c r="AQ87" s="1030"/>
      <c r="AR87" s="1030"/>
      <c r="AS87" s="1030"/>
      <c r="AT87" s="1030"/>
      <c r="AU87" s="1030"/>
      <c r="AV87" s="1030"/>
      <c r="AW87" s="1030"/>
      <c r="AX87" s="1030"/>
      <c r="AY87" s="1030"/>
      <c r="AZ87" s="1030"/>
      <c r="BA87" s="1030"/>
      <c r="BB87" s="1030"/>
      <c r="BC87" s="1030"/>
    </row>
    <row r="88" spans="1:56" ht="12" customHeight="1" thickBot="1">
      <c r="A88" s="213"/>
      <c r="C88" s="877"/>
      <c r="D88" s="618"/>
      <c r="E88" s="618"/>
      <c r="F88" s="618"/>
      <c r="G88" s="618"/>
      <c r="H88" s="618"/>
      <c r="I88" s="877"/>
      <c r="L88" s="747"/>
      <c r="M88" s="772"/>
      <c r="N88" s="772"/>
      <c r="O88" s="773"/>
      <c r="S88" s="1037"/>
      <c r="T88" s="1037"/>
      <c r="U88" s="1037"/>
      <c r="V88" s="1037"/>
      <c r="W88" s="1044"/>
      <c r="X88" s="1044"/>
      <c r="Y88" s="1044"/>
      <c r="Z88" s="1045"/>
      <c r="AA88" s="1045"/>
      <c r="AB88" s="1045"/>
      <c r="AC88" s="1045"/>
      <c r="AD88" s="1045"/>
      <c r="AE88" s="1045"/>
      <c r="AF88" s="1045"/>
      <c r="AG88" s="1045"/>
      <c r="AH88" s="1045"/>
      <c r="AI88" s="1045"/>
      <c r="AJ88" s="1045"/>
      <c r="AK88" s="1045"/>
      <c r="AL88" s="1045"/>
      <c r="AM88" s="1045"/>
      <c r="AN88" s="1045"/>
      <c r="AO88" s="1045"/>
      <c r="AP88" s="1045"/>
      <c r="AQ88" s="1045"/>
      <c r="AR88" s="1045"/>
      <c r="AS88" s="1045"/>
      <c r="AT88" s="1045"/>
      <c r="AU88" s="1045"/>
      <c r="AV88" s="1045"/>
      <c r="AW88" s="1045"/>
      <c r="AX88" s="1045"/>
      <c r="AY88" s="1045"/>
      <c r="AZ88" s="1045"/>
      <c r="BA88" s="1045"/>
      <c r="BB88" s="1045"/>
      <c r="BC88" s="1045"/>
    </row>
    <row r="89" spans="1:56" s="1" customFormat="1" ht="16.5" thickTop="1" thickBot="1">
      <c r="A89" s="590" t="s">
        <v>329</v>
      </c>
      <c r="B89" s="601" t="s">
        <v>330</v>
      </c>
      <c r="C89" s="878"/>
      <c r="D89" s="620"/>
      <c r="E89" s="620"/>
      <c r="F89" s="620"/>
      <c r="G89" s="620"/>
      <c r="H89" s="620"/>
      <c r="I89" s="878"/>
      <c r="J89" s="874"/>
      <c r="K89" s="99"/>
      <c r="L89" s="747"/>
      <c r="M89" s="772"/>
      <c r="N89" s="772"/>
      <c r="O89" s="773"/>
      <c r="P89" s="1206"/>
      <c r="Q89" s="13" t="s">
        <v>118</v>
      </c>
      <c r="R89" s="13" t="s">
        <v>119</v>
      </c>
      <c r="S89" s="1036"/>
      <c r="T89" s="1036"/>
      <c r="U89" s="1036"/>
      <c r="V89" s="1036"/>
      <c r="W89" s="373"/>
      <c r="X89" s="373"/>
      <c r="Y89" s="373"/>
      <c r="Z89" s="1030"/>
      <c r="AA89" s="1030"/>
      <c r="AB89" s="1030"/>
      <c r="AC89" s="1030"/>
      <c r="AD89" s="1030"/>
      <c r="AE89" s="1030"/>
      <c r="AF89" s="1030"/>
      <c r="AG89" s="1030"/>
      <c r="AH89" s="1030"/>
      <c r="AI89" s="1030"/>
      <c r="AJ89" s="1030"/>
      <c r="AK89" s="1030"/>
      <c r="AL89" s="1030"/>
      <c r="AM89" s="1030"/>
      <c r="AN89" s="1030"/>
      <c r="AO89" s="1030"/>
      <c r="AP89" s="1030"/>
      <c r="AQ89" s="1030"/>
      <c r="AR89" s="1030"/>
      <c r="AS89" s="1030"/>
      <c r="AT89" s="1030"/>
      <c r="AU89" s="1030"/>
      <c r="AV89" s="1030"/>
      <c r="AW89" s="1030"/>
      <c r="AX89" s="1030"/>
      <c r="AY89" s="1030"/>
      <c r="AZ89" s="1030"/>
      <c r="BA89" s="1030"/>
      <c r="BB89" s="1030"/>
      <c r="BC89" s="1030"/>
    </row>
    <row r="90" spans="1:56" s="1" customFormat="1" ht="15" thickTop="1" thickBot="1">
      <c r="A90" s="592" t="s">
        <v>331</v>
      </c>
      <c r="B90" s="602" t="s">
        <v>332</v>
      </c>
      <c r="C90" s="880"/>
      <c r="D90" s="621"/>
      <c r="E90" s="621"/>
      <c r="F90" s="621"/>
      <c r="G90" s="621"/>
      <c r="H90" s="621"/>
      <c r="I90" s="880"/>
      <c r="J90" s="896"/>
      <c r="K90" s="19"/>
      <c r="L90" s="747"/>
      <c r="M90" s="107"/>
      <c r="N90" s="107"/>
      <c r="O90" s="774"/>
      <c r="P90" s="1175"/>
      <c r="Q90" s="18"/>
      <c r="R90" s="20"/>
      <c r="S90" s="1504" t="s">
        <v>271</v>
      </c>
      <c r="T90" s="1505"/>
      <c r="U90" s="1505"/>
      <c r="V90" s="1506"/>
      <c r="W90" s="373"/>
      <c r="X90" s="373"/>
      <c r="Y90" s="373"/>
      <c r="Z90" s="1530" t="s">
        <v>333</v>
      </c>
      <c r="AA90" s="1530"/>
      <c r="AB90" s="1530"/>
      <c r="AC90" s="1530"/>
      <c r="AD90" s="1530"/>
      <c r="AE90" s="1527" t="s">
        <v>334</v>
      </c>
      <c r="AF90" s="1528"/>
      <c r="AG90" s="1529"/>
      <c r="AK90" s="1530" t="s">
        <v>333</v>
      </c>
      <c r="AL90" s="1530"/>
      <c r="AM90" s="1530"/>
      <c r="AN90" s="1530"/>
      <c r="AO90" s="1530"/>
      <c r="AP90" s="1527" t="s">
        <v>334</v>
      </c>
      <c r="AQ90" s="1528"/>
      <c r="AR90" s="1529"/>
      <c r="AV90" s="1530" t="s">
        <v>333</v>
      </c>
      <c r="AW90" s="1530"/>
      <c r="AX90" s="1530"/>
      <c r="AY90" s="1530"/>
      <c r="AZ90" s="1530"/>
      <c r="BA90" s="1527" t="s">
        <v>334</v>
      </c>
      <c r="BB90" s="1528"/>
      <c r="BC90" s="1529"/>
    </row>
    <row r="91" spans="1:56" s="1" customFormat="1" ht="12" customHeight="1" thickTop="1" thickBot="1">
      <c r="A91" s="591" t="s">
        <v>335</v>
      </c>
      <c r="B91" s="206"/>
      <c r="C91" s="875"/>
      <c r="D91" s="50"/>
      <c r="E91" s="757">
        <f>F91/100</f>
        <v>0</v>
      </c>
      <c r="F91" s="2"/>
      <c r="G91" s="2">
        <f>D91-F91</f>
        <v>0</v>
      </c>
      <c r="H91" s="748" t="e">
        <f>-G91/E91/100</f>
        <v>#DIV/0!</v>
      </c>
      <c r="I91" s="887"/>
      <c r="J91" s="894"/>
      <c r="K91" s="51">
        <f>ROUND(C91*D91*I91,0)</f>
        <v>0</v>
      </c>
      <c r="L91" s="757">
        <f>M91/100</f>
        <v>0</v>
      </c>
      <c r="M91" s="770"/>
      <c r="N91" s="770">
        <f>K91-M91</f>
        <v>0</v>
      </c>
      <c r="O91" s="771" t="e">
        <f>-N91/L91/100</f>
        <v>#DIV/0!</v>
      </c>
      <c r="P91" s="1198"/>
      <c r="Q91" s="50"/>
      <c r="R91" s="160">
        <f>SUM(K91)</f>
        <v>0</v>
      </c>
      <c r="S91" s="1498"/>
      <c r="T91" s="1499"/>
      <c r="U91" s="1499"/>
      <c r="V91" s="1500"/>
      <c r="W91" s="1029"/>
      <c r="X91" s="1031" t="s">
        <v>336</v>
      </c>
      <c r="Y91" s="1021"/>
      <c r="Z91" s="1526"/>
      <c r="AA91" s="1526"/>
      <c r="AB91" s="1526"/>
      <c r="AC91" s="1526"/>
      <c r="AD91" s="1526"/>
      <c r="AE91" s="1523"/>
      <c r="AF91" s="1524"/>
      <c r="AG91" s="1525"/>
      <c r="AI91" s="1018" t="s">
        <v>337</v>
      </c>
      <c r="AJ91" s="1019"/>
      <c r="AK91" s="1526"/>
      <c r="AL91" s="1526"/>
      <c r="AM91" s="1526"/>
      <c r="AN91" s="1526"/>
      <c r="AO91" s="1526"/>
      <c r="AP91" s="1523"/>
      <c r="AQ91" s="1524"/>
      <c r="AR91" s="1525"/>
      <c r="AT91" s="1018" t="s">
        <v>338</v>
      </c>
      <c r="AU91" s="1019"/>
      <c r="AV91" s="1526"/>
      <c r="AW91" s="1526"/>
      <c r="AX91" s="1526"/>
      <c r="AY91" s="1526"/>
      <c r="AZ91" s="1526"/>
      <c r="BA91" s="1523"/>
      <c r="BB91" s="1524"/>
      <c r="BC91" s="1525"/>
    </row>
    <row r="92" spans="1:56" s="1" customFormat="1" ht="12" customHeight="1" thickTop="1" thickBot="1">
      <c r="A92" s="591" t="s">
        <v>339</v>
      </c>
      <c r="B92" s="206"/>
      <c r="C92" s="875"/>
      <c r="D92" s="50"/>
      <c r="E92" s="757"/>
      <c r="F92" s="2"/>
      <c r="G92" s="2"/>
      <c r="H92" s="748"/>
      <c r="I92" s="887"/>
      <c r="J92" s="894"/>
      <c r="K92" s="51">
        <f t="shared" ref="K92:K95" si="24">ROUND(C92*D92*I92,0)</f>
        <v>0</v>
      </c>
      <c r="L92" s="757"/>
      <c r="M92" s="770"/>
      <c r="N92" s="770"/>
      <c r="O92" s="771"/>
      <c r="P92" s="1198"/>
      <c r="Q92" s="50"/>
      <c r="R92" s="160">
        <f t="shared" ref="R92:R95" si="25">SUM(K92)</f>
        <v>0</v>
      </c>
      <c r="S92" s="1498"/>
      <c r="T92" s="1499"/>
      <c r="U92" s="1499"/>
      <c r="V92" s="1500"/>
      <c r="W92" s="1029"/>
      <c r="X92" s="1031" t="s">
        <v>336</v>
      </c>
      <c r="Y92" s="1021"/>
      <c r="Z92" s="1526"/>
      <c r="AA92" s="1526"/>
      <c r="AB92" s="1526"/>
      <c r="AC92" s="1526"/>
      <c r="AD92" s="1526"/>
      <c r="AE92" s="1523"/>
      <c r="AF92" s="1524"/>
      <c r="AG92" s="1525"/>
      <c r="AI92" s="1018" t="s">
        <v>337</v>
      </c>
      <c r="AJ92" s="1019"/>
      <c r="AK92" s="1526"/>
      <c r="AL92" s="1526"/>
      <c r="AM92" s="1526"/>
      <c r="AN92" s="1526"/>
      <c r="AO92" s="1526"/>
      <c r="AP92" s="1523"/>
      <c r="AQ92" s="1524"/>
      <c r="AR92" s="1525"/>
      <c r="AT92" s="1018" t="s">
        <v>338</v>
      </c>
      <c r="AU92" s="1020"/>
      <c r="AV92" s="1526"/>
      <c r="AW92" s="1526"/>
      <c r="AX92" s="1526"/>
      <c r="AY92" s="1526"/>
      <c r="AZ92" s="1526"/>
      <c r="BA92" s="1523"/>
      <c r="BB92" s="1524"/>
      <c r="BC92" s="1525"/>
    </row>
    <row r="93" spans="1:56" s="1" customFormat="1" ht="12" customHeight="1" thickTop="1" thickBot="1">
      <c r="A93" s="591" t="s">
        <v>340</v>
      </c>
      <c r="B93" s="206"/>
      <c r="C93" s="875"/>
      <c r="D93" s="50"/>
      <c r="E93" s="757"/>
      <c r="F93" s="2"/>
      <c r="G93" s="2"/>
      <c r="H93" s="748"/>
      <c r="I93" s="887"/>
      <c r="J93" s="894"/>
      <c r="K93" s="51">
        <f t="shared" si="24"/>
        <v>0</v>
      </c>
      <c r="L93" s="757"/>
      <c r="M93" s="770"/>
      <c r="N93" s="770"/>
      <c r="O93" s="771"/>
      <c r="P93" s="1198"/>
      <c r="Q93" s="50"/>
      <c r="R93" s="160">
        <f t="shared" si="25"/>
        <v>0</v>
      </c>
      <c r="S93" s="1498"/>
      <c r="T93" s="1499"/>
      <c r="U93" s="1499"/>
      <c r="V93" s="1500"/>
      <c r="W93" s="1029"/>
      <c r="X93" s="1031" t="s">
        <v>336</v>
      </c>
      <c r="Y93" s="1021"/>
      <c r="Z93" s="1526"/>
      <c r="AA93" s="1526"/>
      <c r="AB93" s="1526"/>
      <c r="AC93" s="1526"/>
      <c r="AD93" s="1526"/>
      <c r="AE93" s="1523"/>
      <c r="AF93" s="1524"/>
      <c r="AG93" s="1525"/>
      <c r="AI93" s="1018" t="s">
        <v>337</v>
      </c>
      <c r="AJ93" s="1019"/>
      <c r="AK93" s="1526"/>
      <c r="AL93" s="1526"/>
      <c r="AM93" s="1526"/>
      <c r="AN93" s="1526"/>
      <c r="AO93" s="1526"/>
      <c r="AP93" s="1523"/>
      <c r="AQ93" s="1524"/>
      <c r="AR93" s="1525"/>
      <c r="AT93" s="1018" t="s">
        <v>338</v>
      </c>
      <c r="AU93" s="1020"/>
      <c r="AV93" s="1526"/>
      <c r="AW93" s="1526"/>
      <c r="AX93" s="1526"/>
      <c r="AY93" s="1526"/>
      <c r="AZ93" s="1526"/>
      <c r="BA93" s="1523"/>
      <c r="BB93" s="1524"/>
      <c r="BC93" s="1525"/>
    </row>
    <row r="94" spans="1:56" s="1" customFormat="1" ht="12" customHeight="1" thickTop="1" thickBot="1">
      <c r="A94" s="591" t="s">
        <v>341</v>
      </c>
      <c r="B94" s="206"/>
      <c r="C94" s="875"/>
      <c r="D94" s="50"/>
      <c r="E94" s="757"/>
      <c r="F94" s="2"/>
      <c r="G94" s="2"/>
      <c r="H94" s="748"/>
      <c r="I94" s="887"/>
      <c r="J94" s="894"/>
      <c r="K94" s="51">
        <f t="shared" si="24"/>
        <v>0</v>
      </c>
      <c r="L94" s="757"/>
      <c r="M94" s="770"/>
      <c r="N94" s="770"/>
      <c r="O94" s="771"/>
      <c r="P94" s="1198"/>
      <c r="Q94" s="50"/>
      <c r="R94" s="160">
        <f t="shared" si="25"/>
        <v>0</v>
      </c>
      <c r="S94" s="1498"/>
      <c r="T94" s="1499"/>
      <c r="U94" s="1499"/>
      <c r="V94" s="1500"/>
      <c r="W94" s="1029"/>
      <c r="X94" s="1031" t="s">
        <v>336</v>
      </c>
      <c r="Y94" s="1021"/>
      <c r="Z94" s="1526"/>
      <c r="AA94" s="1526"/>
      <c r="AB94" s="1526"/>
      <c r="AC94" s="1526"/>
      <c r="AD94" s="1526"/>
      <c r="AE94" s="1523"/>
      <c r="AF94" s="1524"/>
      <c r="AG94" s="1525"/>
      <c r="AI94" s="1018" t="s">
        <v>337</v>
      </c>
      <c r="AJ94" s="1019"/>
      <c r="AK94" s="1526"/>
      <c r="AL94" s="1526"/>
      <c r="AM94" s="1526"/>
      <c r="AN94" s="1526"/>
      <c r="AO94" s="1526"/>
      <c r="AP94" s="1523"/>
      <c r="AQ94" s="1524"/>
      <c r="AR94" s="1525"/>
      <c r="AT94" s="1018" t="s">
        <v>338</v>
      </c>
      <c r="AU94" s="1020"/>
      <c r="AV94" s="1526"/>
      <c r="AW94" s="1526"/>
      <c r="AX94" s="1526"/>
      <c r="AY94" s="1526"/>
      <c r="AZ94" s="1526"/>
      <c r="BA94" s="1523"/>
      <c r="BB94" s="1524"/>
      <c r="BC94" s="1525"/>
    </row>
    <row r="95" spans="1:56" s="1" customFormat="1" ht="12" customHeight="1" thickTop="1" thickBot="1">
      <c r="A95" s="591" t="s">
        <v>342</v>
      </c>
      <c r="B95" s="206"/>
      <c r="C95" s="875"/>
      <c r="D95" s="50"/>
      <c r="E95" s="757">
        <f>F95/100</f>
        <v>0</v>
      </c>
      <c r="F95" s="2"/>
      <c r="G95" s="2">
        <f>D95-F95</f>
        <v>0</v>
      </c>
      <c r="H95" s="748" t="e">
        <f>-G95/E95/100</f>
        <v>#DIV/0!</v>
      </c>
      <c r="I95" s="887"/>
      <c r="J95" s="894"/>
      <c r="K95" s="51">
        <f t="shared" si="24"/>
        <v>0</v>
      </c>
      <c r="L95" s="757">
        <f>M95/100</f>
        <v>0</v>
      </c>
      <c r="M95" s="770"/>
      <c r="N95" s="770">
        <f>K95-M95</f>
        <v>0</v>
      </c>
      <c r="O95" s="771" t="e">
        <f>-N95/L95/100</f>
        <v>#DIV/0!</v>
      </c>
      <c r="P95" s="1198"/>
      <c r="Q95" s="50"/>
      <c r="R95" s="160">
        <f t="shared" si="25"/>
        <v>0</v>
      </c>
      <c r="S95" s="1498"/>
      <c r="T95" s="1499"/>
      <c r="U95" s="1499"/>
      <c r="V95" s="1500"/>
      <c r="W95" s="1029"/>
      <c r="X95" s="1031" t="s">
        <v>336</v>
      </c>
      <c r="Y95" s="1021"/>
      <c r="Z95" s="1526"/>
      <c r="AA95" s="1526"/>
      <c r="AB95" s="1526"/>
      <c r="AC95" s="1526"/>
      <c r="AD95" s="1526"/>
      <c r="AE95" s="1523"/>
      <c r="AF95" s="1524"/>
      <c r="AG95" s="1525"/>
      <c r="AI95" s="1018" t="s">
        <v>337</v>
      </c>
      <c r="AJ95" s="1019"/>
      <c r="AK95" s="1526"/>
      <c r="AL95" s="1526"/>
      <c r="AM95" s="1526"/>
      <c r="AN95" s="1526"/>
      <c r="AO95" s="1526"/>
      <c r="AP95" s="1523"/>
      <c r="AQ95" s="1524"/>
      <c r="AR95" s="1525"/>
      <c r="AT95" s="1018" t="s">
        <v>338</v>
      </c>
      <c r="AU95" s="1019"/>
      <c r="AV95" s="1526"/>
      <c r="AW95" s="1526"/>
      <c r="AX95" s="1526"/>
      <c r="AY95" s="1526"/>
      <c r="AZ95" s="1526"/>
      <c r="BA95" s="1523"/>
      <c r="BB95" s="1524"/>
      <c r="BC95" s="1525"/>
    </row>
    <row r="96" spans="1:56" s="1" customFormat="1" ht="15" thickTop="1" thickBot="1">
      <c r="A96" s="592" t="s">
        <v>343</v>
      </c>
      <c r="B96" s="602" t="s">
        <v>344</v>
      </c>
      <c r="C96" s="880"/>
      <c r="D96" s="621"/>
      <c r="E96" s="621"/>
      <c r="F96" s="621"/>
      <c r="G96" s="621"/>
      <c r="H96" s="621"/>
      <c r="I96" s="880"/>
      <c r="J96" s="896"/>
      <c r="K96" s="19"/>
      <c r="L96" s="747"/>
      <c r="M96" s="107"/>
      <c r="N96" s="107"/>
      <c r="O96" s="774"/>
      <c r="P96" s="1175"/>
      <c r="Q96" s="18"/>
      <c r="R96" s="20"/>
      <c r="S96" s="1504" t="s">
        <v>271</v>
      </c>
      <c r="T96" s="1505"/>
      <c r="U96" s="1505"/>
      <c r="V96" s="1506"/>
      <c r="W96" s="1566" t="s">
        <v>272</v>
      </c>
      <c r="X96" s="1566"/>
      <c r="Y96" s="1566"/>
      <c r="Z96" s="1530" t="s">
        <v>273</v>
      </c>
      <c r="AA96" s="1530"/>
      <c r="AB96" s="1530"/>
      <c r="AC96" s="1530"/>
      <c r="AD96" s="1530"/>
      <c r="AE96" s="1532" t="s">
        <v>274</v>
      </c>
      <c r="AF96" s="1532"/>
      <c r="AG96" s="1532"/>
      <c r="AH96" s="1532"/>
      <c r="AI96" s="1532"/>
      <c r="AJ96" s="1532"/>
      <c r="AK96" s="1532"/>
      <c r="AL96" s="1532"/>
      <c r="AM96" s="1532"/>
      <c r="AN96" s="1532"/>
      <c r="AO96" s="1030"/>
      <c r="AP96" s="1030"/>
      <c r="AQ96" s="1030"/>
      <c r="AR96" s="1030"/>
      <c r="AS96" s="1030"/>
      <c r="AT96" s="1030"/>
      <c r="AU96" s="1030"/>
      <c r="AV96" s="1030"/>
      <c r="AW96" s="1030"/>
      <c r="AX96" s="1030"/>
      <c r="AY96" s="1030"/>
      <c r="AZ96" s="1030"/>
      <c r="BA96" s="1030"/>
      <c r="BB96" s="1030"/>
      <c r="BC96" s="1030"/>
      <c r="BD96" s="1030"/>
    </row>
    <row r="97" spans="1:56" s="1" customFormat="1" ht="12" customHeight="1" thickTop="1">
      <c r="A97" s="1509"/>
      <c r="B97" s="1510"/>
      <c r="C97" s="875"/>
      <c r="D97" s="50"/>
      <c r="E97" s="757">
        <f t="shared" ref="E97:E111" si="26">F97/100</f>
        <v>0</v>
      </c>
      <c r="F97" s="2"/>
      <c r="G97" s="2">
        <f t="shared" ref="G97:G111" si="27">D97-F97</f>
        <v>0</v>
      </c>
      <c r="H97" s="748" t="e">
        <f t="shared" ref="H97:H111" si="28">-G97/E97/100</f>
        <v>#DIV/0!</v>
      </c>
      <c r="I97" s="887"/>
      <c r="J97" s="894"/>
      <c r="K97" s="51">
        <f t="shared" ref="K97:K117" si="29">ROUND(C97*D97*I97,0)</f>
        <v>0</v>
      </c>
      <c r="L97" s="757">
        <f t="shared" ref="L97:L111" si="30">M97/100</f>
        <v>0</v>
      </c>
      <c r="M97" s="770"/>
      <c r="N97" s="770">
        <f t="shared" ref="N97:N111" si="31">K97-M97</f>
        <v>0</v>
      </c>
      <c r="O97" s="771" t="e">
        <f t="shared" ref="O97:O111" si="32">-N97/L97/100</f>
        <v>#DIV/0!</v>
      </c>
      <c r="P97" s="1198"/>
      <c r="Q97" s="50"/>
      <c r="R97" s="160">
        <f t="shared" ref="R97:R111" si="33">SUM(K97)</f>
        <v>0</v>
      </c>
      <c r="S97" s="1498"/>
      <c r="T97" s="1499"/>
      <c r="U97" s="1499"/>
      <c r="V97" s="1500"/>
      <c r="W97" s="1026"/>
      <c r="X97" s="1026"/>
      <c r="Y97" s="1026"/>
      <c r="Z97" s="1526"/>
      <c r="AA97" s="1526"/>
      <c r="AB97" s="1526"/>
      <c r="AC97" s="1526"/>
      <c r="AD97" s="1526"/>
      <c r="AE97" s="1531"/>
      <c r="AF97" s="1531"/>
      <c r="AG97" s="1531"/>
      <c r="AH97" s="1531"/>
      <c r="AI97" s="1531"/>
      <c r="AJ97" s="1531"/>
      <c r="AK97" s="1531"/>
      <c r="AL97" s="1531"/>
      <c r="AM97" s="1531"/>
      <c r="AN97" s="1531"/>
      <c r="AO97" s="1030"/>
      <c r="AP97" s="1030"/>
      <c r="AQ97" s="1030"/>
      <c r="AR97" s="1030"/>
      <c r="AS97" s="1030"/>
      <c r="AT97" s="1030"/>
      <c r="AU97" s="1030"/>
      <c r="AV97" s="1030"/>
      <c r="AW97" s="1030"/>
      <c r="AX97" s="1030"/>
      <c r="AY97" s="1030"/>
      <c r="AZ97" s="1030"/>
      <c r="BA97" s="1030"/>
      <c r="BB97" s="1030"/>
      <c r="BC97" s="1030"/>
      <c r="BD97" s="1030"/>
    </row>
    <row r="98" spans="1:56" s="1" customFormat="1" ht="12" customHeight="1">
      <c r="A98" s="1507"/>
      <c r="B98" s="1508"/>
      <c r="C98" s="875"/>
      <c r="D98" s="50"/>
      <c r="E98" s="757">
        <f t="shared" si="26"/>
        <v>0</v>
      </c>
      <c r="F98" s="2"/>
      <c r="G98" s="2">
        <f t="shared" si="27"/>
        <v>0</v>
      </c>
      <c r="H98" s="748" t="e">
        <f t="shared" si="28"/>
        <v>#DIV/0!</v>
      </c>
      <c r="I98" s="887"/>
      <c r="J98" s="894"/>
      <c r="K98" s="51">
        <f t="shared" si="29"/>
        <v>0</v>
      </c>
      <c r="L98" s="757">
        <f t="shared" si="30"/>
        <v>0</v>
      </c>
      <c r="M98" s="770"/>
      <c r="N98" s="770">
        <f t="shared" si="31"/>
        <v>0</v>
      </c>
      <c r="O98" s="771" t="e">
        <f t="shared" si="32"/>
        <v>#DIV/0!</v>
      </c>
      <c r="P98" s="1198"/>
      <c r="Q98" s="50"/>
      <c r="R98" s="160">
        <f t="shared" si="33"/>
        <v>0</v>
      </c>
      <c r="S98" s="1498"/>
      <c r="T98" s="1499"/>
      <c r="U98" s="1499"/>
      <c r="V98" s="1500"/>
      <c r="W98" s="1026"/>
      <c r="X98" s="1026"/>
      <c r="Y98" s="1026"/>
      <c r="Z98" s="1526"/>
      <c r="AA98" s="1526"/>
      <c r="AB98" s="1526"/>
      <c r="AC98" s="1526"/>
      <c r="AD98" s="1526"/>
      <c r="AE98" s="1531"/>
      <c r="AF98" s="1531"/>
      <c r="AG98" s="1531"/>
      <c r="AH98" s="1531"/>
      <c r="AI98" s="1531"/>
      <c r="AJ98" s="1531"/>
      <c r="AK98" s="1531"/>
      <c r="AL98" s="1531"/>
      <c r="AM98" s="1531"/>
      <c r="AN98" s="1531"/>
      <c r="AO98" s="1030"/>
      <c r="AP98" s="1030"/>
      <c r="AQ98" s="1030"/>
      <c r="AR98" s="1030"/>
      <c r="AS98" s="1030"/>
      <c r="AT98" s="1030"/>
      <c r="AU98" s="1030"/>
      <c r="AV98" s="1030"/>
      <c r="AW98" s="1030"/>
      <c r="AX98" s="1030"/>
      <c r="AY98" s="1030"/>
      <c r="AZ98" s="1030"/>
      <c r="BA98" s="1030"/>
      <c r="BB98" s="1030"/>
      <c r="BC98" s="1030"/>
      <c r="BD98" s="1030"/>
    </row>
    <row r="99" spans="1:56" s="1" customFormat="1" ht="12" customHeight="1">
      <c r="A99" s="1507"/>
      <c r="B99" s="1508"/>
      <c r="C99" s="875"/>
      <c r="D99" s="50"/>
      <c r="E99" s="757">
        <f t="shared" si="26"/>
        <v>0</v>
      </c>
      <c r="F99" s="2"/>
      <c r="G99" s="2">
        <f t="shared" si="27"/>
        <v>0</v>
      </c>
      <c r="H99" s="748" t="e">
        <f t="shared" si="28"/>
        <v>#DIV/0!</v>
      </c>
      <c r="I99" s="887"/>
      <c r="J99" s="894"/>
      <c r="K99" s="51">
        <f t="shared" si="29"/>
        <v>0</v>
      </c>
      <c r="L99" s="757">
        <f t="shared" si="30"/>
        <v>0</v>
      </c>
      <c r="M99" s="770"/>
      <c r="N99" s="770">
        <f t="shared" si="31"/>
        <v>0</v>
      </c>
      <c r="O99" s="771" t="e">
        <f t="shared" si="32"/>
        <v>#DIV/0!</v>
      </c>
      <c r="P99" s="1198"/>
      <c r="Q99" s="50"/>
      <c r="R99" s="160">
        <f t="shared" si="33"/>
        <v>0</v>
      </c>
      <c r="S99" s="1498"/>
      <c r="T99" s="1499"/>
      <c r="U99" s="1499"/>
      <c r="V99" s="1500"/>
      <c r="W99" s="1026"/>
      <c r="X99" s="1026"/>
      <c r="Y99" s="1026"/>
      <c r="Z99" s="1526"/>
      <c r="AA99" s="1526"/>
      <c r="AB99" s="1526"/>
      <c r="AC99" s="1526"/>
      <c r="AD99" s="1526"/>
      <c r="AE99" s="1531"/>
      <c r="AF99" s="1531"/>
      <c r="AG99" s="1531"/>
      <c r="AH99" s="1531"/>
      <c r="AI99" s="1531"/>
      <c r="AJ99" s="1531"/>
      <c r="AK99" s="1531"/>
      <c r="AL99" s="1531"/>
      <c r="AM99" s="1531"/>
      <c r="AN99" s="1531"/>
      <c r="AO99" s="1030"/>
      <c r="AP99" s="1030"/>
      <c r="AQ99" s="1030"/>
      <c r="AR99" s="1030"/>
      <c r="AS99" s="1030"/>
      <c r="AT99" s="1030"/>
      <c r="AU99" s="1030"/>
      <c r="AV99" s="1030"/>
      <c r="AW99" s="1030"/>
      <c r="AX99" s="1030"/>
      <c r="AY99" s="1030"/>
      <c r="AZ99" s="1030"/>
      <c r="BA99" s="1030"/>
      <c r="BB99" s="1030"/>
      <c r="BC99" s="1030"/>
      <c r="BD99" s="1030"/>
    </row>
    <row r="100" spans="1:56" s="1" customFormat="1" ht="12" customHeight="1">
      <c r="A100" s="1507"/>
      <c r="B100" s="1508"/>
      <c r="C100" s="875"/>
      <c r="D100" s="50"/>
      <c r="E100" s="757">
        <f t="shared" si="26"/>
        <v>0</v>
      </c>
      <c r="F100" s="2"/>
      <c r="G100" s="2">
        <f t="shared" si="27"/>
        <v>0</v>
      </c>
      <c r="H100" s="748" t="e">
        <f t="shared" si="28"/>
        <v>#DIV/0!</v>
      </c>
      <c r="I100" s="887"/>
      <c r="J100" s="894"/>
      <c r="K100" s="51">
        <f t="shared" si="29"/>
        <v>0</v>
      </c>
      <c r="L100" s="757">
        <f t="shared" si="30"/>
        <v>0</v>
      </c>
      <c r="M100" s="770"/>
      <c r="N100" s="770">
        <f t="shared" si="31"/>
        <v>0</v>
      </c>
      <c r="O100" s="771" t="e">
        <f t="shared" si="32"/>
        <v>#DIV/0!</v>
      </c>
      <c r="P100" s="1198"/>
      <c r="Q100" s="50"/>
      <c r="R100" s="160">
        <f t="shared" si="33"/>
        <v>0</v>
      </c>
      <c r="S100" s="1498"/>
      <c r="T100" s="1499"/>
      <c r="U100" s="1499"/>
      <c r="V100" s="1500"/>
      <c r="W100" s="1026"/>
      <c r="X100" s="1026"/>
      <c r="Y100" s="1026"/>
      <c r="Z100" s="1526"/>
      <c r="AA100" s="1526"/>
      <c r="AB100" s="1526"/>
      <c r="AC100" s="1526"/>
      <c r="AD100" s="1526"/>
      <c r="AE100" s="1531"/>
      <c r="AF100" s="1531"/>
      <c r="AG100" s="1531"/>
      <c r="AH100" s="1531"/>
      <c r="AI100" s="1531"/>
      <c r="AJ100" s="1531"/>
      <c r="AK100" s="1531"/>
      <c r="AL100" s="1531"/>
      <c r="AM100" s="1531"/>
      <c r="AN100" s="1531"/>
      <c r="AO100" s="1030"/>
      <c r="AP100" s="1030"/>
      <c r="AQ100" s="1030"/>
      <c r="AR100" s="1030"/>
      <c r="AS100" s="1030"/>
      <c r="AT100" s="1030"/>
      <c r="AU100" s="1030"/>
      <c r="AV100" s="1030"/>
      <c r="AW100" s="1030"/>
      <c r="AX100" s="1030"/>
      <c r="AY100" s="1030"/>
      <c r="AZ100" s="1030"/>
      <c r="BA100" s="1030"/>
      <c r="BB100" s="1030"/>
      <c r="BC100" s="1030"/>
      <c r="BD100" s="1030"/>
    </row>
    <row r="101" spans="1:56" s="1" customFormat="1" ht="12" customHeight="1">
      <c r="A101" s="1507"/>
      <c r="B101" s="1508"/>
      <c r="C101" s="875"/>
      <c r="D101" s="50"/>
      <c r="E101" s="757">
        <f t="shared" si="26"/>
        <v>0</v>
      </c>
      <c r="F101" s="2"/>
      <c r="G101" s="2">
        <f t="shared" si="27"/>
        <v>0</v>
      </c>
      <c r="H101" s="748" t="e">
        <f t="shared" si="28"/>
        <v>#DIV/0!</v>
      </c>
      <c r="I101" s="887"/>
      <c r="J101" s="894"/>
      <c r="K101" s="51">
        <f t="shared" si="29"/>
        <v>0</v>
      </c>
      <c r="L101" s="757">
        <f t="shared" si="30"/>
        <v>0</v>
      </c>
      <c r="M101" s="770"/>
      <c r="N101" s="770">
        <f t="shared" si="31"/>
        <v>0</v>
      </c>
      <c r="O101" s="771" t="e">
        <f t="shared" si="32"/>
        <v>#DIV/0!</v>
      </c>
      <c r="P101" s="1198"/>
      <c r="Q101" s="50"/>
      <c r="R101" s="160">
        <f t="shared" si="33"/>
        <v>0</v>
      </c>
      <c r="S101" s="1498"/>
      <c r="T101" s="1499"/>
      <c r="U101" s="1499"/>
      <c r="V101" s="1500"/>
      <c r="W101" s="1026"/>
      <c r="X101" s="1026"/>
      <c r="Y101" s="1026"/>
      <c r="Z101" s="1526"/>
      <c r="AA101" s="1526"/>
      <c r="AB101" s="1526"/>
      <c r="AC101" s="1526"/>
      <c r="AD101" s="1526"/>
      <c r="AE101" s="1531"/>
      <c r="AF101" s="1531"/>
      <c r="AG101" s="1531"/>
      <c r="AH101" s="1531"/>
      <c r="AI101" s="1531"/>
      <c r="AJ101" s="1531"/>
      <c r="AK101" s="1531"/>
      <c r="AL101" s="1531"/>
      <c r="AM101" s="1531"/>
      <c r="AN101" s="1531"/>
      <c r="AO101" s="1030"/>
      <c r="AP101" s="1030"/>
      <c r="AQ101" s="1030"/>
      <c r="AR101" s="1030"/>
      <c r="AS101" s="1030"/>
      <c r="AT101" s="1030"/>
      <c r="AU101" s="1030"/>
      <c r="AV101" s="1030"/>
      <c r="AW101" s="1030"/>
      <c r="AX101" s="1030"/>
      <c r="AY101" s="1030"/>
      <c r="AZ101" s="1030"/>
      <c r="BA101" s="1030"/>
      <c r="BB101" s="1030"/>
      <c r="BC101" s="1030"/>
      <c r="BD101" s="1030"/>
    </row>
    <row r="102" spans="1:56" s="1" customFormat="1" ht="12" customHeight="1">
      <c r="A102" s="1507"/>
      <c r="B102" s="1508"/>
      <c r="C102" s="875"/>
      <c r="D102" s="50"/>
      <c r="E102" s="757">
        <f t="shared" si="26"/>
        <v>0</v>
      </c>
      <c r="F102" s="2"/>
      <c r="G102" s="2">
        <f t="shared" si="27"/>
        <v>0</v>
      </c>
      <c r="H102" s="748" t="e">
        <f t="shared" si="28"/>
        <v>#DIV/0!</v>
      </c>
      <c r="I102" s="887"/>
      <c r="J102" s="894"/>
      <c r="K102" s="51">
        <f t="shared" si="29"/>
        <v>0</v>
      </c>
      <c r="L102" s="757">
        <f t="shared" si="30"/>
        <v>0</v>
      </c>
      <c r="M102" s="770"/>
      <c r="N102" s="770">
        <f t="shared" si="31"/>
        <v>0</v>
      </c>
      <c r="O102" s="771" t="e">
        <f t="shared" si="32"/>
        <v>#DIV/0!</v>
      </c>
      <c r="P102" s="1198"/>
      <c r="Q102" s="50"/>
      <c r="R102" s="160">
        <f t="shared" si="33"/>
        <v>0</v>
      </c>
      <c r="S102" s="1498"/>
      <c r="T102" s="1499"/>
      <c r="U102" s="1499"/>
      <c r="V102" s="1500"/>
      <c r="W102" s="1026"/>
      <c r="X102" s="1026"/>
      <c r="Y102" s="1026"/>
      <c r="Z102" s="1526"/>
      <c r="AA102" s="1526"/>
      <c r="AB102" s="1526"/>
      <c r="AC102" s="1526"/>
      <c r="AD102" s="1526"/>
      <c r="AE102" s="1531"/>
      <c r="AF102" s="1531"/>
      <c r="AG102" s="1531"/>
      <c r="AH102" s="1531"/>
      <c r="AI102" s="1531"/>
      <c r="AJ102" s="1531"/>
      <c r="AK102" s="1531"/>
      <c r="AL102" s="1531"/>
      <c r="AM102" s="1531"/>
      <c r="AN102" s="1531"/>
      <c r="AO102" s="1030"/>
      <c r="AP102" s="1030"/>
      <c r="AQ102" s="1030"/>
      <c r="AR102" s="1030"/>
      <c r="AS102" s="1030"/>
      <c r="AT102" s="1030"/>
      <c r="AU102" s="1030"/>
      <c r="AV102" s="1030"/>
      <c r="AW102" s="1030"/>
      <c r="AX102" s="1030"/>
      <c r="AY102" s="1030"/>
      <c r="AZ102" s="1030"/>
      <c r="BA102" s="1030"/>
      <c r="BB102" s="1030"/>
      <c r="BC102" s="1030"/>
      <c r="BD102" s="1030"/>
    </row>
    <row r="103" spans="1:56" s="1" customFormat="1" ht="12" customHeight="1">
      <c r="A103" s="1507"/>
      <c r="B103" s="1508"/>
      <c r="C103" s="875"/>
      <c r="D103" s="50"/>
      <c r="E103" s="757">
        <f t="shared" si="26"/>
        <v>0</v>
      </c>
      <c r="F103" s="2"/>
      <c r="G103" s="2">
        <f t="shared" si="27"/>
        <v>0</v>
      </c>
      <c r="H103" s="748" t="e">
        <f t="shared" si="28"/>
        <v>#DIV/0!</v>
      </c>
      <c r="I103" s="887"/>
      <c r="J103" s="894"/>
      <c r="K103" s="51">
        <f t="shared" si="29"/>
        <v>0</v>
      </c>
      <c r="L103" s="757">
        <f t="shared" si="30"/>
        <v>0</v>
      </c>
      <c r="M103" s="770"/>
      <c r="N103" s="770">
        <f t="shared" si="31"/>
        <v>0</v>
      </c>
      <c r="O103" s="771" t="e">
        <f t="shared" si="32"/>
        <v>#DIV/0!</v>
      </c>
      <c r="P103" s="1198"/>
      <c r="Q103" s="50"/>
      <c r="R103" s="160">
        <f t="shared" si="33"/>
        <v>0</v>
      </c>
      <c r="S103" s="1498"/>
      <c r="T103" s="1499"/>
      <c r="U103" s="1499"/>
      <c r="V103" s="1500"/>
      <c r="W103" s="1026"/>
      <c r="X103" s="1026"/>
      <c r="Y103" s="1026"/>
      <c r="Z103" s="1526"/>
      <c r="AA103" s="1526"/>
      <c r="AB103" s="1526"/>
      <c r="AC103" s="1526"/>
      <c r="AD103" s="1526"/>
      <c r="AE103" s="1531"/>
      <c r="AF103" s="1531"/>
      <c r="AG103" s="1531"/>
      <c r="AH103" s="1531"/>
      <c r="AI103" s="1531"/>
      <c r="AJ103" s="1531"/>
      <c r="AK103" s="1531"/>
      <c r="AL103" s="1531"/>
      <c r="AM103" s="1531"/>
      <c r="AN103" s="1531"/>
      <c r="AO103" s="1030"/>
      <c r="AP103" s="1030"/>
      <c r="AQ103" s="1030"/>
      <c r="AR103" s="1030"/>
      <c r="AS103" s="1030"/>
      <c r="AT103" s="1030"/>
      <c r="AU103" s="1030"/>
      <c r="AV103" s="1030"/>
      <c r="AW103" s="1030"/>
      <c r="AX103" s="1030"/>
      <c r="AY103" s="1030"/>
      <c r="AZ103" s="1030"/>
      <c r="BA103" s="1030"/>
      <c r="BB103" s="1030"/>
      <c r="BC103" s="1030"/>
      <c r="BD103" s="1030"/>
    </row>
    <row r="104" spans="1:56" s="1" customFormat="1" ht="12" customHeight="1">
      <c r="A104" s="1507"/>
      <c r="B104" s="1508"/>
      <c r="C104" s="875"/>
      <c r="D104" s="50"/>
      <c r="E104" s="757">
        <f t="shared" si="26"/>
        <v>0</v>
      </c>
      <c r="F104" s="2"/>
      <c r="G104" s="2">
        <f t="shared" si="27"/>
        <v>0</v>
      </c>
      <c r="H104" s="748" t="e">
        <f t="shared" si="28"/>
        <v>#DIV/0!</v>
      </c>
      <c r="I104" s="887"/>
      <c r="J104" s="894"/>
      <c r="K104" s="51">
        <f t="shared" si="29"/>
        <v>0</v>
      </c>
      <c r="L104" s="757">
        <f t="shared" si="30"/>
        <v>0</v>
      </c>
      <c r="M104" s="770"/>
      <c r="N104" s="770">
        <f t="shared" si="31"/>
        <v>0</v>
      </c>
      <c r="O104" s="771" t="e">
        <f t="shared" si="32"/>
        <v>#DIV/0!</v>
      </c>
      <c r="P104" s="1198"/>
      <c r="Q104" s="50"/>
      <c r="R104" s="160">
        <f t="shared" si="33"/>
        <v>0</v>
      </c>
      <c r="S104" s="1498"/>
      <c r="T104" s="1499"/>
      <c r="U104" s="1499"/>
      <c r="V104" s="1500"/>
      <c r="W104" s="1026"/>
      <c r="X104" s="1026"/>
      <c r="Y104" s="1026"/>
      <c r="Z104" s="1526"/>
      <c r="AA104" s="1526"/>
      <c r="AB104" s="1526"/>
      <c r="AC104" s="1526"/>
      <c r="AD104" s="1526"/>
      <c r="AE104" s="1531"/>
      <c r="AF104" s="1531"/>
      <c r="AG104" s="1531"/>
      <c r="AH104" s="1531"/>
      <c r="AI104" s="1531"/>
      <c r="AJ104" s="1531"/>
      <c r="AK104" s="1531"/>
      <c r="AL104" s="1531"/>
      <c r="AM104" s="1531"/>
      <c r="AN104" s="1531"/>
      <c r="AO104" s="1030"/>
      <c r="AP104" s="1030"/>
      <c r="AQ104" s="1030"/>
      <c r="AR104" s="1030"/>
      <c r="AS104" s="1030"/>
      <c r="AT104" s="1030"/>
      <c r="AU104" s="1030"/>
      <c r="AV104" s="1030"/>
      <c r="AW104" s="1030"/>
      <c r="AX104" s="1030"/>
      <c r="AY104" s="1030"/>
      <c r="AZ104" s="1030"/>
      <c r="BA104" s="1030"/>
      <c r="BB104" s="1030"/>
      <c r="BC104" s="1030"/>
      <c r="BD104" s="1030"/>
    </row>
    <row r="105" spans="1:56" s="1" customFormat="1" ht="12" customHeight="1">
      <c r="A105" s="1507"/>
      <c r="B105" s="1508"/>
      <c r="C105" s="875"/>
      <c r="D105" s="50"/>
      <c r="E105" s="757">
        <f t="shared" si="26"/>
        <v>0</v>
      </c>
      <c r="F105" s="2"/>
      <c r="G105" s="2">
        <f t="shared" si="27"/>
        <v>0</v>
      </c>
      <c r="H105" s="748" t="e">
        <f t="shared" si="28"/>
        <v>#DIV/0!</v>
      </c>
      <c r="I105" s="887"/>
      <c r="J105" s="894"/>
      <c r="K105" s="51">
        <f t="shared" si="29"/>
        <v>0</v>
      </c>
      <c r="L105" s="757">
        <f t="shared" si="30"/>
        <v>0</v>
      </c>
      <c r="M105" s="770"/>
      <c r="N105" s="770">
        <f t="shared" si="31"/>
        <v>0</v>
      </c>
      <c r="O105" s="771" t="e">
        <f t="shared" si="32"/>
        <v>#DIV/0!</v>
      </c>
      <c r="P105" s="1198"/>
      <c r="Q105" s="50"/>
      <c r="R105" s="160">
        <f t="shared" si="33"/>
        <v>0</v>
      </c>
      <c r="S105" s="1498"/>
      <c r="T105" s="1499"/>
      <c r="U105" s="1499"/>
      <c r="V105" s="1500"/>
      <c r="W105" s="1026"/>
      <c r="X105" s="1026"/>
      <c r="Y105" s="1026"/>
      <c r="Z105" s="1526"/>
      <c r="AA105" s="1526"/>
      <c r="AB105" s="1526"/>
      <c r="AC105" s="1526"/>
      <c r="AD105" s="1526"/>
      <c r="AE105" s="1531"/>
      <c r="AF105" s="1531"/>
      <c r="AG105" s="1531"/>
      <c r="AH105" s="1531"/>
      <c r="AI105" s="1531"/>
      <c r="AJ105" s="1531"/>
      <c r="AK105" s="1531"/>
      <c r="AL105" s="1531"/>
      <c r="AM105" s="1531"/>
      <c r="AN105" s="1531"/>
      <c r="AO105" s="1030"/>
      <c r="AP105" s="1030"/>
      <c r="AQ105" s="1030"/>
      <c r="AR105" s="1030"/>
      <c r="AS105" s="1030"/>
      <c r="AT105" s="1030"/>
      <c r="AU105" s="1030"/>
      <c r="AV105" s="1030"/>
      <c r="AW105" s="1030"/>
      <c r="AX105" s="1030"/>
      <c r="AY105" s="1030"/>
      <c r="AZ105" s="1030"/>
      <c r="BA105" s="1030"/>
      <c r="BB105" s="1030"/>
      <c r="BC105" s="1030"/>
      <c r="BD105" s="1030"/>
    </row>
    <row r="106" spans="1:56" s="1" customFormat="1" ht="12" customHeight="1">
      <c r="A106" s="1507"/>
      <c r="B106" s="1508"/>
      <c r="C106" s="875"/>
      <c r="D106" s="50"/>
      <c r="E106" s="757">
        <f t="shared" si="26"/>
        <v>0</v>
      </c>
      <c r="F106" s="2"/>
      <c r="G106" s="2">
        <f t="shared" si="27"/>
        <v>0</v>
      </c>
      <c r="H106" s="748" t="e">
        <f t="shared" si="28"/>
        <v>#DIV/0!</v>
      </c>
      <c r="I106" s="887"/>
      <c r="J106" s="894"/>
      <c r="K106" s="51">
        <f t="shared" si="29"/>
        <v>0</v>
      </c>
      <c r="L106" s="757">
        <f t="shared" si="30"/>
        <v>0</v>
      </c>
      <c r="M106" s="770"/>
      <c r="N106" s="770">
        <f t="shared" si="31"/>
        <v>0</v>
      </c>
      <c r="O106" s="771" t="e">
        <f t="shared" si="32"/>
        <v>#DIV/0!</v>
      </c>
      <c r="P106" s="1198"/>
      <c r="Q106" s="50"/>
      <c r="R106" s="160">
        <f t="shared" si="33"/>
        <v>0</v>
      </c>
      <c r="S106" s="1498"/>
      <c r="T106" s="1499"/>
      <c r="U106" s="1499"/>
      <c r="V106" s="1500"/>
      <c r="W106" s="1026"/>
      <c r="X106" s="1026"/>
      <c r="Y106" s="1026"/>
      <c r="Z106" s="1526"/>
      <c r="AA106" s="1526"/>
      <c r="AB106" s="1526"/>
      <c r="AC106" s="1526"/>
      <c r="AD106" s="1526"/>
      <c r="AE106" s="1531"/>
      <c r="AF106" s="1531"/>
      <c r="AG106" s="1531"/>
      <c r="AH106" s="1531"/>
      <c r="AI106" s="1531"/>
      <c r="AJ106" s="1531"/>
      <c r="AK106" s="1531"/>
      <c r="AL106" s="1531"/>
      <c r="AM106" s="1531"/>
      <c r="AN106" s="1531"/>
      <c r="AO106" s="1030"/>
      <c r="AP106" s="1030"/>
      <c r="AQ106" s="1030"/>
      <c r="AR106" s="1030"/>
      <c r="AS106" s="1030"/>
      <c r="AT106" s="1030"/>
      <c r="AU106" s="1030"/>
      <c r="AV106" s="1030"/>
      <c r="AW106" s="1030"/>
      <c r="AX106" s="1030"/>
      <c r="AY106" s="1030"/>
      <c r="AZ106" s="1030"/>
      <c r="BA106" s="1030"/>
      <c r="BB106" s="1030"/>
      <c r="BC106" s="1030"/>
      <c r="BD106" s="1030"/>
    </row>
    <row r="107" spans="1:56" s="1" customFormat="1" ht="12" customHeight="1">
      <c r="A107" s="1507"/>
      <c r="B107" s="1508"/>
      <c r="C107" s="875"/>
      <c r="D107" s="50"/>
      <c r="E107" s="757">
        <f t="shared" si="26"/>
        <v>0</v>
      </c>
      <c r="F107" s="2"/>
      <c r="G107" s="2">
        <f t="shared" si="27"/>
        <v>0</v>
      </c>
      <c r="H107" s="748" t="e">
        <f t="shared" si="28"/>
        <v>#DIV/0!</v>
      </c>
      <c r="I107" s="887"/>
      <c r="J107" s="894"/>
      <c r="K107" s="51">
        <f t="shared" si="29"/>
        <v>0</v>
      </c>
      <c r="L107" s="757">
        <f t="shared" si="30"/>
        <v>0</v>
      </c>
      <c r="M107" s="770"/>
      <c r="N107" s="770">
        <f t="shared" si="31"/>
        <v>0</v>
      </c>
      <c r="O107" s="771" t="e">
        <f t="shared" si="32"/>
        <v>#DIV/0!</v>
      </c>
      <c r="P107" s="1198"/>
      <c r="Q107" s="50"/>
      <c r="R107" s="160">
        <f t="shared" si="33"/>
        <v>0</v>
      </c>
      <c r="S107" s="1498"/>
      <c r="T107" s="1499"/>
      <c r="U107" s="1499"/>
      <c r="V107" s="1500"/>
      <c r="W107" s="1026"/>
      <c r="X107" s="1026"/>
      <c r="Y107" s="1026"/>
      <c r="Z107" s="1526"/>
      <c r="AA107" s="1526"/>
      <c r="AB107" s="1526"/>
      <c r="AC107" s="1526"/>
      <c r="AD107" s="1526"/>
      <c r="AE107" s="1531"/>
      <c r="AF107" s="1531"/>
      <c r="AG107" s="1531"/>
      <c r="AH107" s="1531"/>
      <c r="AI107" s="1531"/>
      <c r="AJ107" s="1531"/>
      <c r="AK107" s="1531"/>
      <c r="AL107" s="1531"/>
      <c r="AM107" s="1531"/>
      <c r="AN107" s="1531"/>
      <c r="AO107" s="1030"/>
      <c r="AP107" s="1030"/>
      <c r="AQ107" s="1030"/>
      <c r="AR107" s="1030"/>
      <c r="AS107" s="1030"/>
      <c r="AT107" s="1030"/>
      <c r="AU107" s="1030"/>
      <c r="AV107" s="1030"/>
      <c r="AW107" s="1030"/>
      <c r="AX107" s="1030"/>
      <c r="AY107" s="1030"/>
      <c r="AZ107" s="1030"/>
      <c r="BA107" s="1030"/>
      <c r="BB107" s="1030"/>
      <c r="BC107" s="1030"/>
      <c r="BD107" s="1030"/>
    </row>
    <row r="108" spans="1:56" s="1" customFormat="1" ht="12" customHeight="1">
      <c r="A108" s="1507"/>
      <c r="B108" s="1508"/>
      <c r="C108" s="875"/>
      <c r="D108" s="50"/>
      <c r="E108" s="757">
        <f t="shared" si="26"/>
        <v>0</v>
      </c>
      <c r="F108" s="2"/>
      <c r="G108" s="2">
        <f t="shared" si="27"/>
        <v>0</v>
      </c>
      <c r="H108" s="748" t="e">
        <f t="shared" si="28"/>
        <v>#DIV/0!</v>
      </c>
      <c r="I108" s="887"/>
      <c r="J108" s="894"/>
      <c r="K108" s="51">
        <f t="shared" si="29"/>
        <v>0</v>
      </c>
      <c r="L108" s="757">
        <f t="shared" si="30"/>
        <v>0</v>
      </c>
      <c r="M108" s="770"/>
      <c r="N108" s="770">
        <f t="shared" si="31"/>
        <v>0</v>
      </c>
      <c r="O108" s="771" t="e">
        <f t="shared" si="32"/>
        <v>#DIV/0!</v>
      </c>
      <c r="P108" s="1198"/>
      <c r="Q108" s="50"/>
      <c r="R108" s="160">
        <f t="shared" si="33"/>
        <v>0</v>
      </c>
      <c r="S108" s="1498"/>
      <c r="T108" s="1499"/>
      <c r="U108" s="1499"/>
      <c r="V108" s="1500"/>
      <c r="W108" s="1026"/>
      <c r="X108" s="1026"/>
      <c r="Y108" s="1026"/>
      <c r="Z108" s="1526"/>
      <c r="AA108" s="1526"/>
      <c r="AB108" s="1526"/>
      <c r="AC108" s="1526"/>
      <c r="AD108" s="1526"/>
      <c r="AE108" s="1531"/>
      <c r="AF108" s="1531"/>
      <c r="AG108" s="1531"/>
      <c r="AH108" s="1531"/>
      <c r="AI108" s="1531"/>
      <c r="AJ108" s="1531"/>
      <c r="AK108" s="1531"/>
      <c r="AL108" s="1531"/>
      <c r="AM108" s="1531"/>
      <c r="AN108" s="1531"/>
      <c r="AO108" s="1030"/>
      <c r="AP108" s="1030"/>
      <c r="AQ108" s="1030"/>
      <c r="AR108" s="1030"/>
      <c r="AS108" s="1030"/>
      <c r="AT108" s="1030"/>
      <c r="AU108" s="1030"/>
      <c r="AV108" s="1030"/>
      <c r="AW108" s="1030"/>
      <c r="AX108" s="1030"/>
      <c r="AY108" s="1030"/>
      <c r="AZ108" s="1030"/>
      <c r="BA108" s="1030"/>
      <c r="BB108" s="1030"/>
      <c r="BC108" s="1030"/>
      <c r="BD108" s="1030"/>
    </row>
    <row r="109" spans="1:56" s="1" customFormat="1" ht="12" customHeight="1">
      <c r="A109" s="1507"/>
      <c r="B109" s="1508"/>
      <c r="C109" s="875"/>
      <c r="D109" s="50"/>
      <c r="E109" s="757">
        <f t="shared" si="26"/>
        <v>0</v>
      </c>
      <c r="F109" s="2"/>
      <c r="G109" s="2">
        <f t="shared" si="27"/>
        <v>0</v>
      </c>
      <c r="H109" s="748" t="e">
        <f t="shared" si="28"/>
        <v>#DIV/0!</v>
      </c>
      <c r="I109" s="887"/>
      <c r="J109" s="894"/>
      <c r="K109" s="51">
        <f t="shared" si="29"/>
        <v>0</v>
      </c>
      <c r="L109" s="757">
        <f t="shared" si="30"/>
        <v>0</v>
      </c>
      <c r="M109" s="770"/>
      <c r="N109" s="770">
        <f t="shared" si="31"/>
        <v>0</v>
      </c>
      <c r="O109" s="771" t="e">
        <f t="shared" si="32"/>
        <v>#DIV/0!</v>
      </c>
      <c r="P109" s="1198"/>
      <c r="Q109" s="50"/>
      <c r="R109" s="160">
        <f t="shared" si="33"/>
        <v>0</v>
      </c>
      <c r="S109" s="1498"/>
      <c r="T109" s="1499"/>
      <c r="U109" s="1499"/>
      <c r="V109" s="1500"/>
      <c r="W109" s="1026"/>
      <c r="X109" s="1026"/>
      <c r="Y109" s="1026"/>
      <c r="Z109" s="1526"/>
      <c r="AA109" s="1526"/>
      <c r="AB109" s="1526"/>
      <c r="AC109" s="1526"/>
      <c r="AD109" s="1526"/>
      <c r="AE109" s="1531"/>
      <c r="AF109" s="1531"/>
      <c r="AG109" s="1531"/>
      <c r="AH109" s="1531"/>
      <c r="AI109" s="1531"/>
      <c r="AJ109" s="1531"/>
      <c r="AK109" s="1531"/>
      <c r="AL109" s="1531"/>
      <c r="AM109" s="1531"/>
      <c r="AN109" s="1531"/>
      <c r="AO109" s="1030"/>
      <c r="AP109" s="1030"/>
      <c r="AQ109" s="1030"/>
      <c r="AR109" s="1030"/>
      <c r="AS109" s="1030"/>
      <c r="AT109" s="1030"/>
      <c r="AU109" s="1030"/>
      <c r="AV109" s="1030"/>
      <c r="AW109" s="1030"/>
      <c r="AX109" s="1030"/>
      <c r="AY109" s="1030"/>
      <c r="AZ109" s="1030"/>
      <c r="BA109" s="1030"/>
      <c r="BB109" s="1030"/>
      <c r="BC109" s="1030"/>
      <c r="BD109" s="1030"/>
    </row>
    <row r="110" spans="1:56" s="1" customFormat="1" ht="12" customHeight="1">
      <c r="A110" s="1507"/>
      <c r="B110" s="1508"/>
      <c r="C110" s="875"/>
      <c r="D110" s="50"/>
      <c r="E110" s="757">
        <f t="shared" si="26"/>
        <v>0</v>
      </c>
      <c r="F110" s="2"/>
      <c r="G110" s="2">
        <f t="shared" si="27"/>
        <v>0</v>
      </c>
      <c r="H110" s="748" t="e">
        <f t="shared" si="28"/>
        <v>#DIV/0!</v>
      </c>
      <c r="I110" s="887"/>
      <c r="J110" s="894"/>
      <c r="K110" s="51">
        <f t="shared" si="29"/>
        <v>0</v>
      </c>
      <c r="L110" s="757">
        <f t="shared" si="30"/>
        <v>0</v>
      </c>
      <c r="M110" s="770"/>
      <c r="N110" s="770">
        <f t="shared" si="31"/>
        <v>0</v>
      </c>
      <c r="O110" s="771" t="e">
        <f t="shared" si="32"/>
        <v>#DIV/0!</v>
      </c>
      <c r="P110" s="1198"/>
      <c r="Q110" s="50"/>
      <c r="R110" s="160">
        <f t="shared" si="33"/>
        <v>0</v>
      </c>
      <c r="S110" s="1498"/>
      <c r="T110" s="1499"/>
      <c r="U110" s="1499"/>
      <c r="V110" s="1500"/>
      <c r="W110" s="1026"/>
      <c r="X110" s="1026"/>
      <c r="Y110" s="1026"/>
      <c r="Z110" s="1526"/>
      <c r="AA110" s="1526"/>
      <c r="AB110" s="1526"/>
      <c r="AC110" s="1526"/>
      <c r="AD110" s="1526"/>
      <c r="AE110" s="1531"/>
      <c r="AF110" s="1531"/>
      <c r="AG110" s="1531"/>
      <c r="AH110" s="1531"/>
      <c r="AI110" s="1531"/>
      <c r="AJ110" s="1531"/>
      <c r="AK110" s="1531"/>
      <c r="AL110" s="1531"/>
      <c r="AM110" s="1531"/>
      <c r="AN110" s="1531"/>
      <c r="AO110" s="1030"/>
      <c r="AP110" s="1030"/>
      <c r="AQ110" s="1030"/>
      <c r="AR110" s="1030"/>
      <c r="AS110" s="1030"/>
      <c r="AT110" s="1030"/>
      <c r="AU110" s="1030"/>
      <c r="AV110" s="1030"/>
      <c r="AW110" s="1030"/>
      <c r="AX110" s="1030"/>
      <c r="AY110" s="1030"/>
      <c r="AZ110" s="1030"/>
      <c r="BA110" s="1030"/>
      <c r="BB110" s="1030"/>
      <c r="BC110" s="1030"/>
      <c r="BD110" s="1030"/>
    </row>
    <row r="111" spans="1:56" s="1" customFormat="1" ht="12" customHeight="1" thickBot="1">
      <c r="A111" s="1517"/>
      <c r="B111" s="1518"/>
      <c r="C111" s="875"/>
      <c r="D111" s="50"/>
      <c r="E111" s="757">
        <f t="shared" si="26"/>
        <v>0</v>
      </c>
      <c r="F111" s="2"/>
      <c r="G111" s="2">
        <f t="shared" si="27"/>
        <v>0</v>
      </c>
      <c r="H111" s="748" t="e">
        <f t="shared" si="28"/>
        <v>#DIV/0!</v>
      </c>
      <c r="I111" s="887"/>
      <c r="J111" s="894"/>
      <c r="K111" s="51">
        <f t="shared" si="29"/>
        <v>0</v>
      </c>
      <c r="L111" s="757">
        <f t="shared" si="30"/>
        <v>0</v>
      </c>
      <c r="M111" s="770"/>
      <c r="N111" s="770">
        <f t="shared" si="31"/>
        <v>0</v>
      </c>
      <c r="O111" s="771" t="e">
        <f t="shared" si="32"/>
        <v>#DIV/0!</v>
      </c>
      <c r="P111" s="1198"/>
      <c r="Q111" s="50"/>
      <c r="R111" s="160">
        <f t="shared" si="33"/>
        <v>0</v>
      </c>
      <c r="S111" s="1498"/>
      <c r="T111" s="1499"/>
      <c r="U111" s="1499"/>
      <c r="V111" s="1500"/>
      <c r="W111" s="1026"/>
      <c r="X111" s="1026"/>
      <c r="Y111" s="1026"/>
      <c r="Z111" s="1526"/>
      <c r="AA111" s="1526"/>
      <c r="AB111" s="1526"/>
      <c r="AC111" s="1526"/>
      <c r="AD111" s="1526"/>
      <c r="AE111" s="1531"/>
      <c r="AF111" s="1531"/>
      <c r="AG111" s="1531"/>
      <c r="AH111" s="1531"/>
      <c r="AI111" s="1531"/>
      <c r="AJ111" s="1531"/>
      <c r="AK111" s="1531"/>
      <c r="AL111" s="1531"/>
      <c r="AM111" s="1531"/>
      <c r="AN111" s="1531"/>
      <c r="AO111" s="1030"/>
      <c r="AP111" s="1030"/>
      <c r="AQ111" s="1030"/>
      <c r="AR111" s="1030"/>
      <c r="AS111" s="1030"/>
      <c r="AT111" s="1030"/>
      <c r="AU111" s="1030"/>
      <c r="AV111" s="1030"/>
      <c r="AW111" s="1030"/>
      <c r="AX111" s="1030"/>
      <c r="AY111" s="1030"/>
      <c r="AZ111" s="1030"/>
      <c r="BA111" s="1030"/>
      <c r="BB111" s="1030"/>
      <c r="BC111" s="1030"/>
      <c r="BD111" s="1030"/>
    </row>
    <row r="112" spans="1:56" s="1" customFormat="1" ht="15" thickTop="1" thickBot="1">
      <c r="A112" s="592" t="s">
        <v>345</v>
      </c>
      <c r="B112" s="602" t="s">
        <v>346</v>
      </c>
      <c r="C112" s="880"/>
      <c r="D112" s="621"/>
      <c r="E112" s="621"/>
      <c r="F112" s="621"/>
      <c r="G112" s="621"/>
      <c r="H112" s="621"/>
      <c r="I112" s="880"/>
      <c r="J112" s="896"/>
      <c r="K112" s="19"/>
      <c r="L112" s="747"/>
      <c r="M112" s="107"/>
      <c r="N112" s="107"/>
      <c r="O112" s="774"/>
      <c r="P112" s="1175"/>
      <c r="Q112" s="18"/>
      <c r="R112" s="20"/>
      <c r="S112" s="1504" t="s">
        <v>271</v>
      </c>
      <c r="T112" s="1505"/>
      <c r="U112" s="1505"/>
      <c r="V112" s="1506"/>
      <c r="W112" s="373"/>
      <c r="X112" s="373"/>
      <c r="Y112" s="373"/>
      <c r="Z112" s="1030"/>
      <c r="AA112" s="1030"/>
      <c r="AB112" s="1030"/>
      <c r="AC112" s="1030"/>
      <c r="AD112" s="1030"/>
      <c r="AE112" s="1030"/>
      <c r="AF112" s="1030"/>
      <c r="AG112" s="1030"/>
      <c r="AH112" s="1030"/>
      <c r="AI112" s="1030"/>
      <c r="AJ112" s="1030"/>
      <c r="AK112" s="1030"/>
      <c r="AL112" s="1030"/>
      <c r="AM112" s="1030"/>
      <c r="AN112" s="1030"/>
      <c r="AO112" s="1030"/>
      <c r="AP112" s="1030"/>
      <c r="AQ112" s="1030"/>
      <c r="AR112" s="1030"/>
      <c r="AS112" s="1030"/>
      <c r="AT112" s="1030"/>
      <c r="AU112" s="1030"/>
      <c r="AV112" s="1030"/>
      <c r="AW112" s="1030"/>
      <c r="AX112" s="1030"/>
      <c r="AY112" s="1030"/>
      <c r="AZ112" s="1030"/>
      <c r="BA112" s="1030"/>
      <c r="BB112" s="1030"/>
      <c r="BC112" s="1030"/>
      <c r="BD112" s="1030"/>
    </row>
    <row r="113" spans="1:56" s="1" customFormat="1" ht="12" customHeight="1" thickTop="1" thickBot="1">
      <c r="A113" s="591" t="s">
        <v>347</v>
      </c>
      <c r="B113" s="206"/>
      <c r="C113" s="875"/>
      <c r="D113" s="50"/>
      <c r="E113" s="757">
        <f>F113/100</f>
        <v>0</v>
      </c>
      <c r="F113" s="2"/>
      <c r="G113" s="2">
        <f>D113-F113</f>
        <v>0</v>
      </c>
      <c r="H113" s="748" t="e">
        <f>-G113/E113/100</f>
        <v>#DIV/0!</v>
      </c>
      <c r="I113" s="887"/>
      <c r="J113" s="894"/>
      <c r="K113" s="51">
        <f t="shared" si="29"/>
        <v>0</v>
      </c>
      <c r="L113" s="757">
        <f>M113/100</f>
        <v>0</v>
      </c>
      <c r="M113" s="770"/>
      <c r="N113" s="770">
        <f>K113-M113</f>
        <v>0</v>
      </c>
      <c r="O113" s="771" t="e">
        <f>-N113/L113/100</f>
        <v>#DIV/0!</v>
      </c>
      <c r="P113" s="1198"/>
      <c r="Q113" s="50"/>
      <c r="R113" s="160">
        <f>SUM(K113)</f>
        <v>0</v>
      </c>
      <c r="S113" s="1498"/>
      <c r="T113" s="1499"/>
      <c r="U113" s="1499"/>
      <c r="V113" s="1500"/>
      <c r="W113" s="373"/>
      <c r="X113" s="373"/>
      <c r="Y113" s="373"/>
      <c r="Z113" s="1030"/>
      <c r="AA113" s="1030"/>
      <c r="AB113" s="1030"/>
      <c r="AC113" s="1030"/>
      <c r="AD113" s="1030"/>
      <c r="AE113" s="1030"/>
      <c r="AF113" s="1030"/>
      <c r="AG113" s="1030"/>
      <c r="AH113" s="1030"/>
      <c r="AI113" s="1030"/>
      <c r="AJ113" s="1030"/>
      <c r="AK113" s="1030"/>
      <c r="AL113" s="1030"/>
      <c r="AM113" s="1030"/>
      <c r="AN113" s="1030"/>
      <c r="AO113" s="1030"/>
      <c r="AP113" s="1030"/>
      <c r="AQ113" s="1030"/>
      <c r="AR113" s="1030"/>
      <c r="AS113" s="1030"/>
      <c r="AT113" s="1030"/>
      <c r="AU113" s="1030"/>
      <c r="AV113" s="1030"/>
      <c r="AW113" s="1030"/>
      <c r="AX113" s="1030"/>
      <c r="AY113" s="1030"/>
      <c r="AZ113" s="1030"/>
      <c r="BA113" s="1030"/>
      <c r="BB113" s="1030"/>
      <c r="BC113" s="1030"/>
      <c r="BD113" s="1030"/>
    </row>
    <row r="114" spans="1:56" s="1" customFormat="1" ht="12" customHeight="1" thickTop="1" thickBot="1">
      <c r="A114" s="591" t="s">
        <v>348</v>
      </c>
      <c r="B114" s="206"/>
      <c r="C114" s="875"/>
      <c r="D114" s="50"/>
      <c r="E114" s="757">
        <f>F114/100</f>
        <v>0</v>
      </c>
      <c r="F114" s="2"/>
      <c r="G114" s="2">
        <f>D114-F114</f>
        <v>0</v>
      </c>
      <c r="H114" s="748" t="e">
        <f>-G114/E114/100</f>
        <v>#DIV/0!</v>
      </c>
      <c r="I114" s="887"/>
      <c r="J114" s="894"/>
      <c r="K114" s="51">
        <f t="shared" si="29"/>
        <v>0</v>
      </c>
      <c r="L114" s="757">
        <f>M114/100</f>
        <v>0</v>
      </c>
      <c r="M114" s="770"/>
      <c r="N114" s="770">
        <f>K114-M114</f>
        <v>0</v>
      </c>
      <c r="O114" s="771" t="e">
        <f>-N114/L114/100</f>
        <v>#DIV/0!</v>
      </c>
      <c r="P114" s="1198"/>
      <c r="Q114" s="50"/>
      <c r="R114" s="160">
        <f>SUM(K114)</f>
        <v>0</v>
      </c>
      <c r="S114" s="1498"/>
      <c r="T114" s="1499"/>
      <c r="U114" s="1499"/>
      <c r="V114" s="1500"/>
      <c r="W114" s="373"/>
      <c r="X114" s="373"/>
      <c r="Y114" s="373"/>
      <c r="Z114" s="1030"/>
      <c r="AA114" s="1030"/>
      <c r="AB114" s="1030"/>
      <c r="AC114" s="1030"/>
      <c r="AD114" s="1030"/>
      <c r="AE114" s="1030"/>
      <c r="AF114" s="1030"/>
      <c r="AG114" s="1030"/>
      <c r="AH114" s="1030"/>
      <c r="AI114" s="1030"/>
      <c r="AJ114" s="1030"/>
      <c r="AK114" s="1030"/>
      <c r="AL114" s="1030"/>
      <c r="AM114" s="1030"/>
      <c r="AN114" s="1030"/>
      <c r="AO114" s="1030"/>
      <c r="AP114" s="1030"/>
      <c r="AQ114" s="1030"/>
      <c r="AR114" s="1030"/>
      <c r="AS114" s="1030"/>
      <c r="AT114" s="1030"/>
      <c r="AU114" s="1030"/>
      <c r="AV114" s="1030"/>
      <c r="AW114" s="1030"/>
      <c r="AX114" s="1030"/>
      <c r="AY114" s="1030"/>
      <c r="AZ114" s="1030"/>
      <c r="BA114" s="1030"/>
      <c r="BB114" s="1030"/>
      <c r="BC114" s="1030"/>
      <c r="BD114" s="1030"/>
    </row>
    <row r="115" spans="1:56" s="1" customFormat="1" ht="15" thickTop="1" thickBot="1">
      <c r="A115" s="592" t="s">
        <v>349</v>
      </c>
      <c r="B115" s="602" t="s">
        <v>350</v>
      </c>
      <c r="C115" s="880"/>
      <c r="D115" s="621"/>
      <c r="E115" s="621"/>
      <c r="F115" s="621"/>
      <c r="G115" s="621"/>
      <c r="H115" s="621"/>
      <c r="I115" s="880"/>
      <c r="J115" s="896"/>
      <c r="K115" s="19"/>
      <c r="L115" s="766"/>
      <c r="M115" s="775"/>
      <c r="N115" s="775"/>
      <c r="O115" s="776"/>
      <c r="P115" s="1175"/>
      <c r="Q115" s="18"/>
      <c r="R115" s="20"/>
      <c r="S115" s="1504" t="s">
        <v>271</v>
      </c>
      <c r="T115" s="1505"/>
      <c r="U115" s="1505"/>
      <c r="V115" s="1506"/>
      <c r="W115" s="373"/>
      <c r="X115" s="373"/>
      <c r="Y115" s="373"/>
      <c r="Z115" s="1030"/>
      <c r="AA115" s="1030"/>
      <c r="AB115" s="1030"/>
      <c r="AC115" s="1030"/>
      <c r="AD115" s="1030"/>
      <c r="AE115" s="1030"/>
      <c r="AF115" s="1030"/>
      <c r="AG115" s="1030"/>
      <c r="AH115" s="1030"/>
      <c r="AI115" s="1030"/>
      <c r="AJ115" s="1030"/>
      <c r="AK115" s="1030"/>
      <c r="AL115" s="1030"/>
      <c r="AM115" s="1030"/>
      <c r="AN115" s="1030"/>
      <c r="AO115" s="1030"/>
      <c r="AP115" s="1030"/>
      <c r="AQ115" s="1030"/>
      <c r="AR115" s="1030"/>
      <c r="AS115" s="1030"/>
      <c r="AT115" s="1030"/>
      <c r="AU115" s="1030"/>
      <c r="AV115" s="1030"/>
      <c r="AW115" s="1030"/>
      <c r="AX115" s="1030"/>
      <c r="AY115" s="1030"/>
      <c r="AZ115" s="1030"/>
      <c r="BA115" s="1030"/>
      <c r="BB115" s="1030"/>
      <c r="BC115" s="1030"/>
      <c r="BD115" s="1030"/>
    </row>
    <row r="116" spans="1:56" s="1" customFormat="1" ht="12" customHeight="1" thickTop="1" thickBot="1">
      <c r="A116" s="591" t="s">
        <v>351</v>
      </c>
      <c r="B116" s="206"/>
      <c r="C116" s="875"/>
      <c r="D116" s="50"/>
      <c r="E116" s="757">
        <f>F116/100</f>
        <v>0</v>
      </c>
      <c r="F116" s="2"/>
      <c r="G116" s="2">
        <f>D116-F116</f>
        <v>0</v>
      </c>
      <c r="H116" s="748" t="e">
        <f>-G116/E116/100</f>
        <v>#DIV/0!</v>
      </c>
      <c r="I116" s="887"/>
      <c r="J116" s="894"/>
      <c r="K116" s="51">
        <f t="shared" si="29"/>
        <v>0</v>
      </c>
      <c r="L116" s="757">
        <f>M116/100</f>
        <v>0</v>
      </c>
      <c r="M116" s="770"/>
      <c r="N116" s="770">
        <f>K116-M116</f>
        <v>0</v>
      </c>
      <c r="O116" s="771" t="e">
        <f>-N116/L116/100</f>
        <v>#DIV/0!</v>
      </c>
      <c r="P116" s="1198"/>
      <c r="Q116" s="50"/>
      <c r="R116" s="160">
        <f>SUM(K116)</f>
        <v>0</v>
      </c>
      <c r="S116" s="1498"/>
      <c r="T116" s="1499"/>
      <c r="U116" s="1499"/>
      <c r="V116" s="1500"/>
      <c r="W116" s="373"/>
      <c r="X116" s="373"/>
      <c r="Y116" s="373"/>
      <c r="Z116" s="1030"/>
      <c r="AA116" s="1030"/>
      <c r="AB116" s="1030"/>
      <c r="AC116" s="1030"/>
      <c r="AD116" s="1030"/>
      <c r="AE116" s="1030"/>
      <c r="AF116" s="1030"/>
      <c r="AG116" s="1030"/>
      <c r="AH116" s="1030"/>
      <c r="AI116" s="1030"/>
      <c r="AJ116" s="1030"/>
      <c r="AK116" s="1030"/>
      <c r="AL116" s="1030"/>
      <c r="AM116" s="1030"/>
      <c r="AN116" s="1030"/>
      <c r="AO116" s="1030"/>
      <c r="AP116" s="1030"/>
      <c r="AQ116" s="1030"/>
      <c r="AR116" s="1030"/>
      <c r="AS116" s="1030"/>
      <c r="AT116" s="1030"/>
      <c r="AU116" s="1030"/>
      <c r="AV116" s="1030"/>
      <c r="AW116" s="1030"/>
      <c r="AX116" s="1030"/>
      <c r="AY116" s="1030"/>
      <c r="AZ116" s="1030"/>
      <c r="BA116" s="1030"/>
      <c r="BB116" s="1030"/>
      <c r="BC116" s="1030"/>
      <c r="BD116" s="1030"/>
    </row>
    <row r="117" spans="1:56" s="1" customFormat="1" ht="12" customHeight="1" thickTop="1" thickBot="1">
      <c r="A117" s="591" t="s">
        <v>352</v>
      </c>
      <c r="B117" s="206"/>
      <c r="C117" s="875"/>
      <c r="D117" s="50"/>
      <c r="E117" s="757">
        <f>F117/100</f>
        <v>0</v>
      </c>
      <c r="F117" s="2"/>
      <c r="G117" s="2">
        <f>D117-F117</f>
        <v>0</v>
      </c>
      <c r="H117" s="748" t="e">
        <f>-G117/E117/100</f>
        <v>#DIV/0!</v>
      </c>
      <c r="I117" s="887"/>
      <c r="J117" s="894"/>
      <c r="K117" s="51">
        <f t="shared" si="29"/>
        <v>0</v>
      </c>
      <c r="L117" s="757">
        <f>M117/100</f>
        <v>0</v>
      </c>
      <c r="M117" s="770"/>
      <c r="N117" s="770">
        <f>K117-M117</f>
        <v>0</v>
      </c>
      <c r="O117" s="771" t="e">
        <f>-N117/L117/100</f>
        <v>#DIV/0!</v>
      </c>
      <c r="P117" s="1198"/>
      <c r="Q117" s="50"/>
      <c r="R117" s="160">
        <f>SUM(K117)</f>
        <v>0</v>
      </c>
      <c r="S117" s="1498"/>
      <c r="T117" s="1499"/>
      <c r="U117" s="1499"/>
      <c r="V117" s="1500"/>
      <c r="W117" s="373"/>
      <c r="X117" s="373"/>
      <c r="Y117" s="373"/>
      <c r="Z117" s="1030"/>
      <c r="AA117" s="1030"/>
      <c r="AB117" s="1030"/>
      <c r="AC117" s="1030"/>
      <c r="AD117" s="1030"/>
      <c r="AE117" s="1030"/>
      <c r="AF117" s="1030"/>
      <c r="AG117" s="1030"/>
      <c r="AH117" s="1030"/>
      <c r="AI117" s="1030"/>
      <c r="AJ117" s="1030"/>
      <c r="AK117" s="1030"/>
      <c r="AL117" s="1030"/>
      <c r="AM117" s="1030"/>
      <c r="AN117" s="1030"/>
      <c r="AO117" s="1030"/>
      <c r="AP117" s="1030"/>
      <c r="AQ117" s="1030"/>
      <c r="AR117" s="1030"/>
      <c r="AS117" s="1030"/>
      <c r="AT117" s="1030"/>
      <c r="AU117" s="1030"/>
      <c r="AV117" s="1030"/>
      <c r="AW117" s="1030"/>
      <c r="AX117" s="1030"/>
      <c r="AY117" s="1030"/>
      <c r="AZ117" s="1030"/>
      <c r="BA117" s="1030"/>
      <c r="BB117" s="1030"/>
      <c r="BC117" s="1030"/>
      <c r="BD117" s="1030"/>
    </row>
    <row r="118" spans="1:56" s="1" customFormat="1" ht="12" customHeight="1" thickTop="1" thickBot="1">
      <c r="A118" s="300"/>
      <c r="B118" s="600"/>
      <c r="C118" s="876"/>
      <c r="D118" s="107"/>
      <c r="E118" s="107"/>
      <c r="F118" s="107"/>
      <c r="G118" s="107"/>
      <c r="H118" s="107"/>
      <c r="I118" s="876"/>
      <c r="J118" s="14" t="s">
        <v>133</v>
      </c>
      <c r="K118" s="52">
        <f>SUM(K91:K95,K97:K111,K113:K114,K116:K117)</f>
        <v>0</v>
      </c>
      <c r="L118" s="747"/>
      <c r="M118" s="772"/>
      <c r="N118" s="772"/>
      <c r="O118" s="773"/>
      <c r="P118" s="1172"/>
      <c r="Q118" s="52">
        <f>SUM(Q91:Q95,Q97:Q111,Q113:Q114,Q116:Q117)</f>
        <v>0</v>
      </c>
      <c r="R118" s="52">
        <f>SUM(R91:R95,R97:R111,R113:R114,R116:R117)</f>
        <v>0</v>
      </c>
      <c r="S118" s="1035" t="b">
        <f>Q118+R118=K118</f>
        <v>1</v>
      </c>
      <c r="T118" s="1025"/>
      <c r="U118" s="1025"/>
      <c r="V118" s="1025"/>
      <c r="W118" s="373"/>
      <c r="X118" s="373"/>
      <c r="Y118" s="373"/>
      <c r="Z118" s="1030"/>
      <c r="AA118" s="1030"/>
      <c r="AB118" s="1030"/>
      <c r="AC118" s="1030"/>
      <c r="AD118" s="1030"/>
      <c r="AE118" s="1030"/>
      <c r="AF118" s="1030"/>
      <c r="AG118" s="1030"/>
      <c r="AH118" s="1030"/>
      <c r="AI118" s="1030"/>
      <c r="AJ118" s="1030"/>
      <c r="AK118" s="1030"/>
      <c r="AL118" s="1030"/>
      <c r="AM118" s="1030"/>
      <c r="AN118" s="1030"/>
      <c r="AO118" s="1030"/>
      <c r="AP118" s="1030"/>
      <c r="AQ118" s="1030"/>
      <c r="AR118" s="1030"/>
      <c r="AS118" s="1030"/>
      <c r="AT118" s="1030"/>
      <c r="AU118" s="1030"/>
      <c r="AV118" s="1030"/>
      <c r="AW118" s="1030"/>
      <c r="AX118" s="1030"/>
      <c r="AY118" s="1030"/>
      <c r="AZ118" s="1030"/>
      <c r="BA118" s="1030"/>
      <c r="BB118" s="1030"/>
      <c r="BC118" s="1030"/>
      <c r="BD118" s="1030"/>
    </row>
    <row r="119" spans="1:56" s="1" customFormat="1" ht="12" customHeight="1" thickBot="1">
      <c r="A119" s="300"/>
      <c r="B119" s="600"/>
      <c r="C119" s="876"/>
      <c r="D119" s="107"/>
      <c r="E119" s="107"/>
      <c r="F119" s="107"/>
      <c r="G119" s="107"/>
      <c r="H119" s="107"/>
      <c r="I119" s="876"/>
      <c r="J119" s="2209"/>
      <c r="L119" s="747"/>
      <c r="M119" s="772"/>
      <c r="N119" s="772"/>
      <c r="O119" s="773"/>
      <c r="P119" s="1176"/>
      <c r="Q119" s="15"/>
      <c r="S119" s="1039"/>
      <c r="T119" s="1025"/>
      <c r="U119" s="1025"/>
      <c r="V119" s="1025"/>
      <c r="W119" s="373"/>
      <c r="X119" s="373"/>
      <c r="Y119" s="373"/>
      <c r="Z119" s="1030"/>
      <c r="AA119" s="1030"/>
      <c r="AB119" s="1030"/>
      <c r="AC119" s="1030"/>
      <c r="AD119" s="1030"/>
      <c r="AE119" s="1030"/>
      <c r="AF119" s="1030"/>
      <c r="AG119" s="1030"/>
      <c r="AH119" s="1030"/>
      <c r="AI119" s="1030"/>
      <c r="AJ119" s="1030"/>
      <c r="AK119" s="1030"/>
      <c r="AL119" s="1030"/>
      <c r="AM119" s="1030"/>
      <c r="AN119" s="1030"/>
      <c r="AO119" s="1030"/>
      <c r="AP119" s="1030"/>
      <c r="AQ119" s="1030"/>
      <c r="AR119" s="1030"/>
      <c r="AS119" s="1030"/>
      <c r="AT119" s="1030"/>
      <c r="AU119" s="1030"/>
      <c r="AV119" s="1030"/>
      <c r="AW119" s="1030"/>
      <c r="AX119" s="1030"/>
      <c r="AY119" s="1030"/>
      <c r="AZ119" s="1030"/>
      <c r="BA119" s="1030"/>
      <c r="BB119" s="1030"/>
      <c r="BC119" s="1030"/>
      <c r="BD119" s="1030"/>
    </row>
    <row r="120" spans="1:56" s="1" customFormat="1" ht="16.5" thickTop="1" thickBot="1">
      <c r="A120" s="590" t="s">
        <v>353</v>
      </c>
      <c r="B120" s="601" t="s">
        <v>354</v>
      </c>
      <c r="C120" s="878"/>
      <c r="D120" s="620"/>
      <c r="E120" s="620"/>
      <c r="F120" s="620"/>
      <c r="G120" s="620"/>
      <c r="H120" s="620"/>
      <c r="I120" s="878"/>
      <c r="J120" s="874"/>
      <c r="K120" s="99"/>
      <c r="L120" s="747"/>
      <c r="M120" s="772"/>
      <c r="N120" s="772"/>
      <c r="O120" s="773"/>
      <c r="P120" s="1207"/>
      <c r="Q120" s="13" t="s">
        <v>118</v>
      </c>
      <c r="R120" s="13" t="s">
        <v>119</v>
      </c>
      <c r="S120" s="1039"/>
      <c r="T120" s="1025"/>
      <c r="U120" s="1025"/>
      <c r="V120" s="1025"/>
      <c r="W120" s="373"/>
      <c r="X120" s="373"/>
      <c r="Y120" s="373"/>
      <c r="Z120" s="1030"/>
      <c r="AA120" s="1030"/>
      <c r="AB120" s="1030"/>
      <c r="AC120" s="1030"/>
      <c r="AD120" s="1030"/>
      <c r="AE120" s="1030"/>
      <c r="AF120" s="1030"/>
      <c r="AG120" s="1030"/>
      <c r="AH120" s="1030"/>
      <c r="AI120" s="1030"/>
      <c r="AJ120" s="1030"/>
      <c r="AK120" s="1030"/>
      <c r="AL120" s="1030"/>
      <c r="AM120" s="1030"/>
      <c r="AN120" s="1030"/>
      <c r="AO120" s="1030"/>
      <c r="AP120" s="1030"/>
      <c r="AQ120" s="1030"/>
      <c r="AR120" s="1030"/>
      <c r="AS120" s="1030"/>
      <c r="AT120" s="1030"/>
      <c r="AU120" s="1030"/>
      <c r="AV120" s="1030"/>
      <c r="AW120" s="1030"/>
      <c r="AX120" s="1030"/>
      <c r="AY120" s="1030"/>
      <c r="AZ120" s="1030"/>
      <c r="BA120" s="1030"/>
      <c r="BB120" s="1030"/>
      <c r="BC120" s="1030"/>
      <c r="BD120" s="1030"/>
    </row>
    <row r="121" spans="1:56" s="1" customFormat="1" ht="15" thickTop="1" thickBot="1">
      <c r="A121" s="592" t="s">
        <v>355</v>
      </c>
      <c r="B121" s="602" t="s">
        <v>332</v>
      </c>
      <c r="C121" s="880"/>
      <c r="D121" s="621"/>
      <c r="E121" s="621"/>
      <c r="F121" s="621"/>
      <c r="G121" s="621"/>
      <c r="H121" s="621"/>
      <c r="I121" s="880"/>
      <c r="J121" s="896"/>
      <c r="K121" s="19"/>
      <c r="L121" s="747"/>
      <c r="M121" s="107"/>
      <c r="N121" s="107"/>
      <c r="O121" s="774"/>
      <c r="P121" s="1175"/>
      <c r="Q121" s="18"/>
      <c r="R121" s="20"/>
      <c r="S121" s="1504" t="s">
        <v>271</v>
      </c>
      <c r="T121" s="1505"/>
      <c r="U121" s="1505"/>
      <c r="V121" s="1506"/>
      <c r="W121" s="1027"/>
      <c r="X121" s="1027"/>
      <c r="Y121" s="1027"/>
      <c r="Z121" s="1530" t="s">
        <v>333</v>
      </c>
      <c r="AA121" s="1530"/>
      <c r="AB121" s="1530"/>
      <c r="AC121" s="1530"/>
      <c r="AD121" s="1530"/>
      <c r="AE121" s="1527" t="s">
        <v>334</v>
      </c>
      <c r="AF121" s="1528"/>
      <c r="AG121" s="1529"/>
      <c r="AK121" s="1530" t="s">
        <v>333</v>
      </c>
      <c r="AL121" s="1530"/>
      <c r="AM121" s="1530"/>
      <c r="AN121" s="1530"/>
      <c r="AO121" s="1530"/>
      <c r="AP121" s="1527" t="s">
        <v>334</v>
      </c>
      <c r="AQ121" s="1528"/>
      <c r="AR121" s="1529"/>
      <c r="AV121" s="1530" t="s">
        <v>333</v>
      </c>
      <c r="AW121" s="1530"/>
      <c r="AX121" s="1530"/>
      <c r="AY121" s="1530"/>
      <c r="AZ121" s="1530"/>
      <c r="BA121" s="1527" t="s">
        <v>334</v>
      </c>
      <c r="BB121" s="1528"/>
      <c r="BC121" s="1529"/>
    </row>
    <row r="122" spans="1:56" s="1" customFormat="1" ht="12" customHeight="1" thickTop="1" thickBot="1">
      <c r="A122" s="591" t="s">
        <v>356</v>
      </c>
      <c r="B122" s="206"/>
      <c r="C122" s="875"/>
      <c r="D122" s="50"/>
      <c r="E122" s="757">
        <f>F122/100</f>
        <v>0</v>
      </c>
      <c r="F122" s="2"/>
      <c r="G122" s="2">
        <f>D122-F122</f>
        <v>0</v>
      </c>
      <c r="H122" s="748" t="e">
        <f>-G122/E122/100</f>
        <v>#DIV/0!</v>
      </c>
      <c r="I122" s="887"/>
      <c r="J122" s="894"/>
      <c r="K122" s="51">
        <f>ROUND(C122*D122*I122,0)</f>
        <v>0</v>
      </c>
      <c r="L122" s="757">
        <f>M122/100</f>
        <v>0</v>
      </c>
      <c r="M122" s="770"/>
      <c r="N122" s="770">
        <f>K122-M122</f>
        <v>0</v>
      </c>
      <c r="O122" s="771" t="e">
        <f>-N122/L122/100</f>
        <v>#DIV/0!</v>
      </c>
      <c r="P122" s="1198"/>
      <c r="Q122" s="50"/>
      <c r="R122" s="160">
        <f>SUM(K122)</f>
        <v>0</v>
      </c>
      <c r="S122" s="1498"/>
      <c r="T122" s="1499"/>
      <c r="U122" s="1499"/>
      <c r="V122" s="1500"/>
      <c r="W122" s="1029"/>
      <c r="X122" s="1031" t="s">
        <v>336</v>
      </c>
      <c r="Y122" s="1021"/>
      <c r="Z122" s="1526"/>
      <c r="AA122" s="1526"/>
      <c r="AB122" s="1526"/>
      <c r="AC122" s="1526"/>
      <c r="AD122" s="1526"/>
      <c r="AE122" s="1523"/>
      <c r="AF122" s="1524"/>
      <c r="AG122" s="1525"/>
      <c r="AI122" s="1018" t="s">
        <v>337</v>
      </c>
      <c r="AJ122" s="1019"/>
      <c r="AK122" s="1526"/>
      <c r="AL122" s="1526"/>
      <c r="AM122" s="1526"/>
      <c r="AN122" s="1526"/>
      <c r="AO122" s="1526"/>
      <c r="AP122" s="1523"/>
      <c r="AQ122" s="1524"/>
      <c r="AR122" s="1525"/>
      <c r="AT122" s="1018" t="s">
        <v>338</v>
      </c>
      <c r="AU122" s="1020"/>
      <c r="AV122" s="1526"/>
      <c r="AW122" s="1526"/>
      <c r="AX122" s="1526"/>
      <c r="AY122" s="1526"/>
      <c r="AZ122" s="1526"/>
      <c r="BA122" s="1523"/>
      <c r="BB122" s="1524"/>
      <c r="BC122" s="1525"/>
    </row>
    <row r="123" spans="1:56" s="1" customFormat="1" ht="12" customHeight="1" thickTop="1" thickBot="1">
      <c r="A123" s="591" t="s">
        <v>357</v>
      </c>
      <c r="B123" s="206"/>
      <c r="C123" s="875"/>
      <c r="D123" s="50"/>
      <c r="E123" s="757">
        <f>F123/100</f>
        <v>0</v>
      </c>
      <c r="F123" s="2"/>
      <c r="G123" s="2">
        <f>D123-F123</f>
        <v>0</v>
      </c>
      <c r="H123" s="748" t="e">
        <f>-G123/E123/100</f>
        <v>#DIV/0!</v>
      </c>
      <c r="I123" s="887"/>
      <c r="J123" s="894"/>
      <c r="K123" s="51">
        <f>ROUND(C123*D123*I123,0)</f>
        <v>0</v>
      </c>
      <c r="L123" s="757">
        <f>M123/100</f>
        <v>0</v>
      </c>
      <c r="M123" s="770"/>
      <c r="N123" s="770">
        <f>K123-M123</f>
        <v>0</v>
      </c>
      <c r="O123" s="771" t="e">
        <f>-N123/L123/100</f>
        <v>#DIV/0!</v>
      </c>
      <c r="P123" s="1198"/>
      <c r="Q123" s="50"/>
      <c r="R123" s="160">
        <f>SUM(K123)</f>
        <v>0</v>
      </c>
      <c r="S123" s="1498"/>
      <c r="T123" s="1499"/>
      <c r="U123" s="1499"/>
      <c r="V123" s="1500"/>
      <c r="W123" s="1029"/>
      <c r="X123" s="1031" t="s">
        <v>336</v>
      </c>
      <c r="Y123" s="1021"/>
      <c r="Z123" s="1526"/>
      <c r="AA123" s="1526"/>
      <c r="AB123" s="1526"/>
      <c r="AC123" s="1526"/>
      <c r="AD123" s="1526"/>
      <c r="AE123" s="1523"/>
      <c r="AF123" s="1524"/>
      <c r="AG123" s="1525"/>
      <c r="AI123" s="1018" t="s">
        <v>337</v>
      </c>
      <c r="AJ123" s="1019"/>
      <c r="AK123" s="1526"/>
      <c r="AL123" s="1526"/>
      <c r="AM123" s="1526"/>
      <c r="AN123" s="1526"/>
      <c r="AO123" s="1526"/>
      <c r="AP123" s="1523"/>
      <c r="AQ123" s="1524"/>
      <c r="AR123" s="1525"/>
      <c r="AT123" s="1018" t="s">
        <v>338</v>
      </c>
      <c r="AU123" s="1020"/>
      <c r="AV123" s="1526"/>
      <c r="AW123" s="1526"/>
      <c r="AX123" s="1526"/>
      <c r="AY123" s="1526"/>
      <c r="AZ123" s="1526"/>
      <c r="BA123" s="1523"/>
      <c r="BB123" s="1524"/>
      <c r="BC123" s="1525"/>
    </row>
    <row r="124" spans="1:56" s="1" customFormat="1" ht="12" customHeight="1" thickTop="1" thickBot="1">
      <c r="A124" s="591" t="s">
        <v>358</v>
      </c>
      <c r="B124" s="206"/>
      <c r="C124" s="875"/>
      <c r="D124" s="50"/>
      <c r="E124" s="757"/>
      <c r="F124" s="2"/>
      <c r="G124" s="2"/>
      <c r="H124" s="748"/>
      <c r="I124" s="887"/>
      <c r="J124" s="894"/>
      <c r="K124" s="51">
        <f t="shared" ref="K124:K126" si="34">ROUND(C124*D124*I124,0)</f>
        <v>0</v>
      </c>
      <c r="L124" s="757"/>
      <c r="M124" s="770"/>
      <c r="N124" s="770"/>
      <c r="O124" s="771"/>
      <c r="P124" s="1198"/>
      <c r="Q124" s="50"/>
      <c r="R124" s="160">
        <f t="shared" ref="R124:R126" si="35">SUM(K124)</f>
        <v>0</v>
      </c>
      <c r="S124" s="1498"/>
      <c r="T124" s="1499"/>
      <c r="U124" s="1499"/>
      <c r="V124" s="1500"/>
      <c r="W124" s="1029"/>
      <c r="X124" s="1031" t="s">
        <v>336</v>
      </c>
      <c r="Y124" s="1021"/>
      <c r="Z124" s="1526"/>
      <c r="AA124" s="1526"/>
      <c r="AB124" s="1526"/>
      <c r="AC124" s="1526"/>
      <c r="AD124" s="1526"/>
      <c r="AE124" s="1523"/>
      <c r="AF124" s="1524"/>
      <c r="AG124" s="1525"/>
      <c r="AI124" s="1018" t="s">
        <v>337</v>
      </c>
      <c r="AJ124" s="1019"/>
      <c r="AK124" s="1526"/>
      <c r="AL124" s="1526"/>
      <c r="AM124" s="1526"/>
      <c r="AN124" s="1526"/>
      <c r="AO124" s="1526"/>
      <c r="AP124" s="1523"/>
      <c r="AQ124" s="1524"/>
      <c r="AR124" s="1525"/>
      <c r="AT124" s="1018" t="s">
        <v>338</v>
      </c>
      <c r="AU124" s="1020"/>
      <c r="AV124" s="1526"/>
      <c r="AW124" s="1526"/>
      <c r="AX124" s="1526"/>
      <c r="AY124" s="1526"/>
      <c r="AZ124" s="1526"/>
      <c r="BA124" s="1523"/>
      <c r="BB124" s="1524"/>
      <c r="BC124" s="1525"/>
    </row>
    <row r="125" spans="1:56" s="1" customFormat="1" ht="12" customHeight="1" thickTop="1" thickBot="1">
      <c r="A125" s="591" t="s">
        <v>359</v>
      </c>
      <c r="B125" s="206"/>
      <c r="C125" s="875"/>
      <c r="D125" s="50"/>
      <c r="E125" s="757"/>
      <c r="F125" s="2"/>
      <c r="G125" s="2"/>
      <c r="H125" s="748"/>
      <c r="I125" s="887"/>
      <c r="J125" s="894"/>
      <c r="K125" s="51">
        <f t="shared" si="34"/>
        <v>0</v>
      </c>
      <c r="L125" s="757"/>
      <c r="M125" s="770"/>
      <c r="N125" s="770"/>
      <c r="O125" s="771"/>
      <c r="P125" s="1198"/>
      <c r="Q125" s="50"/>
      <c r="R125" s="160">
        <f t="shared" si="35"/>
        <v>0</v>
      </c>
      <c r="S125" s="1498"/>
      <c r="T125" s="1499"/>
      <c r="U125" s="1499"/>
      <c r="V125" s="1500"/>
      <c r="W125" s="1029"/>
      <c r="X125" s="1031" t="s">
        <v>336</v>
      </c>
      <c r="Y125" s="1021"/>
      <c r="Z125" s="1526"/>
      <c r="AA125" s="1526"/>
      <c r="AB125" s="1526"/>
      <c r="AC125" s="1526"/>
      <c r="AD125" s="1526"/>
      <c r="AE125" s="1523"/>
      <c r="AF125" s="1524"/>
      <c r="AG125" s="1525"/>
      <c r="AI125" s="1018" t="s">
        <v>337</v>
      </c>
      <c r="AJ125" s="1019"/>
      <c r="AK125" s="1526"/>
      <c r="AL125" s="1526"/>
      <c r="AM125" s="1526"/>
      <c r="AN125" s="1526"/>
      <c r="AO125" s="1526"/>
      <c r="AP125" s="1523"/>
      <c r="AQ125" s="1524"/>
      <c r="AR125" s="1525"/>
      <c r="AT125" s="1018" t="s">
        <v>338</v>
      </c>
      <c r="AU125" s="1020"/>
      <c r="AV125" s="1526"/>
      <c r="AW125" s="1526"/>
      <c r="AX125" s="1526"/>
      <c r="AY125" s="1526"/>
      <c r="AZ125" s="1526"/>
      <c r="BA125" s="1523"/>
      <c r="BB125" s="1524"/>
      <c r="BC125" s="1525"/>
    </row>
    <row r="126" spans="1:56" s="1" customFormat="1" ht="12" customHeight="1" thickTop="1" thickBot="1">
      <c r="A126" s="591" t="s">
        <v>360</v>
      </c>
      <c r="B126" s="206"/>
      <c r="C126" s="875"/>
      <c r="D126" s="50"/>
      <c r="E126" s="757">
        <f>F126/100</f>
        <v>0</v>
      </c>
      <c r="F126" s="2"/>
      <c r="G126" s="2">
        <f>D126-F126</f>
        <v>0</v>
      </c>
      <c r="H126" s="748" t="e">
        <f>-G126/E126/100</f>
        <v>#DIV/0!</v>
      </c>
      <c r="I126" s="887"/>
      <c r="J126" s="894"/>
      <c r="K126" s="51">
        <f t="shared" si="34"/>
        <v>0</v>
      </c>
      <c r="L126" s="757">
        <f>M126/100</f>
        <v>0</v>
      </c>
      <c r="M126" s="770"/>
      <c r="N126" s="770">
        <f>K126-M126</f>
        <v>0</v>
      </c>
      <c r="O126" s="771" t="e">
        <f>-N126/L126/100</f>
        <v>#DIV/0!</v>
      </c>
      <c r="P126" s="1198"/>
      <c r="Q126" s="50"/>
      <c r="R126" s="160">
        <f t="shared" si="35"/>
        <v>0</v>
      </c>
      <c r="S126" s="1498"/>
      <c r="T126" s="1499"/>
      <c r="U126" s="1499"/>
      <c r="V126" s="1500"/>
      <c r="W126" s="1029"/>
      <c r="X126" s="1031" t="s">
        <v>336</v>
      </c>
      <c r="Y126" s="1021"/>
      <c r="Z126" s="1526"/>
      <c r="AA126" s="1526"/>
      <c r="AB126" s="1526"/>
      <c r="AC126" s="1526"/>
      <c r="AD126" s="1526"/>
      <c r="AE126" s="1523"/>
      <c r="AF126" s="1524"/>
      <c r="AG126" s="1525"/>
      <c r="AI126" s="1018" t="s">
        <v>337</v>
      </c>
      <c r="AJ126" s="1019"/>
      <c r="AK126" s="1526"/>
      <c r="AL126" s="1526"/>
      <c r="AM126" s="1526"/>
      <c r="AN126" s="1526"/>
      <c r="AO126" s="1526"/>
      <c r="AP126" s="1523"/>
      <c r="AQ126" s="1524"/>
      <c r="AR126" s="1525"/>
      <c r="AT126" s="1018" t="s">
        <v>338</v>
      </c>
      <c r="AU126" s="1020"/>
      <c r="AV126" s="1526"/>
      <c r="AW126" s="1526"/>
      <c r="AX126" s="1526"/>
      <c r="AY126" s="1526"/>
      <c r="AZ126" s="1526"/>
      <c r="BA126" s="1523"/>
      <c r="BB126" s="1524"/>
      <c r="BC126" s="1525"/>
    </row>
    <row r="127" spans="1:56" s="1" customFormat="1" ht="15" thickTop="1" thickBot="1">
      <c r="A127" s="592" t="s">
        <v>361</v>
      </c>
      <c r="B127" s="602" t="s">
        <v>344</v>
      </c>
      <c r="C127" s="880"/>
      <c r="D127" s="621"/>
      <c r="E127" s="621"/>
      <c r="F127" s="621"/>
      <c r="G127" s="621"/>
      <c r="H127" s="621"/>
      <c r="I127" s="880"/>
      <c r="J127" s="896"/>
      <c r="K127" s="19"/>
      <c r="L127" s="747"/>
      <c r="M127" s="107"/>
      <c r="N127" s="107"/>
      <c r="O127" s="774"/>
      <c r="P127" s="1175"/>
      <c r="Q127" s="18"/>
      <c r="R127" s="20"/>
      <c r="S127" s="1504" t="s">
        <v>271</v>
      </c>
      <c r="T127" s="1505"/>
      <c r="U127" s="1505"/>
      <c r="V127" s="1506"/>
      <c r="W127" s="1566" t="s">
        <v>272</v>
      </c>
      <c r="X127" s="1566"/>
      <c r="Y127" s="1566"/>
      <c r="Z127" s="1530" t="s">
        <v>273</v>
      </c>
      <c r="AA127" s="1530"/>
      <c r="AB127" s="1530"/>
      <c r="AC127" s="1530"/>
      <c r="AD127" s="1530"/>
      <c r="AE127" s="1532" t="s">
        <v>274</v>
      </c>
      <c r="AF127" s="1532"/>
      <c r="AG127" s="1532"/>
      <c r="AH127" s="1532"/>
      <c r="AI127" s="1532"/>
      <c r="AJ127" s="1532"/>
      <c r="AK127" s="1532"/>
      <c r="AL127" s="1532"/>
      <c r="AM127" s="1532"/>
      <c r="AN127" s="1532"/>
      <c r="AO127" s="1030"/>
      <c r="AP127" s="1030"/>
      <c r="AQ127" s="1030"/>
      <c r="AR127" s="1030"/>
      <c r="AS127" s="1030"/>
      <c r="AT127" s="1030"/>
      <c r="AU127" s="1030"/>
      <c r="AV127" s="1030"/>
      <c r="AW127" s="1030"/>
      <c r="AX127" s="1030"/>
      <c r="AY127" s="1030"/>
      <c r="AZ127" s="1030"/>
      <c r="BA127" s="1030"/>
      <c r="BB127" s="1030"/>
      <c r="BC127" s="1030"/>
      <c r="BD127" s="1030"/>
    </row>
    <row r="128" spans="1:56" s="1" customFormat="1" ht="12" customHeight="1" thickTop="1">
      <c r="A128" s="1509"/>
      <c r="B128" s="1510"/>
      <c r="C128" s="875"/>
      <c r="D128" s="50"/>
      <c r="E128" s="757">
        <f t="shared" ref="E128:E142" si="36">F128/100</f>
        <v>0</v>
      </c>
      <c r="F128" s="2"/>
      <c r="G128" s="2">
        <f t="shared" ref="G128:G142" si="37">D128-F128</f>
        <v>0</v>
      </c>
      <c r="H128" s="748" t="e">
        <f t="shared" ref="H128:H142" si="38">-G128/E128/100</f>
        <v>#DIV/0!</v>
      </c>
      <c r="I128" s="887"/>
      <c r="J128" s="894"/>
      <c r="K128" s="51">
        <f t="shared" ref="K128:K147" si="39">ROUND(C128*D128*I128,0)</f>
        <v>0</v>
      </c>
      <c r="L128" s="757">
        <f t="shared" ref="L128:L142" si="40">M128/100</f>
        <v>0</v>
      </c>
      <c r="M128" s="770"/>
      <c r="N128" s="770">
        <f t="shared" ref="N128:N142" si="41">K128-M128</f>
        <v>0</v>
      </c>
      <c r="O128" s="771" t="e">
        <f t="shared" ref="O128:O142" si="42">-N128/L128/100</f>
        <v>#DIV/0!</v>
      </c>
      <c r="P128" s="1198"/>
      <c r="Q128" s="50"/>
      <c r="R128" s="160">
        <f t="shared" ref="R128:R142" si="43">SUM(K128)</f>
        <v>0</v>
      </c>
      <c r="S128" s="1498"/>
      <c r="T128" s="1499"/>
      <c r="U128" s="1499"/>
      <c r="V128" s="1500"/>
      <c r="W128" s="1026"/>
      <c r="X128" s="1026"/>
      <c r="Y128" s="1026"/>
      <c r="Z128" s="1526"/>
      <c r="AA128" s="1526"/>
      <c r="AB128" s="1526"/>
      <c r="AC128" s="1526"/>
      <c r="AD128" s="1526"/>
      <c r="AE128" s="1531"/>
      <c r="AF128" s="1531"/>
      <c r="AG128" s="1531"/>
      <c r="AH128" s="1531"/>
      <c r="AI128" s="1531"/>
      <c r="AJ128" s="1531"/>
      <c r="AK128" s="1531"/>
      <c r="AL128" s="1531"/>
      <c r="AM128" s="1531"/>
      <c r="AN128" s="1531"/>
      <c r="AO128" s="1030"/>
      <c r="AP128" s="1030"/>
      <c r="AQ128" s="1030"/>
      <c r="AR128" s="1030"/>
      <c r="AS128" s="1030"/>
      <c r="AT128" s="1030"/>
      <c r="AU128" s="1030"/>
      <c r="AV128" s="1030"/>
      <c r="AW128" s="1030"/>
      <c r="AX128" s="1030"/>
      <c r="AY128" s="1030"/>
      <c r="AZ128" s="1030"/>
      <c r="BA128" s="1030"/>
      <c r="BB128" s="1030"/>
      <c r="BC128" s="1030"/>
      <c r="BD128" s="1030"/>
    </row>
    <row r="129" spans="1:56" s="1" customFormat="1" ht="12" customHeight="1">
      <c r="A129" s="1507"/>
      <c r="B129" s="1508"/>
      <c r="C129" s="875"/>
      <c r="D129" s="50"/>
      <c r="E129" s="757">
        <f t="shared" si="36"/>
        <v>0</v>
      </c>
      <c r="F129" s="2"/>
      <c r="G129" s="2">
        <f t="shared" si="37"/>
        <v>0</v>
      </c>
      <c r="H129" s="748" t="e">
        <f t="shared" si="38"/>
        <v>#DIV/0!</v>
      </c>
      <c r="I129" s="887"/>
      <c r="J129" s="894"/>
      <c r="K129" s="51">
        <f t="shared" si="39"/>
        <v>0</v>
      </c>
      <c r="L129" s="757">
        <f t="shared" si="40"/>
        <v>0</v>
      </c>
      <c r="M129" s="770"/>
      <c r="N129" s="770">
        <f t="shared" si="41"/>
        <v>0</v>
      </c>
      <c r="O129" s="771" t="e">
        <f t="shared" si="42"/>
        <v>#DIV/0!</v>
      </c>
      <c r="P129" s="1198"/>
      <c r="Q129" s="50"/>
      <c r="R129" s="160">
        <f t="shared" si="43"/>
        <v>0</v>
      </c>
      <c r="S129" s="1498"/>
      <c r="T129" s="1499"/>
      <c r="U129" s="1499"/>
      <c r="V129" s="1500"/>
      <c r="W129" s="1026"/>
      <c r="X129" s="1026"/>
      <c r="Y129" s="1026"/>
      <c r="Z129" s="1526"/>
      <c r="AA129" s="1526"/>
      <c r="AB129" s="1526"/>
      <c r="AC129" s="1526"/>
      <c r="AD129" s="1526"/>
      <c r="AE129" s="1531"/>
      <c r="AF129" s="1531"/>
      <c r="AG129" s="1531"/>
      <c r="AH129" s="1531"/>
      <c r="AI129" s="1531"/>
      <c r="AJ129" s="1531"/>
      <c r="AK129" s="1531"/>
      <c r="AL129" s="1531"/>
      <c r="AM129" s="1531"/>
      <c r="AN129" s="1531"/>
      <c r="AO129" s="1030"/>
      <c r="AP129" s="1030"/>
      <c r="AQ129" s="1030"/>
      <c r="AR129" s="1030"/>
      <c r="AS129" s="1030"/>
      <c r="AT129" s="1030"/>
      <c r="AU129" s="1030"/>
      <c r="AV129" s="1030"/>
      <c r="AW129" s="1030"/>
      <c r="AX129" s="1030"/>
      <c r="AY129" s="1030"/>
      <c r="AZ129" s="1030"/>
      <c r="BA129" s="1030"/>
      <c r="BB129" s="1030"/>
      <c r="BC129" s="1030"/>
      <c r="BD129" s="1030"/>
    </row>
    <row r="130" spans="1:56" s="1" customFormat="1" ht="12" customHeight="1">
      <c r="A130" s="1507"/>
      <c r="B130" s="1508"/>
      <c r="C130" s="875"/>
      <c r="D130" s="50"/>
      <c r="E130" s="757">
        <f t="shared" si="36"/>
        <v>0</v>
      </c>
      <c r="F130" s="2"/>
      <c r="G130" s="2">
        <f t="shared" si="37"/>
        <v>0</v>
      </c>
      <c r="H130" s="748" t="e">
        <f t="shared" si="38"/>
        <v>#DIV/0!</v>
      </c>
      <c r="I130" s="887"/>
      <c r="J130" s="894"/>
      <c r="K130" s="51">
        <f t="shared" si="39"/>
        <v>0</v>
      </c>
      <c r="L130" s="757">
        <f t="shared" si="40"/>
        <v>0</v>
      </c>
      <c r="M130" s="770"/>
      <c r="N130" s="770">
        <f t="shared" si="41"/>
        <v>0</v>
      </c>
      <c r="O130" s="771" t="e">
        <f t="shared" si="42"/>
        <v>#DIV/0!</v>
      </c>
      <c r="P130" s="1198"/>
      <c r="Q130" s="50"/>
      <c r="R130" s="160">
        <f t="shared" si="43"/>
        <v>0</v>
      </c>
      <c r="S130" s="1498"/>
      <c r="T130" s="1499"/>
      <c r="U130" s="1499"/>
      <c r="V130" s="1500"/>
      <c r="W130" s="1026"/>
      <c r="X130" s="1026"/>
      <c r="Y130" s="1026"/>
      <c r="Z130" s="1526"/>
      <c r="AA130" s="1526"/>
      <c r="AB130" s="1526"/>
      <c r="AC130" s="1526"/>
      <c r="AD130" s="1526"/>
      <c r="AE130" s="1531"/>
      <c r="AF130" s="1531"/>
      <c r="AG130" s="1531"/>
      <c r="AH130" s="1531"/>
      <c r="AI130" s="1531"/>
      <c r="AJ130" s="1531"/>
      <c r="AK130" s="1531"/>
      <c r="AL130" s="1531"/>
      <c r="AM130" s="1531"/>
      <c r="AN130" s="1531"/>
      <c r="AO130" s="1030"/>
      <c r="AP130" s="1030"/>
      <c r="AQ130" s="1030"/>
      <c r="AR130" s="1030"/>
      <c r="AS130" s="1030"/>
      <c r="AT130" s="1030"/>
      <c r="AU130" s="1030"/>
      <c r="AV130" s="1030"/>
      <c r="AW130" s="1030"/>
      <c r="AX130" s="1030"/>
      <c r="AY130" s="1030"/>
      <c r="AZ130" s="1030"/>
      <c r="BA130" s="1030"/>
      <c r="BB130" s="1030"/>
      <c r="BC130" s="1030"/>
      <c r="BD130" s="1030"/>
    </row>
    <row r="131" spans="1:56" s="1" customFormat="1" ht="12" customHeight="1">
      <c r="A131" s="1507"/>
      <c r="B131" s="1508"/>
      <c r="C131" s="875"/>
      <c r="D131" s="50"/>
      <c r="E131" s="757">
        <f t="shared" si="36"/>
        <v>0</v>
      </c>
      <c r="F131" s="2"/>
      <c r="G131" s="2">
        <f t="shared" si="37"/>
        <v>0</v>
      </c>
      <c r="H131" s="748" t="e">
        <f t="shared" si="38"/>
        <v>#DIV/0!</v>
      </c>
      <c r="I131" s="887"/>
      <c r="J131" s="897"/>
      <c r="K131" s="51">
        <f t="shared" si="39"/>
        <v>0</v>
      </c>
      <c r="L131" s="757">
        <f t="shared" si="40"/>
        <v>0</v>
      </c>
      <c r="M131" s="770"/>
      <c r="N131" s="770">
        <f t="shared" si="41"/>
        <v>0</v>
      </c>
      <c r="O131" s="771" t="e">
        <f t="shared" si="42"/>
        <v>#DIV/0!</v>
      </c>
      <c r="P131" s="1198"/>
      <c r="Q131" s="50"/>
      <c r="R131" s="160">
        <f t="shared" si="43"/>
        <v>0</v>
      </c>
      <c r="S131" s="1498"/>
      <c r="T131" s="1499"/>
      <c r="U131" s="1499"/>
      <c r="V131" s="1500"/>
      <c r="W131" s="1026"/>
      <c r="X131" s="1026"/>
      <c r="Y131" s="1026"/>
      <c r="Z131" s="1526"/>
      <c r="AA131" s="1526"/>
      <c r="AB131" s="1526"/>
      <c r="AC131" s="1526"/>
      <c r="AD131" s="1526"/>
      <c r="AE131" s="1531"/>
      <c r="AF131" s="1531"/>
      <c r="AG131" s="1531"/>
      <c r="AH131" s="1531"/>
      <c r="AI131" s="1531"/>
      <c r="AJ131" s="1531"/>
      <c r="AK131" s="1531"/>
      <c r="AL131" s="1531"/>
      <c r="AM131" s="1531"/>
      <c r="AN131" s="1531"/>
      <c r="AO131" s="1030"/>
      <c r="AP131" s="1030"/>
      <c r="AQ131" s="1030"/>
      <c r="AR131" s="1030"/>
      <c r="AS131" s="1030"/>
      <c r="AT131" s="1030"/>
      <c r="AU131" s="1030"/>
      <c r="AV131" s="1030"/>
      <c r="AW131" s="1030"/>
      <c r="AX131" s="1030"/>
      <c r="AY131" s="1030"/>
      <c r="AZ131" s="1030"/>
      <c r="BA131" s="1030"/>
      <c r="BB131" s="1030"/>
      <c r="BC131" s="1030"/>
      <c r="BD131" s="1030"/>
    </row>
    <row r="132" spans="1:56" s="1" customFormat="1" ht="12" customHeight="1">
      <c r="A132" s="1507"/>
      <c r="B132" s="1508"/>
      <c r="C132" s="875"/>
      <c r="D132" s="50"/>
      <c r="E132" s="757">
        <f t="shared" si="36"/>
        <v>0</v>
      </c>
      <c r="F132" s="2"/>
      <c r="G132" s="2">
        <f t="shared" si="37"/>
        <v>0</v>
      </c>
      <c r="H132" s="748" t="e">
        <f t="shared" si="38"/>
        <v>#DIV/0!</v>
      </c>
      <c r="I132" s="887"/>
      <c r="J132" s="894"/>
      <c r="K132" s="51">
        <f t="shared" si="39"/>
        <v>0</v>
      </c>
      <c r="L132" s="757">
        <f t="shared" si="40"/>
        <v>0</v>
      </c>
      <c r="M132" s="770"/>
      <c r="N132" s="770">
        <f t="shared" si="41"/>
        <v>0</v>
      </c>
      <c r="O132" s="771" t="e">
        <f t="shared" si="42"/>
        <v>#DIV/0!</v>
      </c>
      <c r="P132" s="1198"/>
      <c r="Q132" s="50"/>
      <c r="R132" s="160">
        <f t="shared" si="43"/>
        <v>0</v>
      </c>
      <c r="S132" s="1498"/>
      <c r="T132" s="1499"/>
      <c r="U132" s="1499"/>
      <c r="V132" s="1500"/>
      <c r="W132" s="1026"/>
      <c r="X132" s="1026"/>
      <c r="Y132" s="1026"/>
      <c r="Z132" s="1526"/>
      <c r="AA132" s="1526"/>
      <c r="AB132" s="1526"/>
      <c r="AC132" s="1526"/>
      <c r="AD132" s="1526"/>
      <c r="AE132" s="1531"/>
      <c r="AF132" s="1531"/>
      <c r="AG132" s="1531"/>
      <c r="AH132" s="1531"/>
      <c r="AI132" s="1531"/>
      <c r="AJ132" s="1531"/>
      <c r="AK132" s="1531"/>
      <c r="AL132" s="1531"/>
      <c r="AM132" s="1531"/>
      <c r="AN132" s="1531"/>
      <c r="AO132" s="1030"/>
      <c r="AP132" s="1030"/>
      <c r="AQ132" s="1030"/>
      <c r="AR132" s="1030"/>
      <c r="AS132" s="1030"/>
      <c r="AT132" s="1030"/>
      <c r="AU132" s="1030"/>
      <c r="AV132" s="1030"/>
      <c r="AW132" s="1030"/>
      <c r="AX132" s="1030"/>
      <c r="AY132" s="1030"/>
      <c r="AZ132" s="1030"/>
      <c r="BA132" s="1030"/>
      <c r="BB132" s="1030"/>
      <c r="BC132" s="1030"/>
      <c r="BD132" s="1030"/>
    </row>
    <row r="133" spans="1:56" s="1" customFormat="1" ht="12" customHeight="1">
      <c r="A133" s="1507"/>
      <c r="B133" s="1508"/>
      <c r="C133" s="875"/>
      <c r="D133" s="50"/>
      <c r="E133" s="757">
        <f t="shared" si="36"/>
        <v>0</v>
      </c>
      <c r="F133" s="2"/>
      <c r="G133" s="2">
        <f t="shared" si="37"/>
        <v>0</v>
      </c>
      <c r="H133" s="748" t="e">
        <f t="shared" si="38"/>
        <v>#DIV/0!</v>
      </c>
      <c r="I133" s="887"/>
      <c r="J133" s="894"/>
      <c r="K133" s="51">
        <f t="shared" si="39"/>
        <v>0</v>
      </c>
      <c r="L133" s="757">
        <f t="shared" si="40"/>
        <v>0</v>
      </c>
      <c r="M133" s="770"/>
      <c r="N133" s="770">
        <f t="shared" si="41"/>
        <v>0</v>
      </c>
      <c r="O133" s="771" t="e">
        <f t="shared" si="42"/>
        <v>#DIV/0!</v>
      </c>
      <c r="P133" s="1198"/>
      <c r="Q133" s="50"/>
      <c r="R133" s="160">
        <f t="shared" si="43"/>
        <v>0</v>
      </c>
      <c r="S133" s="1498"/>
      <c r="T133" s="1499"/>
      <c r="U133" s="1499"/>
      <c r="V133" s="1500"/>
      <c r="W133" s="1026"/>
      <c r="X133" s="1026"/>
      <c r="Y133" s="1026"/>
      <c r="Z133" s="1526"/>
      <c r="AA133" s="1526"/>
      <c r="AB133" s="1526"/>
      <c r="AC133" s="1526"/>
      <c r="AD133" s="1526"/>
      <c r="AE133" s="1531"/>
      <c r="AF133" s="1531"/>
      <c r="AG133" s="1531"/>
      <c r="AH133" s="1531"/>
      <c r="AI133" s="1531"/>
      <c r="AJ133" s="1531"/>
      <c r="AK133" s="1531"/>
      <c r="AL133" s="1531"/>
      <c r="AM133" s="1531"/>
      <c r="AN133" s="1531"/>
      <c r="AO133" s="1030"/>
      <c r="AP133" s="1030"/>
      <c r="AQ133" s="1030"/>
      <c r="AR133" s="1030"/>
      <c r="AS133" s="1030"/>
      <c r="AT133" s="1030"/>
      <c r="AU133" s="1030"/>
      <c r="AV133" s="1030"/>
      <c r="AW133" s="1030"/>
      <c r="AX133" s="1030"/>
      <c r="AY133" s="1030"/>
      <c r="AZ133" s="1030"/>
      <c r="BA133" s="1030"/>
      <c r="BB133" s="1030"/>
      <c r="BC133" s="1030"/>
      <c r="BD133" s="1030"/>
    </row>
    <row r="134" spans="1:56" s="1" customFormat="1" ht="12" customHeight="1">
      <c r="A134" s="1507"/>
      <c r="B134" s="1508"/>
      <c r="C134" s="875"/>
      <c r="D134" s="50"/>
      <c r="E134" s="757">
        <f t="shared" si="36"/>
        <v>0</v>
      </c>
      <c r="F134" s="2"/>
      <c r="G134" s="2">
        <f t="shared" si="37"/>
        <v>0</v>
      </c>
      <c r="H134" s="748" t="e">
        <f t="shared" si="38"/>
        <v>#DIV/0!</v>
      </c>
      <c r="I134" s="887"/>
      <c r="J134" s="894"/>
      <c r="K134" s="51">
        <f t="shared" si="39"/>
        <v>0</v>
      </c>
      <c r="L134" s="757">
        <f t="shared" si="40"/>
        <v>0</v>
      </c>
      <c r="M134" s="770"/>
      <c r="N134" s="770">
        <f t="shared" si="41"/>
        <v>0</v>
      </c>
      <c r="O134" s="771" t="e">
        <f t="shared" si="42"/>
        <v>#DIV/0!</v>
      </c>
      <c r="P134" s="1198"/>
      <c r="Q134" s="50"/>
      <c r="R134" s="160">
        <f t="shared" si="43"/>
        <v>0</v>
      </c>
      <c r="S134" s="1498"/>
      <c r="T134" s="1499"/>
      <c r="U134" s="1499"/>
      <c r="V134" s="1500"/>
      <c r="W134" s="1026"/>
      <c r="X134" s="1026"/>
      <c r="Y134" s="1026"/>
      <c r="Z134" s="1526"/>
      <c r="AA134" s="1526"/>
      <c r="AB134" s="1526"/>
      <c r="AC134" s="1526"/>
      <c r="AD134" s="1526"/>
      <c r="AE134" s="1531"/>
      <c r="AF134" s="1531"/>
      <c r="AG134" s="1531"/>
      <c r="AH134" s="1531"/>
      <c r="AI134" s="1531"/>
      <c r="AJ134" s="1531"/>
      <c r="AK134" s="1531"/>
      <c r="AL134" s="1531"/>
      <c r="AM134" s="1531"/>
      <c r="AN134" s="1531"/>
      <c r="AO134" s="1030"/>
      <c r="AP134" s="1030"/>
      <c r="AQ134" s="1030"/>
      <c r="AR134" s="1030"/>
      <c r="AS134" s="1030"/>
      <c r="AT134" s="1030"/>
      <c r="AU134" s="1030"/>
      <c r="AV134" s="1030"/>
      <c r="AW134" s="1030"/>
      <c r="AX134" s="1030"/>
      <c r="AY134" s="1030"/>
      <c r="AZ134" s="1030"/>
      <c r="BA134" s="1030"/>
      <c r="BB134" s="1030"/>
      <c r="BC134" s="1030"/>
      <c r="BD134" s="1030"/>
    </row>
    <row r="135" spans="1:56" s="1" customFormat="1" ht="12" customHeight="1">
      <c r="A135" s="1507"/>
      <c r="B135" s="1508"/>
      <c r="C135" s="875"/>
      <c r="D135" s="50"/>
      <c r="E135" s="757">
        <f t="shared" si="36"/>
        <v>0</v>
      </c>
      <c r="F135" s="2"/>
      <c r="G135" s="2">
        <f t="shared" si="37"/>
        <v>0</v>
      </c>
      <c r="H135" s="748" t="e">
        <f t="shared" si="38"/>
        <v>#DIV/0!</v>
      </c>
      <c r="I135" s="887"/>
      <c r="J135" s="894"/>
      <c r="K135" s="51">
        <f t="shared" si="39"/>
        <v>0</v>
      </c>
      <c r="L135" s="757">
        <f t="shared" si="40"/>
        <v>0</v>
      </c>
      <c r="M135" s="770"/>
      <c r="N135" s="770">
        <f t="shared" si="41"/>
        <v>0</v>
      </c>
      <c r="O135" s="771" t="e">
        <f t="shared" si="42"/>
        <v>#DIV/0!</v>
      </c>
      <c r="P135" s="1198"/>
      <c r="Q135" s="50"/>
      <c r="R135" s="160">
        <f t="shared" si="43"/>
        <v>0</v>
      </c>
      <c r="S135" s="1498"/>
      <c r="T135" s="1499"/>
      <c r="U135" s="1499"/>
      <c r="V135" s="1500"/>
      <c r="W135" s="1026"/>
      <c r="X135" s="1026"/>
      <c r="Y135" s="1026"/>
      <c r="Z135" s="1526"/>
      <c r="AA135" s="1526"/>
      <c r="AB135" s="1526"/>
      <c r="AC135" s="1526"/>
      <c r="AD135" s="1526"/>
      <c r="AE135" s="1531"/>
      <c r="AF135" s="1531"/>
      <c r="AG135" s="1531"/>
      <c r="AH135" s="1531"/>
      <c r="AI135" s="1531"/>
      <c r="AJ135" s="1531"/>
      <c r="AK135" s="1531"/>
      <c r="AL135" s="1531"/>
      <c r="AM135" s="1531"/>
      <c r="AN135" s="1531"/>
      <c r="AO135" s="1030"/>
      <c r="AP135" s="1030"/>
      <c r="AQ135" s="1030"/>
      <c r="AR135" s="1030"/>
      <c r="AS135" s="1030"/>
      <c r="AT135" s="1030"/>
      <c r="AU135" s="1030"/>
      <c r="AV135" s="1030"/>
      <c r="AW135" s="1030"/>
      <c r="AX135" s="1030"/>
      <c r="AY135" s="1030"/>
      <c r="AZ135" s="1030"/>
      <c r="BA135" s="1030"/>
      <c r="BB135" s="1030"/>
      <c r="BC135" s="1030"/>
      <c r="BD135" s="1030"/>
    </row>
    <row r="136" spans="1:56" s="1" customFormat="1" ht="12" customHeight="1">
      <c r="A136" s="1507"/>
      <c r="B136" s="1508"/>
      <c r="C136" s="875"/>
      <c r="D136" s="50"/>
      <c r="E136" s="757">
        <f t="shared" si="36"/>
        <v>0</v>
      </c>
      <c r="F136" s="2"/>
      <c r="G136" s="2">
        <f t="shared" si="37"/>
        <v>0</v>
      </c>
      <c r="H136" s="748" t="e">
        <f t="shared" si="38"/>
        <v>#DIV/0!</v>
      </c>
      <c r="I136" s="887"/>
      <c r="J136" s="894"/>
      <c r="K136" s="51">
        <f t="shared" si="39"/>
        <v>0</v>
      </c>
      <c r="L136" s="757">
        <f t="shared" si="40"/>
        <v>0</v>
      </c>
      <c r="M136" s="770"/>
      <c r="N136" s="770">
        <f t="shared" si="41"/>
        <v>0</v>
      </c>
      <c r="O136" s="771" t="e">
        <f t="shared" si="42"/>
        <v>#DIV/0!</v>
      </c>
      <c r="P136" s="1198"/>
      <c r="Q136" s="50"/>
      <c r="R136" s="160">
        <f t="shared" si="43"/>
        <v>0</v>
      </c>
      <c r="S136" s="1498"/>
      <c r="T136" s="1499"/>
      <c r="U136" s="1499"/>
      <c r="V136" s="1500"/>
      <c r="W136" s="1026"/>
      <c r="X136" s="1026"/>
      <c r="Y136" s="1026"/>
      <c r="Z136" s="1526"/>
      <c r="AA136" s="1526"/>
      <c r="AB136" s="1526"/>
      <c r="AC136" s="1526"/>
      <c r="AD136" s="1526"/>
      <c r="AE136" s="1531"/>
      <c r="AF136" s="1531"/>
      <c r="AG136" s="1531"/>
      <c r="AH136" s="1531"/>
      <c r="AI136" s="1531"/>
      <c r="AJ136" s="1531"/>
      <c r="AK136" s="1531"/>
      <c r="AL136" s="1531"/>
      <c r="AM136" s="1531"/>
      <c r="AN136" s="1531"/>
      <c r="AO136" s="1030"/>
      <c r="AP136" s="1030"/>
      <c r="AQ136" s="1030"/>
      <c r="AR136" s="1030"/>
      <c r="AS136" s="1030"/>
      <c r="AT136" s="1030"/>
      <c r="AU136" s="1030"/>
      <c r="AV136" s="1030"/>
      <c r="AW136" s="1030"/>
      <c r="AX136" s="1030"/>
      <c r="AY136" s="1030"/>
      <c r="AZ136" s="1030"/>
      <c r="BA136" s="1030"/>
      <c r="BB136" s="1030"/>
      <c r="BC136" s="1030"/>
      <c r="BD136" s="1030"/>
    </row>
    <row r="137" spans="1:56" s="1" customFormat="1" ht="12" customHeight="1">
      <c r="A137" s="1507"/>
      <c r="B137" s="1508"/>
      <c r="C137" s="875"/>
      <c r="D137" s="50"/>
      <c r="E137" s="757">
        <f t="shared" si="36"/>
        <v>0</v>
      </c>
      <c r="F137" s="2"/>
      <c r="G137" s="2">
        <f t="shared" si="37"/>
        <v>0</v>
      </c>
      <c r="H137" s="748" t="e">
        <f t="shared" si="38"/>
        <v>#DIV/0!</v>
      </c>
      <c r="I137" s="887"/>
      <c r="J137" s="894"/>
      <c r="K137" s="51">
        <f t="shared" si="39"/>
        <v>0</v>
      </c>
      <c r="L137" s="757">
        <f t="shared" si="40"/>
        <v>0</v>
      </c>
      <c r="M137" s="770"/>
      <c r="N137" s="770">
        <f t="shared" si="41"/>
        <v>0</v>
      </c>
      <c r="O137" s="771" t="e">
        <f t="shared" si="42"/>
        <v>#DIV/0!</v>
      </c>
      <c r="P137" s="1198"/>
      <c r="Q137" s="50"/>
      <c r="R137" s="160">
        <f t="shared" si="43"/>
        <v>0</v>
      </c>
      <c r="S137" s="1498"/>
      <c r="T137" s="1499"/>
      <c r="U137" s="1499"/>
      <c r="V137" s="1500"/>
      <c r="W137" s="1026"/>
      <c r="X137" s="1026"/>
      <c r="Y137" s="1026"/>
      <c r="Z137" s="1526"/>
      <c r="AA137" s="1526"/>
      <c r="AB137" s="1526"/>
      <c r="AC137" s="1526"/>
      <c r="AD137" s="1526"/>
      <c r="AE137" s="1531"/>
      <c r="AF137" s="1531"/>
      <c r="AG137" s="1531"/>
      <c r="AH137" s="1531"/>
      <c r="AI137" s="1531"/>
      <c r="AJ137" s="1531"/>
      <c r="AK137" s="1531"/>
      <c r="AL137" s="1531"/>
      <c r="AM137" s="1531"/>
      <c r="AN137" s="1531"/>
      <c r="AO137" s="1030"/>
      <c r="AP137" s="1030"/>
      <c r="AQ137" s="1030"/>
      <c r="AR137" s="1030"/>
      <c r="AS137" s="1030"/>
      <c r="AT137" s="1030"/>
      <c r="AU137" s="1030"/>
      <c r="AV137" s="1030"/>
      <c r="AW137" s="1030"/>
      <c r="AX137" s="1030"/>
      <c r="AY137" s="1030"/>
      <c r="AZ137" s="1030"/>
      <c r="BA137" s="1030"/>
      <c r="BB137" s="1030"/>
      <c r="BC137" s="1030"/>
      <c r="BD137" s="1030"/>
    </row>
    <row r="138" spans="1:56" s="1" customFormat="1" ht="12" customHeight="1">
      <c r="A138" s="1507"/>
      <c r="B138" s="1508"/>
      <c r="C138" s="875"/>
      <c r="D138" s="50"/>
      <c r="E138" s="757">
        <f t="shared" si="36"/>
        <v>0</v>
      </c>
      <c r="F138" s="2"/>
      <c r="G138" s="2">
        <f t="shared" si="37"/>
        <v>0</v>
      </c>
      <c r="H138" s="748" t="e">
        <f t="shared" si="38"/>
        <v>#DIV/0!</v>
      </c>
      <c r="I138" s="887"/>
      <c r="J138" s="894"/>
      <c r="K138" s="51">
        <f t="shared" si="39"/>
        <v>0</v>
      </c>
      <c r="L138" s="757">
        <f t="shared" si="40"/>
        <v>0</v>
      </c>
      <c r="M138" s="770"/>
      <c r="N138" s="770">
        <f t="shared" si="41"/>
        <v>0</v>
      </c>
      <c r="O138" s="771" t="e">
        <f t="shared" si="42"/>
        <v>#DIV/0!</v>
      </c>
      <c r="P138" s="1198"/>
      <c r="Q138" s="50"/>
      <c r="R138" s="160">
        <f t="shared" si="43"/>
        <v>0</v>
      </c>
      <c r="S138" s="1498"/>
      <c r="T138" s="1499"/>
      <c r="U138" s="1499"/>
      <c r="V138" s="1500"/>
      <c r="W138" s="1026"/>
      <c r="X138" s="1026"/>
      <c r="Y138" s="1026"/>
      <c r="Z138" s="1526"/>
      <c r="AA138" s="1526"/>
      <c r="AB138" s="1526"/>
      <c r="AC138" s="1526"/>
      <c r="AD138" s="1526"/>
      <c r="AE138" s="1531"/>
      <c r="AF138" s="1531"/>
      <c r="AG138" s="1531"/>
      <c r="AH138" s="1531"/>
      <c r="AI138" s="1531"/>
      <c r="AJ138" s="1531"/>
      <c r="AK138" s="1531"/>
      <c r="AL138" s="1531"/>
      <c r="AM138" s="1531"/>
      <c r="AN138" s="1531"/>
      <c r="AO138" s="1030"/>
      <c r="AP138" s="1030"/>
      <c r="AQ138" s="1030"/>
      <c r="AR138" s="1030"/>
      <c r="AS138" s="1030"/>
      <c r="AT138" s="1030"/>
      <c r="AU138" s="1030"/>
      <c r="AV138" s="1030"/>
      <c r="AW138" s="1030"/>
      <c r="AX138" s="1030"/>
      <c r="AY138" s="1030"/>
      <c r="AZ138" s="1030"/>
      <c r="BA138" s="1030"/>
      <c r="BB138" s="1030"/>
      <c r="BC138" s="1030"/>
      <c r="BD138" s="1030"/>
    </row>
    <row r="139" spans="1:56" s="1" customFormat="1" ht="12" customHeight="1">
      <c r="A139" s="1507"/>
      <c r="B139" s="1508"/>
      <c r="C139" s="875"/>
      <c r="D139" s="50"/>
      <c r="E139" s="757">
        <f t="shared" si="36"/>
        <v>0</v>
      </c>
      <c r="F139" s="2"/>
      <c r="G139" s="2">
        <f t="shared" si="37"/>
        <v>0</v>
      </c>
      <c r="H139" s="748" t="e">
        <f t="shared" si="38"/>
        <v>#DIV/0!</v>
      </c>
      <c r="I139" s="887"/>
      <c r="J139" s="894"/>
      <c r="K139" s="51">
        <f t="shared" si="39"/>
        <v>0</v>
      </c>
      <c r="L139" s="757">
        <f t="shared" si="40"/>
        <v>0</v>
      </c>
      <c r="M139" s="770"/>
      <c r="N139" s="770">
        <f t="shared" si="41"/>
        <v>0</v>
      </c>
      <c r="O139" s="771" t="e">
        <f t="shared" si="42"/>
        <v>#DIV/0!</v>
      </c>
      <c r="P139" s="1198"/>
      <c r="Q139" s="50"/>
      <c r="R139" s="160">
        <f t="shared" si="43"/>
        <v>0</v>
      </c>
      <c r="S139" s="1498"/>
      <c r="T139" s="1499"/>
      <c r="U139" s="1499"/>
      <c r="V139" s="1500"/>
      <c r="W139" s="1026"/>
      <c r="X139" s="1026"/>
      <c r="Y139" s="1026"/>
      <c r="Z139" s="1526"/>
      <c r="AA139" s="1526"/>
      <c r="AB139" s="1526"/>
      <c r="AC139" s="1526"/>
      <c r="AD139" s="1526"/>
      <c r="AE139" s="1531"/>
      <c r="AF139" s="1531"/>
      <c r="AG139" s="1531"/>
      <c r="AH139" s="1531"/>
      <c r="AI139" s="1531"/>
      <c r="AJ139" s="1531"/>
      <c r="AK139" s="1531"/>
      <c r="AL139" s="1531"/>
      <c r="AM139" s="1531"/>
      <c r="AN139" s="1531"/>
      <c r="AO139" s="1030"/>
      <c r="AP139" s="1030"/>
      <c r="AQ139" s="1030"/>
      <c r="AR139" s="1030"/>
      <c r="AS139" s="1030"/>
      <c r="AT139" s="1030"/>
      <c r="AU139" s="1030"/>
      <c r="AV139" s="1030"/>
      <c r="AW139" s="1030"/>
      <c r="AX139" s="1030"/>
      <c r="AY139" s="1030"/>
      <c r="AZ139" s="1030"/>
      <c r="BA139" s="1030"/>
      <c r="BB139" s="1030"/>
      <c r="BC139" s="1030"/>
      <c r="BD139" s="1030"/>
    </row>
    <row r="140" spans="1:56" s="1" customFormat="1" ht="12" customHeight="1">
      <c r="A140" s="1507"/>
      <c r="B140" s="1508"/>
      <c r="C140" s="875"/>
      <c r="D140" s="50"/>
      <c r="E140" s="757">
        <f t="shared" si="36"/>
        <v>0</v>
      </c>
      <c r="F140" s="2"/>
      <c r="G140" s="2">
        <f t="shared" si="37"/>
        <v>0</v>
      </c>
      <c r="H140" s="748" t="e">
        <f t="shared" si="38"/>
        <v>#DIV/0!</v>
      </c>
      <c r="I140" s="887"/>
      <c r="J140" s="894"/>
      <c r="K140" s="51">
        <f t="shared" si="39"/>
        <v>0</v>
      </c>
      <c r="L140" s="757">
        <f t="shared" si="40"/>
        <v>0</v>
      </c>
      <c r="M140" s="770"/>
      <c r="N140" s="770">
        <f t="shared" si="41"/>
        <v>0</v>
      </c>
      <c r="O140" s="771" t="e">
        <f t="shared" si="42"/>
        <v>#DIV/0!</v>
      </c>
      <c r="P140" s="1198"/>
      <c r="Q140" s="50"/>
      <c r="R140" s="160">
        <f t="shared" si="43"/>
        <v>0</v>
      </c>
      <c r="S140" s="1498"/>
      <c r="T140" s="1499"/>
      <c r="U140" s="1499"/>
      <c r="V140" s="1500"/>
      <c r="W140" s="1026"/>
      <c r="X140" s="1026"/>
      <c r="Y140" s="1026"/>
      <c r="Z140" s="1526"/>
      <c r="AA140" s="1526"/>
      <c r="AB140" s="1526"/>
      <c r="AC140" s="1526"/>
      <c r="AD140" s="1526"/>
      <c r="AE140" s="1531"/>
      <c r="AF140" s="1531"/>
      <c r="AG140" s="1531"/>
      <c r="AH140" s="1531"/>
      <c r="AI140" s="1531"/>
      <c r="AJ140" s="1531"/>
      <c r="AK140" s="1531"/>
      <c r="AL140" s="1531"/>
      <c r="AM140" s="1531"/>
      <c r="AN140" s="1531"/>
      <c r="AO140" s="1030"/>
      <c r="AP140" s="1030"/>
      <c r="AQ140" s="1030"/>
      <c r="AR140" s="1030"/>
      <c r="AS140" s="1030"/>
      <c r="AT140" s="1030"/>
      <c r="AU140" s="1030"/>
      <c r="AV140" s="1030"/>
      <c r="AW140" s="1030"/>
      <c r="AX140" s="1030"/>
      <c r="AY140" s="1030"/>
      <c r="AZ140" s="1030"/>
      <c r="BA140" s="1030"/>
      <c r="BB140" s="1030"/>
      <c r="BC140" s="1030"/>
      <c r="BD140" s="1030"/>
    </row>
    <row r="141" spans="1:56" s="1" customFormat="1" ht="12" customHeight="1">
      <c r="A141" s="1507"/>
      <c r="B141" s="1508"/>
      <c r="C141" s="875"/>
      <c r="D141" s="50"/>
      <c r="E141" s="757">
        <f t="shared" si="36"/>
        <v>0</v>
      </c>
      <c r="F141" s="2"/>
      <c r="G141" s="2">
        <f t="shared" si="37"/>
        <v>0</v>
      </c>
      <c r="H141" s="748" t="e">
        <f t="shared" si="38"/>
        <v>#DIV/0!</v>
      </c>
      <c r="I141" s="887"/>
      <c r="J141" s="894"/>
      <c r="K141" s="51">
        <f t="shared" si="39"/>
        <v>0</v>
      </c>
      <c r="L141" s="757">
        <f t="shared" si="40"/>
        <v>0</v>
      </c>
      <c r="M141" s="770"/>
      <c r="N141" s="770">
        <f t="shared" si="41"/>
        <v>0</v>
      </c>
      <c r="O141" s="771" t="e">
        <f t="shared" si="42"/>
        <v>#DIV/0!</v>
      </c>
      <c r="P141" s="1198"/>
      <c r="Q141" s="50"/>
      <c r="R141" s="160">
        <f t="shared" si="43"/>
        <v>0</v>
      </c>
      <c r="S141" s="1498"/>
      <c r="T141" s="1499"/>
      <c r="U141" s="1499"/>
      <c r="V141" s="1500"/>
      <c r="W141" s="1026"/>
      <c r="X141" s="1026"/>
      <c r="Y141" s="1026"/>
      <c r="Z141" s="1526"/>
      <c r="AA141" s="1526"/>
      <c r="AB141" s="1526"/>
      <c r="AC141" s="1526"/>
      <c r="AD141" s="1526"/>
      <c r="AE141" s="1531"/>
      <c r="AF141" s="1531"/>
      <c r="AG141" s="1531"/>
      <c r="AH141" s="1531"/>
      <c r="AI141" s="1531"/>
      <c r="AJ141" s="1531"/>
      <c r="AK141" s="1531"/>
      <c r="AL141" s="1531"/>
      <c r="AM141" s="1531"/>
      <c r="AN141" s="1531"/>
      <c r="AO141" s="1030"/>
      <c r="AP141" s="1030"/>
      <c r="AQ141" s="1030"/>
      <c r="AR141" s="1030"/>
      <c r="AS141" s="1030"/>
      <c r="AT141" s="1030"/>
      <c r="AU141" s="1030"/>
      <c r="AV141" s="1030"/>
      <c r="AW141" s="1030"/>
      <c r="AX141" s="1030"/>
      <c r="AY141" s="1030"/>
      <c r="AZ141" s="1030"/>
      <c r="BA141" s="1030"/>
      <c r="BB141" s="1030"/>
      <c r="BC141" s="1030"/>
      <c r="BD141" s="1030"/>
    </row>
    <row r="142" spans="1:56" s="1" customFormat="1" ht="12" customHeight="1" thickBot="1">
      <c r="A142" s="1517"/>
      <c r="B142" s="1518"/>
      <c r="C142" s="875"/>
      <c r="D142" s="50"/>
      <c r="E142" s="757">
        <f t="shared" si="36"/>
        <v>0</v>
      </c>
      <c r="F142" s="2"/>
      <c r="G142" s="2">
        <f t="shared" si="37"/>
        <v>0</v>
      </c>
      <c r="H142" s="748" t="e">
        <f t="shared" si="38"/>
        <v>#DIV/0!</v>
      </c>
      <c r="I142" s="887"/>
      <c r="J142" s="894"/>
      <c r="K142" s="51">
        <f t="shared" si="39"/>
        <v>0</v>
      </c>
      <c r="L142" s="757">
        <f t="shared" si="40"/>
        <v>0</v>
      </c>
      <c r="M142" s="770"/>
      <c r="N142" s="770">
        <f t="shared" si="41"/>
        <v>0</v>
      </c>
      <c r="O142" s="771" t="e">
        <f t="shared" si="42"/>
        <v>#DIV/0!</v>
      </c>
      <c r="P142" s="1198"/>
      <c r="Q142" s="50"/>
      <c r="R142" s="160">
        <f t="shared" si="43"/>
        <v>0</v>
      </c>
      <c r="S142" s="1498"/>
      <c r="T142" s="1499"/>
      <c r="U142" s="1499"/>
      <c r="V142" s="1500"/>
      <c r="W142" s="1026"/>
      <c r="X142" s="1026"/>
      <c r="Y142" s="1026"/>
      <c r="Z142" s="1526"/>
      <c r="AA142" s="1526"/>
      <c r="AB142" s="1526"/>
      <c r="AC142" s="1526"/>
      <c r="AD142" s="1526"/>
      <c r="AE142" s="1531"/>
      <c r="AF142" s="1531"/>
      <c r="AG142" s="1531"/>
      <c r="AH142" s="1531"/>
      <c r="AI142" s="1531"/>
      <c r="AJ142" s="1531"/>
      <c r="AK142" s="1531"/>
      <c r="AL142" s="1531"/>
      <c r="AM142" s="1531"/>
      <c r="AN142" s="1531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B142" s="1030"/>
      <c r="BC142" s="1030"/>
      <c r="BD142" s="1030"/>
    </row>
    <row r="143" spans="1:56" s="1" customFormat="1" ht="15" thickTop="1" thickBot="1">
      <c r="A143" s="592" t="s">
        <v>362</v>
      </c>
      <c r="B143" s="602" t="s">
        <v>346</v>
      </c>
      <c r="C143" s="880"/>
      <c r="D143" s="621"/>
      <c r="E143" s="621"/>
      <c r="F143" s="621"/>
      <c r="G143" s="621"/>
      <c r="H143" s="621"/>
      <c r="I143" s="880"/>
      <c r="J143" s="896"/>
      <c r="K143" s="19"/>
      <c r="L143" s="747"/>
      <c r="M143" s="107"/>
      <c r="N143" s="107"/>
      <c r="O143" s="774"/>
      <c r="P143" s="1175"/>
      <c r="Q143" s="18"/>
      <c r="R143" s="20"/>
      <c r="S143" s="1504" t="s">
        <v>271</v>
      </c>
      <c r="T143" s="1505"/>
      <c r="U143" s="1505"/>
      <c r="V143" s="1506"/>
      <c r="W143" s="373"/>
      <c r="X143" s="373"/>
      <c r="Y143" s="373"/>
      <c r="Z143" s="1030"/>
      <c r="AA143" s="1030"/>
      <c r="AB143" s="1030"/>
      <c r="AC143" s="1030"/>
      <c r="AD143" s="1030"/>
      <c r="AE143" s="1030"/>
      <c r="AF143" s="1030"/>
      <c r="AG143" s="1030"/>
      <c r="AH143" s="1030"/>
      <c r="AI143" s="1030"/>
      <c r="AJ143" s="1030"/>
      <c r="AK143" s="1030"/>
      <c r="AL143" s="1030"/>
      <c r="AM143" s="1030"/>
      <c r="AN143" s="1030"/>
      <c r="AO143" s="1030"/>
      <c r="AP143" s="1030"/>
      <c r="AQ143" s="1030"/>
      <c r="AR143" s="1030"/>
      <c r="AS143" s="1030"/>
      <c r="AT143" s="1030"/>
      <c r="AU143" s="1030"/>
      <c r="AV143" s="1030"/>
      <c r="AW143" s="1030"/>
      <c r="AX143" s="1030"/>
      <c r="AY143" s="1030"/>
      <c r="AZ143" s="1030"/>
      <c r="BA143" s="1030"/>
      <c r="BB143" s="1030"/>
      <c r="BC143" s="1030"/>
      <c r="BD143" s="1030"/>
    </row>
    <row r="144" spans="1:56" s="1" customFormat="1" ht="12" customHeight="1" thickTop="1" thickBot="1">
      <c r="A144" s="591" t="s">
        <v>363</v>
      </c>
      <c r="B144" s="206"/>
      <c r="C144" s="875"/>
      <c r="D144" s="50"/>
      <c r="E144" s="757">
        <f>F144/100</f>
        <v>0</v>
      </c>
      <c r="F144" s="2"/>
      <c r="G144" s="2">
        <f>D144-F144</f>
        <v>0</v>
      </c>
      <c r="H144" s="748" t="e">
        <f>-G144/E144/100</f>
        <v>#DIV/0!</v>
      </c>
      <c r="I144" s="887"/>
      <c r="J144" s="894"/>
      <c r="K144" s="51">
        <f t="shared" si="39"/>
        <v>0</v>
      </c>
      <c r="L144" s="757">
        <f>M144/100</f>
        <v>0</v>
      </c>
      <c r="M144" s="770"/>
      <c r="N144" s="770">
        <f>K144-M144</f>
        <v>0</v>
      </c>
      <c r="O144" s="771" t="e">
        <f>-N144/L144/100</f>
        <v>#DIV/0!</v>
      </c>
      <c r="P144" s="1198"/>
      <c r="Q144" s="50"/>
      <c r="R144" s="160">
        <f>SUM(K144)</f>
        <v>0</v>
      </c>
      <c r="S144" s="1498"/>
      <c r="T144" s="1499"/>
      <c r="U144" s="1499"/>
      <c r="V144" s="1500"/>
      <c r="W144" s="373"/>
      <c r="X144" s="373"/>
      <c r="Y144" s="373"/>
      <c r="Z144" s="1030"/>
      <c r="AA144" s="1030"/>
      <c r="AB144" s="1030"/>
      <c r="AC144" s="1030"/>
      <c r="AD144" s="1030"/>
      <c r="AE144" s="1030"/>
      <c r="AF144" s="1030"/>
      <c r="AG144" s="1030"/>
      <c r="AH144" s="1030"/>
      <c r="AI144" s="1030"/>
      <c r="AJ144" s="1030"/>
      <c r="AK144" s="1030"/>
      <c r="AL144" s="1030"/>
      <c r="AM144" s="1030"/>
      <c r="AN144" s="1030"/>
      <c r="AO144" s="1030"/>
      <c r="AP144" s="1030"/>
      <c r="AQ144" s="1030"/>
      <c r="AR144" s="1030"/>
      <c r="AS144" s="1030"/>
      <c r="AT144" s="1030"/>
      <c r="AU144" s="1030"/>
      <c r="AV144" s="1030"/>
      <c r="AW144" s="1030"/>
      <c r="AX144" s="1030"/>
      <c r="AY144" s="1030"/>
      <c r="AZ144" s="1030"/>
      <c r="BA144" s="1030"/>
      <c r="BB144" s="1030"/>
      <c r="BC144" s="1030"/>
      <c r="BD144" s="1030"/>
    </row>
    <row r="145" spans="1:56" s="1" customFormat="1" ht="12" customHeight="1" thickTop="1" thickBot="1">
      <c r="A145" s="591" t="s">
        <v>364</v>
      </c>
      <c r="B145" s="206"/>
      <c r="C145" s="875"/>
      <c r="D145" s="50"/>
      <c r="E145" s="757">
        <f>F145/100</f>
        <v>0</v>
      </c>
      <c r="F145" s="2"/>
      <c r="G145" s="2">
        <f>D145-F145</f>
        <v>0</v>
      </c>
      <c r="H145" s="748" t="e">
        <f>-G145/E145/100</f>
        <v>#DIV/0!</v>
      </c>
      <c r="I145" s="887"/>
      <c r="J145" s="894"/>
      <c r="K145" s="51">
        <f t="shared" si="39"/>
        <v>0</v>
      </c>
      <c r="L145" s="757">
        <f>M145/100</f>
        <v>0</v>
      </c>
      <c r="M145" s="770"/>
      <c r="N145" s="770">
        <f>K145-M145</f>
        <v>0</v>
      </c>
      <c r="O145" s="771" t="e">
        <f>-N145/L145/100</f>
        <v>#DIV/0!</v>
      </c>
      <c r="P145" s="1198"/>
      <c r="Q145" s="50"/>
      <c r="R145" s="160">
        <f>SUM(K145)</f>
        <v>0</v>
      </c>
      <c r="S145" s="1498"/>
      <c r="T145" s="1499"/>
      <c r="U145" s="1499"/>
      <c r="V145" s="1500"/>
      <c r="W145" s="373"/>
      <c r="X145" s="373"/>
      <c r="Y145" s="373"/>
      <c r="Z145" s="1030"/>
      <c r="AA145" s="1030"/>
      <c r="AB145" s="1030"/>
      <c r="AC145" s="1030"/>
      <c r="AD145" s="1030"/>
      <c r="AE145" s="1030"/>
      <c r="AF145" s="1030"/>
      <c r="AG145" s="1030"/>
      <c r="AH145" s="1030"/>
      <c r="AI145" s="1030"/>
      <c r="AJ145" s="1030"/>
      <c r="AK145" s="1030"/>
      <c r="AL145" s="1030"/>
      <c r="AM145" s="1030"/>
      <c r="AN145" s="1030"/>
      <c r="AO145" s="1030"/>
      <c r="AP145" s="1030"/>
      <c r="AQ145" s="1030"/>
      <c r="AR145" s="1030"/>
      <c r="AS145" s="1030"/>
      <c r="AT145" s="1030"/>
      <c r="AU145" s="1030"/>
      <c r="AV145" s="1030"/>
      <c r="AW145" s="1030"/>
      <c r="AX145" s="1030"/>
      <c r="AY145" s="1030"/>
      <c r="AZ145" s="1030"/>
      <c r="BA145" s="1030"/>
      <c r="BB145" s="1030"/>
      <c r="BC145" s="1030"/>
      <c r="BD145" s="1030"/>
    </row>
    <row r="146" spans="1:56" s="1" customFormat="1" ht="15" thickTop="1" thickBot="1">
      <c r="A146" s="592" t="s">
        <v>365</v>
      </c>
      <c r="B146" s="602" t="s">
        <v>350</v>
      </c>
      <c r="C146" s="880"/>
      <c r="D146" s="621"/>
      <c r="E146" s="758"/>
      <c r="F146" s="621"/>
      <c r="G146" s="621"/>
      <c r="H146" s="621"/>
      <c r="I146" s="880"/>
      <c r="J146" s="896"/>
      <c r="K146" s="19"/>
      <c r="L146" s="747"/>
      <c r="M146" s="107"/>
      <c r="N146" s="107"/>
      <c r="O146" s="774"/>
      <c r="P146" s="1175"/>
      <c r="Q146" s="18"/>
      <c r="R146" s="20"/>
      <c r="S146" s="1504" t="s">
        <v>271</v>
      </c>
      <c r="T146" s="1505"/>
      <c r="U146" s="1505"/>
      <c r="V146" s="1506"/>
      <c r="W146" s="373"/>
      <c r="X146" s="373"/>
      <c r="Y146" s="373"/>
      <c r="Z146" s="1030"/>
      <c r="AA146" s="1030"/>
      <c r="AB146" s="1030"/>
      <c r="AC146" s="1030"/>
      <c r="AD146" s="1030"/>
      <c r="AE146" s="1030"/>
      <c r="AF146" s="1030"/>
      <c r="AG146" s="1030"/>
      <c r="AH146" s="1030"/>
      <c r="AI146" s="1030"/>
      <c r="AJ146" s="1030"/>
      <c r="AK146" s="1030"/>
      <c r="AL146" s="1030"/>
      <c r="AM146" s="1030"/>
      <c r="AN146" s="1030"/>
      <c r="AO146" s="1030"/>
      <c r="AP146" s="1030"/>
      <c r="AQ146" s="1030"/>
      <c r="AR146" s="1030"/>
      <c r="AS146" s="1030"/>
      <c r="AT146" s="1030"/>
      <c r="AU146" s="1030"/>
      <c r="AV146" s="1030"/>
      <c r="AW146" s="1030"/>
      <c r="AX146" s="1030"/>
      <c r="AY146" s="1030"/>
      <c r="AZ146" s="1030"/>
      <c r="BA146" s="1030"/>
      <c r="BB146" s="1030"/>
      <c r="BC146" s="1030"/>
      <c r="BD146" s="1030"/>
    </row>
    <row r="147" spans="1:56" s="1" customFormat="1" ht="12" customHeight="1" thickTop="1" thickBot="1">
      <c r="A147" s="591" t="s">
        <v>366</v>
      </c>
      <c r="B147" s="206"/>
      <c r="C147" s="875"/>
      <c r="D147" s="50"/>
      <c r="E147" s="757">
        <f>F147/100</f>
        <v>0</v>
      </c>
      <c r="F147" s="2"/>
      <c r="G147" s="2">
        <f>D147-F147</f>
        <v>0</v>
      </c>
      <c r="H147" s="748" t="e">
        <f>-G147/E147/100</f>
        <v>#DIV/0!</v>
      </c>
      <c r="I147" s="887"/>
      <c r="J147" s="894"/>
      <c r="K147" s="51">
        <f t="shared" si="39"/>
        <v>0</v>
      </c>
      <c r="L147" s="757">
        <f>M147/100</f>
        <v>0</v>
      </c>
      <c r="M147" s="770"/>
      <c r="N147" s="770">
        <f>K147-M147</f>
        <v>0</v>
      </c>
      <c r="O147" s="771" t="e">
        <f>-N147/L147/100</f>
        <v>#DIV/0!</v>
      </c>
      <c r="P147" s="1198"/>
      <c r="Q147" s="50"/>
      <c r="R147" s="160">
        <f>SUM(K147)</f>
        <v>0</v>
      </c>
      <c r="S147" s="1498"/>
      <c r="T147" s="1499"/>
      <c r="U147" s="1499"/>
      <c r="V147" s="1500"/>
      <c r="W147" s="373"/>
      <c r="X147" s="373"/>
      <c r="Y147" s="373"/>
      <c r="Z147" s="1030"/>
      <c r="AA147" s="1030"/>
      <c r="AB147" s="1030"/>
      <c r="AC147" s="1030"/>
      <c r="AD147" s="1030"/>
      <c r="AE147" s="1030"/>
      <c r="AF147" s="1030"/>
      <c r="AG147" s="1030"/>
      <c r="AH147" s="1030"/>
      <c r="AI147" s="1030"/>
      <c r="AJ147" s="1030"/>
      <c r="AK147" s="1030"/>
      <c r="AL147" s="1030"/>
      <c r="AM147" s="1030"/>
      <c r="AN147" s="1030"/>
      <c r="AO147" s="1030"/>
      <c r="AP147" s="1030"/>
      <c r="AQ147" s="1030"/>
      <c r="AR147" s="1030"/>
      <c r="AS147" s="1030"/>
      <c r="AT147" s="1030"/>
      <c r="AU147" s="1030"/>
      <c r="AV147" s="1030"/>
      <c r="AW147" s="1030"/>
      <c r="AX147" s="1030"/>
      <c r="AY147" s="1030"/>
      <c r="AZ147" s="1030"/>
      <c r="BA147" s="1030"/>
      <c r="BB147" s="1030"/>
      <c r="BC147" s="1030"/>
      <c r="BD147" s="1030"/>
    </row>
    <row r="148" spans="1:56" s="1" customFormat="1" ht="12" customHeight="1" thickTop="1" thickBot="1">
      <c r="A148" s="300"/>
      <c r="B148" s="600"/>
      <c r="C148" s="876"/>
      <c r="D148" s="107"/>
      <c r="E148" s="107"/>
      <c r="F148" s="107"/>
      <c r="G148" s="107"/>
      <c r="H148" s="107"/>
      <c r="I148" s="876"/>
      <c r="J148" s="14" t="s">
        <v>133</v>
      </c>
      <c r="K148" s="52">
        <f>SUM(K122:K126,K128:K142,K144:K145,K147:K147)</f>
        <v>0</v>
      </c>
      <c r="L148" s="747"/>
      <c r="M148" s="772"/>
      <c r="N148" s="772"/>
      <c r="O148" s="773"/>
      <c r="P148" s="1172"/>
      <c r="Q148" s="52">
        <f>SUM(Q122:Q126,Q128:Q142,Q144:Q145,Q147:Q147)</f>
        <v>0</v>
      </c>
      <c r="R148" s="52">
        <f>SUM(R122:R126,R128:R142,R144:R145,R147:R147)</f>
        <v>0</v>
      </c>
      <c r="S148" s="1035" t="b">
        <f>Q148+R148=K148</f>
        <v>1</v>
      </c>
      <c r="T148" s="1025"/>
      <c r="U148" s="1025"/>
      <c r="V148" s="1025"/>
      <c r="W148" s="373"/>
      <c r="X148" s="373"/>
      <c r="Y148" s="373"/>
      <c r="Z148" s="1030"/>
      <c r="AA148" s="1030"/>
      <c r="AB148" s="1030"/>
      <c r="AC148" s="1030"/>
      <c r="AD148" s="1030"/>
      <c r="AE148" s="1030"/>
      <c r="AF148" s="1030"/>
      <c r="AG148" s="1030"/>
      <c r="AH148" s="1030"/>
      <c r="AI148" s="1030"/>
      <c r="AJ148" s="1030"/>
      <c r="AK148" s="1030"/>
      <c r="AL148" s="1030"/>
      <c r="AM148" s="1030"/>
      <c r="AN148" s="1030"/>
      <c r="AO148" s="1030"/>
      <c r="AP148" s="1030"/>
      <c r="AQ148" s="1030"/>
      <c r="AR148" s="1030"/>
      <c r="AS148" s="1030"/>
      <c r="AT148" s="1030"/>
      <c r="AU148" s="1030"/>
      <c r="AV148" s="1030"/>
      <c r="AW148" s="1030"/>
      <c r="AX148" s="1030"/>
      <c r="AY148" s="1030"/>
      <c r="AZ148" s="1030"/>
      <c r="BA148" s="1030"/>
      <c r="BB148" s="1030"/>
      <c r="BC148" s="1030"/>
      <c r="BD148" s="1030"/>
    </row>
    <row r="149" spans="1:56" s="1" customFormat="1" ht="12" customHeight="1" thickBot="1">
      <c r="A149" s="300"/>
      <c r="B149" s="600"/>
      <c r="C149" s="876"/>
      <c r="D149" s="107"/>
      <c r="E149" s="107"/>
      <c r="F149" s="107"/>
      <c r="G149" s="107"/>
      <c r="H149" s="107"/>
      <c r="I149" s="876"/>
      <c r="J149" s="16"/>
      <c r="K149" s="106"/>
      <c r="L149" s="747"/>
      <c r="M149" s="772"/>
      <c r="N149" s="772"/>
      <c r="O149" s="773"/>
      <c r="P149" s="1177"/>
      <c r="Q149" s="107"/>
      <c r="R149" s="107"/>
      <c r="S149" s="1040"/>
      <c r="T149" s="1025"/>
      <c r="U149" s="1025"/>
      <c r="V149" s="1025"/>
      <c r="W149" s="373"/>
      <c r="X149" s="373"/>
      <c r="Y149" s="373"/>
      <c r="Z149" s="1030"/>
      <c r="AA149" s="1030"/>
      <c r="AB149" s="1030"/>
      <c r="AC149" s="1030"/>
      <c r="AD149" s="1030"/>
      <c r="AE149" s="1030"/>
      <c r="AF149" s="1030"/>
      <c r="AG149" s="1030"/>
      <c r="AH149" s="1030"/>
      <c r="AI149" s="1030"/>
      <c r="AJ149" s="1030"/>
      <c r="AK149" s="1030"/>
      <c r="AL149" s="1030"/>
      <c r="AM149" s="1030"/>
      <c r="AN149" s="1030"/>
      <c r="AO149" s="1030"/>
      <c r="AP149" s="1030"/>
      <c r="AQ149" s="1030"/>
      <c r="AR149" s="1030"/>
      <c r="AS149" s="1030"/>
      <c r="AT149" s="1030"/>
      <c r="AU149" s="1030"/>
      <c r="AV149" s="1030"/>
      <c r="AW149" s="1030"/>
      <c r="AX149" s="1030"/>
      <c r="AY149" s="1030"/>
      <c r="AZ149" s="1030"/>
      <c r="BA149" s="1030"/>
      <c r="BB149" s="1030"/>
      <c r="BC149" s="1030"/>
      <c r="BD149" s="1030"/>
    </row>
    <row r="150" spans="1:56" s="1" customFormat="1" ht="16.5" thickTop="1" thickBot="1">
      <c r="A150" s="590" t="s">
        <v>367</v>
      </c>
      <c r="B150" s="601" t="s">
        <v>368</v>
      </c>
      <c r="C150" s="878"/>
      <c r="D150" s="620"/>
      <c r="E150" s="620"/>
      <c r="F150" s="620"/>
      <c r="G150" s="620"/>
      <c r="H150" s="620"/>
      <c r="I150" s="878"/>
      <c r="J150" s="874"/>
      <c r="K150" s="100"/>
      <c r="L150" s="747"/>
      <c r="M150" s="772"/>
      <c r="N150" s="772"/>
      <c r="O150" s="773"/>
      <c r="P150" s="1207"/>
      <c r="Q150" s="13" t="s">
        <v>118</v>
      </c>
      <c r="R150" s="13" t="s">
        <v>119</v>
      </c>
      <c r="S150" s="1039"/>
      <c r="T150" s="1025"/>
      <c r="U150" s="1025"/>
      <c r="V150" s="1025"/>
      <c r="W150" s="373"/>
      <c r="X150" s="373"/>
      <c r="Y150" s="373"/>
      <c r="Z150" s="1030"/>
      <c r="AA150" s="1030"/>
      <c r="AB150" s="1030"/>
      <c r="AC150" s="1030"/>
      <c r="AD150" s="1030"/>
      <c r="AE150" s="1030"/>
      <c r="AF150" s="1030"/>
      <c r="AG150" s="1030"/>
      <c r="AH150" s="1030"/>
      <c r="AI150" s="1030"/>
      <c r="AJ150" s="1030"/>
      <c r="AK150" s="1030"/>
      <c r="AL150" s="1030"/>
      <c r="AM150" s="1030"/>
      <c r="AN150" s="1030"/>
      <c r="AO150" s="1030"/>
      <c r="AP150" s="1030"/>
      <c r="AQ150" s="1030"/>
      <c r="AR150" s="1030"/>
      <c r="AS150" s="1030"/>
      <c r="AT150" s="1030"/>
      <c r="AU150" s="1030"/>
      <c r="AV150" s="1030"/>
      <c r="AW150" s="1030"/>
      <c r="AX150" s="1030"/>
      <c r="AY150" s="1030"/>
      <c r="AZ150" s="1030"/>
      <c r="BA150" s="1030"/>
      <c r="BB150" s="1030"/>
      <c r="BC150" s="1030"/>
      <c r="BD150" s="1030"/>
    </row>
    <row r="151" spans="1:56" s="1" customFormat="1" ht="15" thickTop="1" thickBot="1">
      <c r="A151" s="592" t="s">
        <v>369</v>
      </c>
      <c r="B151" s="602" t="s">
        <v>370</v>
      </c>
      <c r="C151" s="881"/>
      <c r="D151" s="622"/>
      <c r="E151" s="622"/>
      <c r="F151" s="622"/>
      <c r="G151" s="622"/>
      <c r="H151" s="622"/>
      <c r="I151" s="880"/>
      <c r="J151" s="898" t="s">
        <v>371</v>
      </c>
      <c r="K151" s="19"/>
      <c r="L151" s="747"/>
      <c r="M151" s="107"/>
      <c r="N151" s="107"/>
      <c r="O151" s="774"/>
      <c r="P151" s="1175"/>
      <c r="Q151" s="18"/>
      <c r="R151" s="20"/>
      <c r="S151" s="1504" t="s">
        <v>271</v>
      </c>
      <c r="T151" s="1505"/>
      <c r="U151" s="1505"/>
      <c r="V151" s="1506"/>
      <c r="W151" s="1566" t="s">
        <v>272</v>
      </c>
      <c r="X151" s="1566"/>
      <c r="Y151" s="1566"/>
      <c r="Z151" s="1530" t="s">
        <v>273</v>
      </c>
      <c r="AA151" s="1530"/>
      <c r="AB151" s="1530"/>
      <c r="AC151" s="1530"/>
      <c r="AD151" s="1530"/>
      <c r="AE151" s="1532" t="s">
        <v>274</v>
      </c>
      <c r="AF151" s="1532"/>
      <c r="AG151" s="1532"/>
      <c r="AH151" s="1532"/>
      <c r="AI151" s="1532"/>
      <c r="AJ151" s="1532"/>
      <c r="AK151" s="1532"/>
      <c r="AL151" s="1532"/>
      <c r="AM151" s="1532"/>
      <c r="AN151" s="1532"/>
      <c r="AO151" s="1030"/>
      <c r="AP151" s="1030"/>
      <c r="AQ151" s="1030"/>
      <c r="AR151" s="1030"/>
      <c r="AS151" s="1030"/>
      <c r="AT151" s="1030"/>
      <c r="AU151" s="1030"/>
      <c r="AV151" s="1030"/>
      <c r="AW151" s="1030"/>
      <c r="AX151" s="1030"/>
      <c r="AY151" s="1030"/>
      <c r="AZ151" s="1030"/>
      <c r="BA151" s="1030"/>
      <c r="BB151" s="1030"/>
      <c r="BC151" s="1030"/>
      <c r="BD151" s="1030"/>
    </row>
    <row r="152" spans="1:56" s="1" customFormat="1" ht="12" customHeight="1" thickTop="1">
      <c r="A152" s="1509"/>
      <c r="B152" s="1510"/>
      <c r="C152" s="875"/>
      <c r="D152" s="50"/>
      <c r="E152" s="757">
        <f t="shared" ref="E152:E166" si="44">F152/100</f>
        <v>0</v>
      </c>
      <c r="F152" s="2"/>
      <c r="G152" s="2">
        <f t="shared" ref="G152:G166" si="45">D152-F152</f>
        <v>0</v>
      </c>
      <c r="H152" s="748" t="e">
        <f t="shared" ref="H152:H166" si="46">-G152/E152/100</f>
        <v>#DIV/0!</v>
      </c>
      <c r="I152" s="887"/>
      <c r="J152" s="894"/>
      <c r="K152" s="51">
        <f t="shared" ref="K152:K177" si="47">ROUND(C152*D152*I152,0)</f>
        <v>0</v>
      </c>
      <c r="L152" s="757">
        <f t="shared" ref="L152:L166" si="48">M152/100</f>
        <v>0</v>
      </c>
      <c r="M152" s="770"/>
      <c r="N152" s="770">
        <f t="shared" ref="N152:N166" si="49">K152-M152</f>
        <v>0</v>
      </c>
      <c r="O152" s="771" t="e">
        <f t="shared" ref="O152:O166" si="50">-N152/L152/100</f>
        <v>#DIV/0!</v>
      </c>
      <c r="P152" s="1198"/>
      <c r="Q152" s="50"/>
      <c r="R152" s="160">
        <f t="shared" ref="R152:R166" si="51">SUM(K152)</f>
        <v>0</v>
      </c>
      <c r="S152" s="1498"/>
      <c r="T152" s="1499"/>
      <c r="U152" s="1499"/>
      <c r="V152" s="1500"/>
      <c r="W152" s="1026"/>
      <c r="X152" s="1026"/>
      <c r="Y152" s="1026"/>
      <c r="Z152" s="1526"/>
      <c r="AA152" s="1526"/>
      <c r="AB152" s="1526"/>
      <c r="AC152" s="1526"/>
      <c r="AD152" s="1526"/>
      <c r="AE152" s="1531"/>
      <c r="AF152" s="1531"/>
      <c r="AG152" s="1531"/>
      <c r="AH152" s="1531"/>
      <c r="AI152" s="1531"/>
      <c r="AJ152" s="1531"/>
      <c r="AK152" s="1531"/>
      <c r="AL152" s="1531"/>
      <c r="AM152" s="1531"/>
      <c r="AN152" s="1531"/>
      <c r="AO152" s="1030"/>
      <c r="AP152" s="1030"/>
      <c r="AQ152" s="1030"/>
      <c r="AR152" s="1030"/>
      <c r="AS152" s="1030"/>
      <c r="AT152" s="1030"/>
      <c r="AU152" s="1030"/>
      <c r="AV152" s="1030"/>
      <c r="AW152" s="1030"/>
      <c r="AX152" s="1030"/>
      <c r="AY152" s="1030"/>
      <c r="AZ152" s="1030"/>
      <c r="BA152" s="1030"/>
      <c r="BB152" s="1030"/>
      <c r="BC152" s="1030"/>
      <c r="BD152" s="1030"/>
    </row>
    <row r="153" spans="1:56" s="1" customFormat="1" ht="12" customHeight="1">
      <c r="A153" s="1507"/>
      <c r="B153" s="1508"/>
      <c r="C153" s="875"/>
      <c r="D153" s="50"/>
      <c r="E153" s="757">
        <f t="shared" si="44"/>
        <v>0</v>
      </c>
      <c r="F153" s="2"/>
      <c r="G153" s="2">
        <f t="shared" si="45"/>
        <v>0</v>
      </c>
      <c r="H153" s="748" t="e">
        <f t="shared" si="46"/>
        <v>#DIV/0!</v>
      </c>
      <c r="I153" s="887"/>
      <c r="J153" s="894"/>
      <c r="K153" s="51">
        <f t="shared" si="47"/>
        <v>0</v>
      </c>
      <c r="L153" s="757">
        <f t="shared" si="48"/>
        <v>0</v>
      </c>
      <c r="M153" s="770"/>
      <c r="N153" s="770">
        <f t="shared" si="49"/>
        <v>0</v>
      </c>
      <c r="O153" s="771" t="e">
        <f t="shared" si="50"/>
        <v>#DIV/0!</v>
      </c>
      <c r="P153" s="1198"/>
      <c r="Q153" s="50"/>
      <c r="R153" s="160">
        <f t="shared" si="51"/>
        <v>0</v>
      </c>
      <c r="S153" s="1498"/>
      <c r="T153" s="1499"/>
      <c r="U153" s="1499"/>
      <c r="V153" s="1500"/>
      <c r="W153" s="1026"/>
      <c r="X153" s="1026"/>
      <c r="Y153" s="1026"/>
      <c r="Z153" s="1526"/>
      <c r="AA153" s="1526"/>
      <c r="AB153" s="1526"/>
      <c r="AC153" s="1526"/>
      <c r="AD153" s="1526"/>
      <c r="AE153" s="1531"/>
      <c r="AF153" s="1531"/>
      <c r="AG153" s="1531"/>
      <c r="AH153" s="1531"/>
      <c r="AI153" s="1531"/>
      <c r="AJ153" s="1531"/>
      <c r="AK153" s="1531"/>
      <c r="AL153" s="1531"/>
      <c r="AM153" s="1531"/>
      <c r="AN153" s="1531"/>
      <c r="AO153" s="1030"/>
      <c r="AP153" s="1030"/>
      <c r="AQ153" s="1030"/>
      <c r="AR153" s="1030"/>
      <c r="AS153" s="1030"/>
      <c r="AT153" s="1030"/>
      <c r="AU153" s="1030"/>
      <c r="AV153" s="1030"/>
      <c r="AW153" s="1030"/>
      <c r="AX153" s="1030"/>
      <c r="AY153" s="1030"/>
      <c r="AZ153" s="1030"/>
      <c r="BA153" s="1030"/>
      <c r="BB153" s="1030"/>
      <c r="BC153" s="1030"/>
      <c r="BD153" s="1030"/>
    </row>
    <row r="154" spans="1:56" s="1" customFormat="1" ht="12" customHeight="1">
      <c r="A154" s="1507"/>
      <c r="B154" s="1508"/>
      <c r="C154" s="875"/>
      <c r="D154" s="50"/>
      <c r="E154" s="757">
        <f t="shared" si="44"/>
        <v>0</v>
      </c>
      <c r="F154" s="2"/>
      <c r="G154" s="2">
        <f t="shared" si="45"/>
        <v>0</v>
      </c>
      <c r="H154" s="748" t="e">
        <f t="shared" si="46"/>
        <v>#DIV/0!</v>
      </c>
      <c r="I154" s="887"/>
      <c r="J154" s="894"/>
      <c r="K154" s="51">
        <f t="shared" si="47"/>
        <v>0</v>
      </c>
      <c r="L154" s="757">
        <f t="shared" si="48"/>
        <v>0</v>
      </c>
      <c r="M154" s="770"/>
      <c r="N154" s="770">
        <f t="shared" si="49"/>
        <v>0</v>
      </c>
      <c r="O154" s="771" t="e">
        <f t="shared" si="50"/>
        <v>#DIV/0!</v>
      </c>
      <c r="P154" s="1198"/>
      <c r="Q154" s="50"/>
      <c r="R154" s="160">
        <f t="shared" si="51"/>
        <v>0</v>
      </c>
      <c r="S154" s="1498"/>
      <c r="T154" s="1499"/>
      <c r="U154" s="1499"/>
      <c r="V154" s="1500"/>
      <c r="W154" s="1026"/>
      <c r="X154" s="1026"/>
      <c r="Y154" s="1026"/>
      <c r="Z154" s="1526"/>
      <c r="AA154" s="1526"/>
      <c r="AB154" s="1526"/>
      <c r="AC154" s="1526"/>
      <c r="AD154" s="1526"/>
      <c r="AE154" s="1531"/>
      <c r="AF154" s="1531"/>
      <c r="AG154" s="1531"/>
      <c r="AH154" s="1531"/>
      <c r="AI154" s="1531"/>
      <c r="AJ154" s="1531"/>
      <c r="AK154" s="1531"/>
      <c r="AL154" s="1531"/>
      <c r="AM154" s="1531"/>
      <c r="AN154" s="1531"/>
      <c r="AO154" s="1030"/>
      <c r="AP154" s="1030"/>
      <c r="AQ154" s="1030"/>
      <c r="AR154" s="1030"/>
      <c r="AS154" s="1030"/>
      <c r="AT154" s="1030"/>
      <c r="AU154" s="1030"/>
      <c r="AV154" s="1030"/>
      <c r="AW154" s="1030"/>
      <c r="AX154" s="1030"/>
      <c r="AY154" s="1030"/>
      <c r="AZ154" s="1030"/>
      <c r="BA154" s="1030"/>
      <c r="BB154" s="1030"/>
      <c r="BC154" s="1030"/>
      <c r="BD154" s="1030"/>
    </row>
    <row r="155" spans="1:56" s="1" customFormat="1" ht="12" customHeight="1">
      <c r="A155" s="1507"/>
      <c r="B155" s="1508"/>
      <c r="C155" s="875"/>
      <c r="D155" s="50"/>
      <c r="E155" s="757">
        <f t="shared" si="44"/>
        <v>0</v>
      </c>
      <c r="F155" s="2"/>
      <c r="G155" s="2">
        <f t="shared" si="45"/>
        <v>0</v>
      </c>
      <c r="H155" s="748" t="e">
        <f t="shared" si="46"/>
        <v>#DIV/0!</v>
      </c>
      <c r="I155" s="887"/>
      <c r="J155" s="894"/>
      <c r="K155" s="51">
        <f t="shared" si="47"/>
        <v>0</v>
      </c>
      <c r="L155" s="757">
        <f t="shared" si="48"/>
        <v>0</v>
      </c>
      <c r="M155" s="770"/>
      <c r="N155" s="770">
        <f t="shared" si="49"/>
        <v>0</v>
      </c>
      <c r="O155" s="771" t="e">
        <f t="shared" si="50"/>
        <v>#DIV/0!</v>
      </c>
      <c r="P155" s="1198"/>
      <c r="Q155" s="50"/>
      <c r="R155" s="160">
        <f t="shared" si="51"/>
        <v>0</v>
      </c>
      <c r="S155" s="1498"/>
      <c r="T155" s="1499"/>
      <c r="U155" s="1499"/>
      <c r="V155" s="1500"/>
      <c r="W155" s="1026"/>
      <c r="X155" s="1026"/>
      <c r="Y155" s="1026"/>
      <c r="Z155" s="1526"/>
      <c r="AA155" s="1526"/>
      <c r="AB155" s="1526"/>
      <c r="AC155" s="1526"/>
      <c r="AD155" s="1526"/>
      <c r="AE155" s="1531"/>
      <c r="AF155" s="1531"/>
      <c r="AG155" s="1531"/>
      <c r="AH155" s="1531"/>
      <c r="AI155" s="1531"/>
      <c r="AJ155" s="1531"/>
      <c r="AK155" s="1531"/>
      <c r="AL155" s="1531"/>
      <c r="AM155" s="1531"/>
      <c r="AN155" s="1531"/>
      <c r="AO155" s="1030"/>
      <c r="AP155" s="1030"/>
      <c r="AQ155" s="1030"/>
      <c r="AR155" s="1030"/>
      <c r="AS155" s="1030"/>
      <c r="AT155" s="1030"/>
      <c r="AU155" s="1030"/>
      <c r="AV155" s="1030"/>
      <c r="AW155" s="1030"/>
      <c r="AX155" s="1030"/>
      <c r="AY155" s="1030"/>
      <c r="AZ155" s="1030"/>
      <c r="BA155" s="1030"/>
      <c r="BB155" s="1030"/>
      <c r="BC155" s="1030"/>
      <c r="BD155" s="1030"/>
    </row>
    <row r="156" spans="1:56" s="1" customFormat="1" ht="12" customHeight="1">
      <c r="A156" s="1507"/>
      <c r="B156" s="1508"/>
      <c r="C156" s="875"/>
      <c r="D156" s="50"/>
      <c r="E156" s="757">
        <f t="shared" si="44"/>
        <v>0</v>
      </c>
      <c r="F156" s="2"/>
      <c r="G156" s="2">
        <f t="shared" si="45"/>
        <v>0</v>
      </c>
      <c r="H156" s="748" t="e">
        <f t="shared" si="46"/>
        <v>#DIV/0!</v>
      </c>
      <c r="I156" s="887"/>
      <c r="J156" s="894"/>
      <c r="K156" s="51">
        <f t="shared" si="47"/>
        <v>0</v>
      </c>
      <c r="L156" s="757">
        <f t="shared" si="48"/>
        <v>0</v>
      </c>
      <c r="M156" s="770"/>
      <c r="N156" s="770">
        <f t="shared" si="49"/>
        <v>0</v>
      </c>
      <c r="O156" s="771" t="e">
        <f t="shared" si="50"/>
        <v>#DIV/0!</v>
      </c>
      <c r="P156" s="1198"/>
      <c r="Q156" s="50"/>
      <c r="R156" s="160">
        <f t="shared" si="51"/>
        <v>0</v>
      </c>
      <c r="S156" s="1498"/>
      <c r="T156" s="1499"/>
      <c r="U156" s="1499"/>
      <c r="V156" s="1500"/>
      <c r="W156" s="1026"/>
      <c r="X156" s="1026"/>
      <c r="Y156" s="1026"/>
      <c r="Z156" s="1526"/>
      <c r="AA156" s="1526"/>
      <c r="AB156" s="1526"/>
      <c r="AC156" s="1526"/>
      <c r="AD156" s="1526"/>
      <c r="AE156" s="1531"/>
      <c r="AF156" s="1531"/>
      <c r="AG156" s="1531"/>
      <c r="AH156" s="1531"/>
      <c r="AI156" s="1531"/>
      <c r="AJ156" s="1531"/>
      <c r="AK156" s="1531"/>
      <c r="AL156" s="1531"/>
      <c r="AM156" s="1531"/>
      <c r="AN156" s="1531"/>
      <c r="AO156" s="1030"/>
      <c r="AP156" s="1030"/>
      <c r="AQ156" s="1030"/>
      <c r="AR156" s="1030"/>
      <c r="AS156" s="1030"/>
      <c r="AT156" s="1030"/>
      <c r="AU156" s="1030"/>
      <c r="AV156" s="1030"/>
      <c r="AW156" s="1030"/>
      <c r="AX156" s="1030"/>
      <c r="AY156" s="1030"/>
      <c r="AZ156" s="1030"/>
      <c r="BA156" s="1030"/>
      <c r="BB156" s="1030"/>
      <c r="BC156" s="1030"/>
      <c r="BD156" s="1030"/>
    </row>
    <row r="157" spans="1:56" s="1" customFormat="1" ht="12" customHeight="1">
      <c r="A157" s="1507"/>
      <c r="B157" s="1508"/>
      <c r="C157" s="875"/>
      <c r="D157" s="50"/>
      <c r="E157" s="757">
        <f t="shared" si="44"/>
        <v>0</v>
      </c>
      <c r="F157" s="2"/>
      <c r="G157" s="2">
        <f t="shared" si="45"/>
        <v>0</v>
      </c>
      <c r="H157" s="748" t="e">
        <f t="shared" si="46"/>
        <v>#DIV/0!</v>
      </c>
      <c r="I157" s="887"/>
      <c r="J157" s="894"/>
      <c r="K157" s="51">
        <f t="shared" si="47"/>
        <v>0</v>
      </c>
      <c r="L157" s="757">
        <f t="shared" si="48"/>
        <v>0</v>
      </c>
      <c r="M157" s="770"/>
      <c r="N157" s="770">
        <f t="shared" si="49"/>
        <v>0</v>
      </c>
      <c r="O157" s="771" t="e">
        <f t="shared" si="50"/>
        <v>#DIV/0!</v>
      </c>
      <c r="P157" s="1198"/>
      <c r="Q157" s="50"/>
      <c r="R157" s="160">
        <f t="shared" si="51"/>
        <v>0</v>
      </c>
      <c r="S157" s="1498"/>
      <c r="T157" s="1499"/>
      <c r="U157" s="1499"/>
      <c r="V157" s="1500"/>
      <c r="W157" s="1026"/>
      <c r="X157" s="1026"/>
      <c r="Y157" s="1026"/>
      <c r="Z157" s="1526"/>
      <c r="AA157" s="1526"/>
      <c r="AB157" s="1526"/>
      <c r="AC157" s="1526"/>
      <c r="AD157" s="1526"/>
      <c r="AE157" s="1531"/>
      <c r="AF157" s="1531"/>
      <c r="AG157" s="1531"/>
      <c r="AH157" s="1531"/>
      <c r="AI157" s="1531"/>
      <c r="AJ157" s="1531"/>
      <c r="AK157" s="1531"/>
      <c r="AL157" s="1531"/>
      <c r="AM157" s="1531"/>
      <c r="AN157" s="1531"/>
      <c r="AO157" s="1030"/>
      <c r="AP157" s="1030"/>
      <c r="AQ157" s="1030"/>
      <c r="AR157" s="1030"/>
      <c r="AS157" s="1030"/>
      <c r="AT157" s="1030"/>
      <c r="AU157" s="1030"/>
      <c r="AV157" s="1030"/>
      <c r="AW157" s="1030"/>
      <c r="AX157" s="1030"/>
      <c r="AY157" s="1030"/>
      <c r="AZ157" s="1030"/>
      <c r="BA157" s="1030"/>
      <c r="BB157" s="1030"/>
      <c r="BC157" s="1030"/>
      <c r="BD157" s="1030"/>
    </row>
    <row r="158" spans="1:56" s="1" customFormat="1" ht="12" customHeight="1">
      <c r="A158" s="1507"/>
      <c r="B158" s="1508"/>
      <c r="C158" s="875"/>
      <c r="D158" s="50"/>
      <c r="E158" s="757">
        <f t="shared" si="44"/>
        <v>0</v>
      </c>
      <c r="F158" s="2"/>
      <c r="G158" s="2">
        <f t="shared" si="45"/>
        <v>0</v>
      </c>
      <c r="H158" s="748" t="e">
        <f t="shared" si="46"/>
        <v>#DIV/0!</v>
      </c>
      <c r="I158" s="887"/>
      <c r="J158" s="894"/>
      <c r="K158" s="51">
        <f t="shared" si="47"/>
        <v>0</v>
      </c>
      <c r="L158" s="757">
        <f t="shared" si="48"/>
        <v>0</v>
      </c>
      <c r="M158" s="770"/>
      <c r="N158" s="770">
        <f t="shared" si="49"/>
        <v>0</v>
      </c>
      <c r="O158" s="771" t="e">
        <f t="shared" si="50"/>
        <v>#DIV/0!</v>
      </c>
      <c r="P158" s="1198"/>
      <c r="Q158" s="50"/>
      <c r="R158" s="160">
        <f t="shared" si="51"/>
        <v>0</v>
      </c>
      <c r="S158" s="1498"/>
      <c r="T158" s="1499"/>
      <c r="U158" s="1499"/>
      <c r="V158" s="1500"/>
      <c r="W158" s="1026"/>
      <c r="X158" s="1026"/>
      <c r="Y158" s="1026"/>
      <c r="Z158" s="1526"/>
      <c r="AA158" s="1526"/>
      <c r="AB158" s="1526"/>
      <c r="AC158" s="1526"/>
      <c r="AD158" s="1526"/>
      <c r="AE158" s="1531"/>
      <c r="AF158" s="1531"/>
      <c r="AG158" s="1531"/>
      <c r="AH158" s="1531"/>
      <c r="AI158" s="1531"/>
      <c r="AJ158" s="1531"/>
      <c r="AK158" s="1531"/>
      <c r="AL158" s="1531"/>
      <c r="AM158" s="1531"/>
      <c r="AN158" s="1531"/>
      <c r="AO158" s="1030"/>
      <c r="AP158" s="1030"/>
      <c r="AQ158" s="1030"/>
      <c r="AR158" s="1030"/>
      <c r="AS158" s="1030"/>
      <c r="AT158" s="1030"/>
      <c r="AU158" s="1030"/>
      <c r="AV158" s="1030"/>
      <c r="AW158" s="1030"/>
      <c r="AX158" s="1030"/>
      <c r="AY158" s="1030"/>
      <c r="AZ158" s="1030"/>
      <c r="BA158" s="1030"/>
      <c r="BB158" s="1030"/>
      <c r="BC158" s="1030"/>
      <c r="BD158" s="1030"/>
    </row>
    <row r="159" spans="1:56" s="1" customFormat="1" ht="12" customHeight="1">
      <c r="A159" s="1507"/>
      <c r="B159" s="1508"/>
      <c r="C159" s="875"/>
      <c r="D159" s="50"/>
      <c r="E159" s="757">
        <f t="shared" si="44"/>
        <v>0</v>
      </c>
      <c r="F159" s="2"/>
      <c r="G159" s="2">
        <f t="shared" si="45"/>
        <v>0</v>
      </c>
      <c r="H159" s="748" t="e">
        <f t="shared" si="46"/>
        <v>#DIV/0!</v>
      </c>
      <c r="I159" s="887"/>
      <c r="J159" s="894"/>
      <c r="K159" s="51">
        <f t="shared" si="47"/>
        <v>0</v>
      </c>
      <c r="L159" s="757">
        <f t="shared" si="48"/>
        <v>0</v>
      </c>
      <c r="M159" s="770"/>
      <c r="N159" s="770">
        <f t="shared" si="49"/>
        <v>0</v>
      </c>
      <c r="O159" s="771" t="e">
        <f t="shared" si="50"/>
        <v>#DIV/0!</v>
      </c>
      <c r="P159" s="1198"/>
      <c r="Q159" s="50"/>
      <c r="R159" s="160">
        <f t="shared" si="51"/>
        <v>0</v>
      </c>
      <c r="S159" s="1498"/>
      <c r="T159" s="1499"/>
      <c r="U159" s="1499"/>
      <c r="V159" s="1500"/>
      <c r="W159" s="1026"/>
      <c r="X159" s="1026"/>
      <c r="Y159" s="1026"/>
      <c r="Z159" s="1526"/>
      <c r="AA159" s="1526"/>
      <c r="AB159" s="1526"/>
      <c r="AC159" s="1526"/>
      <c r="AD159" s="1526"/>
      <c r="AE159" s="1531"/>
      <c r="AF159" s="1531"/>
      <c r="AG159" s="1531"/>
      <c r="AH159" s="1531"/>
      <c r="AI159" s="1531"/>
      <c r="AJ159" s="1531"/>
      <c r="AK159" s="1531"/>
      <c r="AL159" s="1531"/>
      <c r="AM159" s="1531"/>
      <c r="AN159" s="1531"/>
      <c r="AO159" s="1030"/>
      <c r="AP159" s="1030"/>
      <c r="AQ159" s="1030"/>
      <c r="AR159" s="1030"/>
      <c r="AS159" s="1030"/>
      <c r="AT159" s="1030"/>
      <c r="AU159" s="1030"/>
      <c r="AV159" s="1030"/>
      <c r="AW159" s="1030"/>
      <c r="AX159" s="1030"/>
      <c r="AY159" s="1030"/>
      <c r="AZ159" s="1030"/>
      <c r="BA159" s="1030"/>
      <c r="BB159" s="1030"/>
      <c r="BC159" s="1030"/>
      <c r="BD159" s="1030"/>
    </row>
    <row r="160" spans="1:56" s="1" customFormat="1" ht="12" customHeight="1">
      <c r="A160" s="1507"/>
      <c r="B160" s="1508"/>
      <c r="C160" s="875"/>
      <c r="D160" s="50"/>
      <c r="E160" s="757">
        <f t="shared" si="44"/>
        <v>0</v>
      </c>
      <c r="F160" s="2"/>
      <c r="G160" s="2">
        <f t="shared" si="45"/>
        <v>0</v>
      </c>
      <c r="H160" s="748" t="e">
        <f t="shared" si="46"/>
        <v>#DIV/0!</v>
      </c>
      <c r="I160" s="887"/>
      <c r="J160" s="894"/>
      <c r="K160" s="51">
        <f t="shared" si="47"/>
        <v>0</v>
      </c>
      <c r="L160" s="757">
        <f t="shared" si="48"/>
        <v>0</v>
      </c>
      <c r="M160" s="770"/>
      <c r="N160" s="770">
        <f t="shared" si="49"/>
        <v>0</v>
      </c>
      <c r="O160" s="771" t="e">
        <f t="shared" si="50"/>
        <v>#DIV/0!</v>
      </c>
      <c r="P160" s="1198"/>
      <c r="Q160" s="50"/>
      <c r="R160" s="160">
        <f t="shared" si="51"/>
        <v>0</v>
      </c>
      <c r="S160" s="1498"/>
      <c r="T160" s="1499"/>
      <c r="U160" s="1499"/>
      <c r="V160" s="1500"/>
      <c r="W160" s="1026"/>
      <c r="X160" s="1026"/>
      <c r="Y160" s="1026"/>
      <c r="Z160" s="1526"/>
      <c r="AA160" s="1526"/>
      <c r="AB160" s="1526"/>
      <c r="AC160" s="1526"/>
      <c r="AD160" s="1526"/>
      <c r="AE160" s="1531"/>
      <c r="AF160" s="1531"/>
      <c r="AG160" s="1531"/>
      <c r="AH160" s="1531"/>
      <c r="AI160" s="1531"/>
      <c r="AJ160" s="1531"/>
      <c r="AK160" s="1531"/>
      <c r="AL160" s="1531"/>
      <c r="AM160" s="1531"/>
      <c r="AN160" s="1531"/>
      <c r="AO160" s="1030"/>
      <c r="AP160" s="1030"/>
      <c r="AQ160" s="1030"/>
      <c r="AR160" s="1030"/>
      <c r="AS160" s="1030"/>
      <c r="AT160" s="1030"/>
      <c r="AU160" s="1030"/>
      <c r="AV160" s="1030"/>
      <c r="AW160" s="1030"/>
      <c r="AX160" s="1030"/>
      <c r="AY160" s="1030"/>
      <c r="AZ160" s="1030"/>
      <c r="BA160" s="1030"/>
      <c r="BB160" s="1030"/>
      <c r="BC160" s="1030"/>
      <c r="BD160" s="1030"/>
    </row>
    <row r="161" spans="1:56" s="1" customFormat="1" ht="12" customHeight="1">
      <c r="A161" s="1507"/>
      <c r="B161" s="1508"/>
      <c r="C161" s="875"/>
      <c r="D161" s="50"/>
      <c r="E161" s="757">
        <f t="shared" si="44"/>
        <v>0</v>
      </c>
      <c r="F161" s="2"/>
      <c r="G161" s="2">
        <f t="shared" si="45"/>
        <v>0</v>
      </c>
      <c r="H161" s="748" t="e">
        <f t="shared" si="46"/>
        <v>#DIV/0!</v>
      </c>
      <c r="I161" s="887"/>
      <c r="J161" s="894"/>
      <c r="K161" s="51">
        <f t="shared" si="47"/>
        <v>0</v>
      </c>
      <c r="L161" s="757">
        <f t="shared" si="48"/>
        <v>0</v>
      </c>
      <c r="M161" s="770"/>
      <c r="N161" s="770">
        <f t="shared" si="49"/>
        <v>0</v>
      </c>
      <c r="O161" s="771" t="e">
        <f t="shared" si="50"/>
        <v>#DIV/0!</v>
      </c>
      <c r="P161" s="1198"/>
      <c r="Q161" s="50"/>
      <c r="R161" s="160">
        <f t="shared" si="51"/>
        <v>0</v>
      </c>
      <c r="S161" s="1498"/>
      <c r="T161" s="1499"/>
      <c r="U161" s="1499"/>
      <c r="V161" s="1500"/>
      <c r="W161" s="1026"/>
      <c r="X161" s="1026"/>
      <c r="Y161" s="1026"/>
      <c r="Z161" s="1526"/>
      <c r="AA161" s="1526"/>
      <c r="AB161" s="1526"/>
      <c r="AC161" s="1526"/>
      <c r="AD161" s="1526"/>
      <c r="AE161" s="1531"/>
      <c r="AF161" s="1531"/>
      <c r="AG161" s="1531"/>
      <c r="AH161" s="1531"/>
      <c r="AI161" s="1531"/>
      <c r="AJ161" s="1531"/>
      <c r="AK161" s="1531"/>
      <c r="AL161" s="1531"/>
      <c r="AM161" s="1531"/>
      <c r="AN161" s="1531"/>
      <c r="AO161" s="1030"/>
      <c r="AP161" s="1030"/>
      <c r="AQ161" s="1030"/>
      <c r="AR161" s="1030"/>
      <c r="AS161" s="1030"/>
      <c r="AT161" s="1030"/>
      <c r="AU161" s="1030"/>
      <c r="AV161" s="1030"/>
      <c r="AW161" s="1030"/>
      <c r="AX161" s="1030"/>
      <c r="AY161" s="1030"/>
      <c r="AZ161" s="1030"/>
      <c r="BA161" s="1030"/>
      <c r="BB161" s="1030"/>
      <c r="BC161" s="1030"/>
      <c r="BD161" s="1030"/>
    </row>
    <row r="162" spans="1:56" s="1" customFormat="1" ht="12" customHeight="1">
      <c r="A162" s="1507"/>
      <c r="B162" s="1508"/>
      <c r="C162" s="875"/>
      <c r="D162" s="50"/>
      <c r="E162" s="757">
        <f t="shared" si="44"/>
        <v>0</v>
      </c>
      <c r="F162" s="2"/>
      <c r="G162" s="2">
        <f t="shared" si="45"/>
        <v>0</v>
      </c>
      <c r="H162" s="748" t="e">
        <f t="shared" si="46"/>
        <v>#DIV/0!</v>
      </c>
      <c r="I162" s="887"/>
      <c r="J162" s="894"/>
      <c r="K162" s="51">
        <f t="shared" si="47"/>
        <v>0</v>
      </c>
      <c r="L162" s="757">
        <f t="shared" si="48"/>
        <v>0</v>
      </c>
      <c r="M162" s="770"/>
      <c r="N162" s="770">
        <f t="shared" si="49"/>
        <v>0</v>
      </c>
      <c r="O162" s="771" t="e">
        <f t="shared" si="50"/>
        <v>#DIV/0!</v>
      </c>
      <c r="P162" s="1198"/>
      <c r="Q162" s="50"/>
      <c r="R162" s="160">
        <f t="shared" si="51"/>
        <v>0</v>
      </c>
      <c r="S162" s="1498"/>
      <c r="T162" s="1499"/>
      <c r="U162" s="1499"/>
      <c r="V162" s="1500"/>
      <c r="W162" s="1026"/>
      <c r="X162" s="1026"/>
      <c r="Y162" s="1026"/>
      <c r="Z162" s="1526"/>
      <c r="AA162" s="1526"/>
      <c r="AB162" s="1526"/>
      <c r="AC162" s="1526"/>
      <c r="AD162" s="1526"/>
      <c r="AE162" s="1531"/>
      <c r="AF162" s="1531"/>
      <c r="AG162" s="1531"/>
      <c r="AH162" s="1531"/>
      <c r="AI162" s="1531"/>
      <c r="AJ162" s="1531"/>
      <c r="AK162" s="1531"/>
      <c r="AL162" s="1531"/>
      <c r="AM162" s="1531"/>
      <c r="AN162" s="1531"/>
      <c r="AO162" s="1030"/>
      <c r="AP162" s="1030"/>
      <c r="AQ162" s="1030"/>
      <c r="AR162" s="1030"/>
      <c r="AS162" s="1030"/>
      <c r="AT162" s="1030"/>
      <c r="AU162" s="1030"/>
      <c r="AV162" s="1030"/>
      <c r="AW162" s="1030"/>
      <c r="AX162" s="1030"/>
      <c r="AY162" s="1030"/>
      <c r="AZ162" s="1030"/>
      <c r="BA162" s="1030"/>
      <c r="BB162" s="1030"/>
      <c r="BC162" s="1030"/>
      <c r="BD162" s="1030"/>
    </row>
    <row r="163" spans="1:56" s="1" customFormat="1" ht="12" customHeight="1">
      <c r="A163" s="1507"/>
      <c r="B163" s="1508"/>
      <c r="C163" s="875"/>
      <c r="D163" s="50"/>
      <c r="E163" s="757">
        <f t="shared" si="44"/>
        <v>0</v>
      </c>
      <c r="F163" s="2"/>
      <c r="G163" s="2">
        <f t="shared" si="45"/>
        <v>0</v>
      </c>
      <c r="H163" s="748" t="e">
        <f t="shared" si="46"/>
        <v>#DIV/0!</v>
      </c>
      <c r="I163" s="887"/>
      <c r="J163" s="894"/>
      <c r="K163" s="51">
        <f t="shared" si="47"/>
        <v>0</v>
      </c>
      <c r="L163" s="757">
        <f t="shared" si="48"/>
        <v>0</v>
      </c>
      <c r="M163" s="770"/>
      <c r="N163" s="770">
        <f t="shared" si="49"/>
        <v>0</v>
      </c>
      <c r="O163" s="771" t="e">
        <f t="shared" si="50"/>
        <v>#DIV/0!</v>
      </c>
      <c r="P163" s="1198"/>
      <c r="Q163" s="50"/>
      <c r="R163" s="160">
        <f t="shared" si="51"/>
        <v>0</v>
      </c>
      <c r="S163" s="1498"/>
      <c r="T163" s="1499"/>
      <c r="U163" s="1499"/>
      <c r="V163" s="1500"/>
      <c r="W163" s="1026"/>
      <c r="X163" s="1026"/>
      <c r="Y163" s="1026"/>
      <c r="Z163" s="1526"/>
      <c r="AA163" s="1526"/>
      <c r="AB163" s="1526"/>
      <c r="AC163" s="1526"/>
      <c r="AD163" s="1526"/>
      <c r="AE163" s="1531"/>
      <c r="AF163" s="1531"/>
      <c r="AG163" s="1531"/>
      <c r="AH163" s="1531"/>
      <c r="AI163" s="1531"/>
      <c r="AJ163" s="1531"/>
      <c r="AK163" s="1531"/>
      <c r="AL163" s="1531"/>
      <c r="AM163" s="1531"/>
      <c r="AN163" s="1531"/>
      <c r="AO163" s="1030"/>
      <c r="AP163" s="1030"/>
      <c r="AQ163" s="1030"/>
      <c r="AR163" s="1030"/>
      <c r="AS163" s="1030"/>
      <c r="AT163" s="1030"/>
      <c r="AU163" s="1030"/>
      <c r="AV163" s="1030"/>
      <c r="AW163" s="1030"/>
      <c r="AX163" s="1030"/>
      <c r="AY163" s="1030"/>
      <c r="AZ163" s="1030"/>
      <c r="BA163" s="1030"/>
      <c r="BB163" s="1030"/>
      <c r="BC163" s="1030"/>
      <c r="BD163" s="1030"/>
    </row>
    <row r="164" spans="1:56" s="1" customFormat="1" ht="12" customHeight="1">
      <c r="A164" s="1507"/>
      <c r="B164" s="1508"/>
      <c r="C164" s="875"/>
      <c r="D164" s="50"/>
      <c r="E164" s="757">
        <f t="shared" si="44"/>
        <v>0</v>
      </c>
      <c r="F164" s="2"/>
      <c r="G164" s="2">
        <f t="shared" si="45"/>
        <v>0</v>
      </c>
      <c r="H164" s="748" t="e">
        <f t="shared" si="46"/>
        <v>#DIV/0!</v>
      </c>
      <c r="I164" s="887"/>
      <c r="J164" s="894"/>
      <c r="K164" s="51">
        <f t="shared" si="47"/>
        <v>0</v>
      </c>
      <c r="L164" s="757">
        <f t="shared" si="48"/>
        <v>0</v>
      </c>
      <c r="M164" s="770"/>
      <c r="N164" s="770">
        <f t="shared" si="49"/>
        <v>0</v>
      </c>
      <c r="O164" s="771" t="e">
        <f t="shared" si="50"/>
        <v>#DIV/0!</v>
      </c>
      <c r="P164" s="1198"/>
      <c r="Q164" s="50"/>
      <c r="R164" s="160">
        <f t="shared" si="51"/>
        <v>0</v>
      </c>
      <c r="S164" s="1498"/>
      <c r="T164" s="1499"/>
      <c r="U164" s="1499"/>
      <c r="V164" s="1500"/>
      <c r="W164" s="1026"/>
      <c r="X164" s="1026"/>
      <c r="Y164" s="1026"/>
      <c r="Z164" s="1526"/>
      <c r="AA164" s="1526"/>
      <c r="AB164" s="1526"/>
      <c r="AC164" s="1526"/>
      <c r="AD164" s="1526"/>
      <c r="AE164" s="1531"/>
      <c r="AF164" s="1531"/>
      <c r="AG164" s="1531"/>
      <c r="AH164" s="1531"/>
      <c r="AI164" s="1531"/>
      <c r="AJ164" s="1531"/>
      <c r="AK164" s="1531"/>
      <c r="AL164" s="1531"/>
      <c r="AM164" s="1531"/>
      <c r="AN164" s="1531"/>
      <c r="AO164" s="1030"/>
      <c r="AP164" s="1030"/>
      <c r="AQ164" s="1030"/>
      <c r="AR164" s="1030"/>
      <c r="AS164" s="1030"/>
      <c r="AT164" s="1030"/>
      <c r="AU164" s="1030"/>
      <c r="AV164" s="1030"/>
      <c r="AW164" s="1030"/>
      <c r="AX164" s="1030"/>
      <c r="AY164" s="1030"/>
      <c r="AZ164" s="1030"/>
      <c r="BA164" s="1030"/>
      <c r="BB164" s="1030"/>
      <c r="BC164" s="1030"/>
      <c r="BD164" s="1030"/>
    </row>
    <row r="165" spans="1:56" s="1" customFormat="1" ht="12" customHeight="1">
      <c r="A165" s="1507"/>
      <c r="B165" s="1508"/>
      <c r="C165" s="875"/>
      <c r="D165" s="50"/>
      <c r="E165" s="757">
        <f t="shared" si="44"/>
        <v>0</v>
      </c>
      <c r="F165" s="2"/>
      <c r="G165" s="2">
        <f t="shared" si="45"/>
        <v>0</v>
      </c>
      <c r="H165" s="748" t="e">
        <f t="shared" si="46"/>
        <v>#DIV/0!</v>
      </c>
      <c r="I165" s="887"/>
      <c r="J165" s="894"/>
      <c r="K165" s="51">
        <f t="shared" si="47"/>
        <v>0</v>
      </c>
      <c r="L165" s="757">
        <f t="shared" si="48"/>
        <v>0</v>
      </c>
      <c r="M165" s="770"/>
      <c r="N165" s="770">
        <f t="shared" si="49"/>
        <v>0</v>
      </c>
      <c r="O165" s="771" t="e">
        <f t="shared" si="50"/>
        <v>#DIV/0!</v>
      </c>
      <c r="P165" s="1198"/>
      <c r="Q165" s="50"/>
      <c r="R165" s="160">
        <f t="shared" si="51"/>
        <v>0</v>
      </c>
      <c r="S165" s="1498"/>
      <c r="T165" s="1499"/>
      <c r="U165" s="1499"/>
      <c r="V165" s="1500"/>
      <c r="W165" s="1026"/>
      <c r="X165" s="1026"/>
      <c r="Y165" s="1026"/>
      <c r="Z165" s="1526"/>
      <c r="AA165" s="1526"/>
      <c r="AB165" s="1526"/>
      <c r="AC165" s="1526"/>
      <c r="AD165" s="1526"/>
      <c r="AE165" s="1531"/>
      <c r="AF165" s="1531"/>
      <c r="AG165" s="1531"/>
      <c r="AH165" s="1531"/>
      <c r="AI165" s="1531"/>
      <c r="AJ165" s="1531"/>
      <c r="AK165" s="1531"/>
      <c r="AL165" s="1531"/>
      <c r="AM165" s="1531"/>
      <c r="AN165" s="1531"/>
      <c r="AO165" s="1030"/>
      <c r="AP165" s="1030"/>
      <c r="AQ165" s="1030"/>
      <c r="AR165" s="1030"/>
      <c r="AS165" s="1030"/>
      <c r="AT165" s="1030"/>
      <c r="AU165" s="1030"/>
      <c r="AV165" s="1030"/>
      <c r="AW165" s="1030"/>
      <c r="AX165" s="1030"/>
      <c r="AY165" s="1030"/>
      <c r="AZ165" s="1030"/>
      <c r="BA165" s="1030"/>
      <c r="BB165" s="1030"/>
      <c r="BC165" s="1030"/>
      <c r="BD165" s="1030"/>
    </row>
    <row r="166" spans="1:56" s="1" customFormat="1" ht="12" customHeight="1" thickBot="1">
      <c r="A166" s="1517"/>
      <c r="B166" s="1518"/>
      <c r="C166" s="875"/>
      <c r="D166" s="50"/>
      <c r="E166" s="757">
        <f t="shared" si="44"/>
        <v>0</v>
      </c>
      <c r="F166" s="2"/>
      <c r="G166" s="2">
        <f t="shared" si="45"/>
        <v>0</v>
      </c>
      <c r="H166" s="748" t="e">
        <f t="shared" si="46"/>
        <v>#DIV/0!</v>
      </c>
      <c r="I166" s="887"/>
      <c r="J166" s="894"/>
      <c r="K166" s="51">
        <f t="shared" si="47"/>
        <v>0</v>
      </c>
      <c r="L166" s="757">
        <f t="shared" si="48"/>
        <v>0</v>
      </c>
      <c r="M166" s="770"/>
      <c r="N166" s="770">
        <f t="shared" si="49"/>
        <v>0</v>
      </c>
      <c r="O166" s="771" t="e">
        <f t="shared" si="50"/>
        <v>#DIV/0!</v>
      </c>
      <c r="P166" s="1198"/>
      <c r="Q166" s="50"/>
      <c r="R166" s="160">
        <f t="shared" si="51"/>
        <v>0</v>
      </c>
      <c r="S166" s="1498"/>
      <c r="T166" s="1499"/>
      <c r="U166" s="1499"/>
      <c r="V166" s="1500"/>
      <c r="W166" s="1026"/>
      <c r="X166" s="1026"/>
      <c r="Y166" s="1026"/>
      <c r="Z166" s="1526"/>
      <c r="AA166" s="1526"/>
      <c r="AB166" s="1526"/>
      <c r="AC166" s="1526"/>
      <c r="AD166" s="1526"/>
      <c r="AE166" s="1531"/>
      <c r="AF166" s="1531"/>
      <c r="AG166" s="1531"/>
      <c r="AH166" s="1531"/>
      <c r="AI166" s="1531"/>
      <c r="AJ166" s="1531"/>
      <c r="AK166" s="1531"/>
      <c r="AL166" s="1531"/>
      <c r="AM166" s="1531"/>
      <c r="AN166" s="1531"/>
      <c r="AO166" s="1030"/>
      <c r="AP166" s="1030"/>
      <c r="AQ166" s="1030"/>
      <c r="AR166" s="1030"/>
      <c r="AS166" s="1030"/>
      <c r="AT166" s="1030"/>
      <c r="AU166" s="1030"/>
      <c r="AV166" s="1030"/>
      <c r="AW166" s="1030"/>
      <c r="AX166" s="1030"/>
      <c r="AY166" s="1030"/>
      <c r="AZ166" s="1030"/>
      <c r="BA166" s="1030"/>
      <c r="BB166" s="1030"/>
      <c r="BC166" s="1030"/>
      <c r="BD166" s="1030"/>
    </row>
    <row r="167" spans="1:56" s="1" customFormat="1" ht="15" thickTop="1" thickBot="1">
      <c r="A167" s="592" t="s">
        <v>372</v>
      </c>
      <c r="B167" s="602" t="s">
        <v>373</v>
      </c>
      <c r="C167" s="881"/>
      <c r="D167" s="622"/>
      <c r="E167" s="622"/>
      <c r="F167" s="622"/>
      <c r="G167" s="622"/>
      <c r="H167" s="622"/>
      <c r="I167" s="880"/>
      <c r="J167" s="898" t="s">
        <v>371</v>
      </c>
      <c r="K167" s="19"/>
      <c r="L167" s="747"/>
      <c r="M167" s="107"/>
      <c r="N167" s="107"/>
      <c r="O167" s="774"/>
      <c r="P167" s="1175"/>
      <c r="Q167" s="18"/>
      <c r="R167" s="20"/>
      <c r="S167" s="1504" t="s">
        <v>271</v>
      </c>
      <c r="T167" s="1505"/>
      <c r="U167" s="1505"/>
      <c r="V167" s="1506"/>
      <c r="W167" s="1027"/>
      <c r="X167" s="1027"/>
      <c r="Y167" s="1027"/>
      <c r="Z167" s="1530" t="s">
        <v>333</v>
      </c>
      <c r="AA167" s="1530"/>
      <c r="AB167" s="1530"/>
      <c r="AC167" s="1530"/>
      <c r="AD167" s="1530"/>
      <c r="AE167" s="1527" t="s">
        <v>334</v>
      </c>
      <c r="AF167" s="1528"/>
      <c r="AG167" s="1529"/>
      <c r="AK167" s="1530" t="s">
        <v>333</v>
      </c>
      <c r="AL167" s="1530"/>
      <c r="AM167" s="1530"/>
      <c r="AN167" s="1530"/>
      <c r="AO167" s="1530"/>
      <c r="AP167" s="1527" t="s">
        <v>334</v>
      </c>
      <c r="AQ167" s="1528"/>
      <c r="AR167" s="1529"/>
      <c r="AV167" s="1530" t="s">
        <v>333</v>
      </c>
      <c r="AW167" s="1530"/>
      <c r="AX167" s="1530"/>
      <c r="AY167" s="1530"/>
      <c r="AZ167" s="1530"/>
      <c r="BA167" s="1527" t="s">
        <v>334</v>
      </c>
      <c r="BB167" s="1528"/>
      <c r="BC167" s="1529"/>
    </row>
    <row r="168" spans="1:56" s="1" customFormat="1" ht="12" customHeight="1" thickTop="1" thickBot="1">
      <c r="A168" s="591" t="s">
        <v>374</v>
      </c>
      <c r="B168" s="206"/>
      <c r="C168" s="875"/>
      <c r="D168" s="50"/>
      <c r="E168" s="757">
        <f>F168/100</f>
        <v>0</v>
      </c>
      <c r="F168" s="2"/>
      <c r="G168" s="2">
        <f>D168-F168</f>
        <v>0</v>
      </c>
      <c r="H168" s="748" t="e">
        <f>-G168/E168/100</f>
        <v>#DIV/0!</v>
      </c>
      <c r="I168" s="887"/>
      <c r="J168" s="894"/>
      <c r="K168" s="51">
        <f t="shared" si="47"/>
        <v>0</v>
      </c>
      <c r="L168" s="757">
        <f>M168/100</f>
        <v>0</v>
      </c>
      <c r="M168" s="770"/>
      <c r="N168" s="770">
        <f>K168-M168</f>
        <v>0</v>
      </c>
      <c r="O168" s="771" t="e">
        <f>-N168/L168/100</f>
        <v>#DIV/0!</v>
      </c>
      <c r="P168" s="1198"/>
      <c r="Q168" s="50"/>
      <c r="R168" s="160">
        <f>SUM(K168)</f>
        <v>0</v>
      </c>
      <c r="S168" s="1498"/>
      <c r="T168" s="1499"/>
      <c r="U168" s="1499"/>
      <c r="V168" s="1500"/>
      <c r="W168" s="1029"/>
      <c r="X168" s="1031" t="s">
        <v>336</v>
      </c>
      <c r="Y168" s="1021"/>
      <c r="Z168" s="1526"/>
      <c r="AA168" s="1526"/>
      <c r="AB168" s="1526"/>
      <c r="AC168" s="1526"/>
      <c r="AD168" s="1526"/>
      <c r="AE168" s="1523"/>
      <c r="AF168" s="1524"/>
      <c r="AG168" s="1525"/>
      <c r="AI168" s="1018" t="s">
        <v>337</v>
      </c>
      <c r="AJ168" s="1019"/>
      <c r="AK168" s="1533"/>
      <c r="AL168" s="1533"/>
      <c r="AM168" s="1533"/>
      <c r="AN168" s="1533"/>
      <c r="AO168" s="1533"/>
      <c r="AP168" s="1534"/>
      <c r="AQ168" s="1535"/>
      <c r="AR168" s="1536"/>
      <c r="AT168" s="1018" t="s">
        <v>338</v>
      </c>
      <c r="AU168" s="1020"/>
      <c r="AV168" s="1526"/>
      <c r="AW168" s="1526"/>
      <c r="AX168" s="1526"/>
      <c r="AY168" s="1526"/>
      <c r="AZ168" s="1526"/>
      <c r="BA168" s="1523"/>
      <c r="BB168" s="1524"/>
      <c r="BC168" s="1525"/>
    </row>
    <row r="169" spans="1:56" s="1" customFormat="1" ht="12" customHeight="1" thickTop="1" thickBot="1">
      <c r="A169" s="591" t="s">
        <v>375</v>
      </c>
      <c r="B169" s="206"/>
      <c r="C169" s="875"/>
      <c r="D169" s="50"/>
      <c r="E169" s="757">
        <f>F169/100</f>
        <v>0</v>
      </c>
      <c r="F169" s="2"/>
      <c r="G169" s="2">
        <f>D169-F169</f>
        <v>0</v>
      </c>
      <c r="H169" s="748" t="e">
        <f>-G169/E169/100</f>
        <v>#DIV/0!</v>
      </c>
      <c r="I169" s="887"/>
      <c r="J169" s="894"/>
      <c r="K169" s="51">
        <f t="shared" si="47"/>
        <v>0</v>
      </c>
      <c r="L169" s="757">
        <f>M169/100</f>
        <v>0</v>
      </c>
      <c r="M169" s="770"/>
      <c r="N169" s="770">
        <f>K169-M169</f>
        <v>0</v>
      </c>
      <c r="O169" s="771" t="e">
        <f>-N169/L169/100</f>
        <v>#DIV/0!</v>
      </c>
      <c r="P169" s="1198"/>
      <c r="Q169" s="50"/>
      <c r="R169" s="160">
        <f>SUM(K169)</f>
        <v>0</v>
      </c>
      <c r="S169" s="1498"/>
      <c r="T169" s="1499"/>
      <c r="U169" s="1499"/>
      <c r="V169" s="1500"/>
      <c r="W169" s="1029"/>
      <c r="X169" s="1031" t="s">
        <v>336</v>
      </c>
      <c r="Y169" s="1021"/>
      <c r="Z169" s="1526"/>
      <c r="AA169" s="1526"/>
      <c r="AB169" s="1526"/>
      <c r="AC169" s="1526"/>
      <c r="AD169" s="1526"/>
      <c r="AE169" s="1523"/>
      <c r="AF169" s="1524"/>
      <c r="AG169" s="1525"/>
      <c r="AI169" s="1018" t="s">
        <v>337</v>
      </c>
      <c r="AJ169" s="1019"/>
      <c r="AK169" s="1533"/>
      <c r="AL169" s="1533"/>
      <c r="AM169" s="1533"/>
      <c r="AN169" s="1533"/>
      <c r="AO169" s="1533"/>
      <c r="AP169" s="1534"/>
      <c r="AQ169" s="1535"/>
      <c r="AR169" s="1536"/>
      <c r="AT169" s="1018" t="s">
        <v>338</v>
      </c>
      <c r="AU169" s="1020"/>
      <c r="AV169" s="1526"/>
      <c r="AW169" s="1526"/>
      <c r="AX169" s="1526"/>
      <c r="AY169" s="1526"/>
      <c r="AZ169" s="1526"/>
      <c r="BA169" s="1523"/>
      <c r="BB169" s="1524"/>
      <c r="BC169" s="1525"/>
    </row>
    <row r="170" spans="1:56" s="1" customFormat="1" ht="12" customHeight="1" thickTop="1" thickBot="1">
      <c r="A170" s="591" t="s">
        <v>376</v>
      </c>
      <c r="B170" s="206"/>
      <c r="C170" s="875"/>
      <c r="D170" s="50"/>
      <c r="E170" s="757"/>
      <c r="F170" s="2"/>
      <c r="G170" s="2"/>
      <c r="H170" s="748"/>
      <c r="I170" s="887"/>
      <c r="J170" s="894"/>
      <c r="K170" s="51">
        <f t="shared" si="47"/>
        <v>0</v>
      </c>
      <c r="L170" s="757"/>
      <c r="M170" s="770"/>
      <c r="N170" s="770"/>
      <c r="O170" s="771"/>
      <c r="P170" s="1198"/>
      <c r="Q170" s="50"/>
      <c r="R170" s="160">
        <f t="shared" ref="R170:R172" si="52">SUM(K170)</f>
        <v>0</v>
      </c>
      <c r="S170" s="1498"/>
      <c r="T170" s="1499"/>
      <c r="U170" s="1499"/>
      <c r="V170" s="1500"/>
      <c r="W170" s="1029"/>
      <c r="X170" s="1031" t="s">
        <v>336</v>
      </c>
      <c r="Y170" s="1021"/>
      <c r="Z170" s="1526"/>
      <c r="AA170" s="1526"/>
      <c r="AB170" s="1526"/>
      <c r="AC170" s="1526"/>
      <c r="AD170" s="1526"/>
      <c r="AE170" s="1523"/>
      <c r="AF170" s="1524"/>
      <c r="AG170" s="1525"/>
      <c r="AI170" s="1018" t="s">
        <v>337</v>
      </c>
      <c r="AJ170" s="1019"/>
      <c r="AK170" s="1533"/>
      <c r="AL170" s="1533"/>
      <c r="AM170" s="1533"/>
      <c r="AN170" s="1533"/>
      <c r="AO170" s="1533"/>
      <c r="AP170" s="1534"/>
      <c r="AQ170" s="1535"/>
      <c r="AR170" s="1536"/>
      <c r="AT170" s="1018" t="s">
        <v>338</v>
      </c>
      <c r="AU170" s="1020"/>
      <c r="AV170" s="1526"/>
      <c r="AW170" s="1526"/>
      <c r="AX170" s="1526"/>
      <c r="AY170" s="1526"/>
      <c r="AZ170" s="1526"/>
      <c r="BA170" s="1523"/>
      <c r="BB170" s="1524"/>
      <c r="BC170" s="1525"/>
    </row>
    <row r="171" spans="1:56" s="1" customFormat="1" ht="12" customHeight="1" thickTop="1" thickBot="1">
      <c r="A171" s="591" t="s">
        <v>377</v>
      </c>
      <c r="B171" s="206"/>
      <c r="C171" s="875"/>
      <c r="D171" s="50"/>
      <c r="E171" s="757"/>
      <c r="F171" s="2"/>
      <c r="G171" s="2"/>
      <c r="H171" s="748"/>
      <c r="I171" s="887"/>
      <c r="J171" s="894"/>
      <c r="K171" s="51">
        <f t="shared" si="47"/>
        <v>0</v>
      </c>
      <c r="L171" s="757"/>
      <c r="M171" s="770"/>
      <c r="N171" s="770"/>
      <c r="O171" s="771"/>
      <c r="P171" s="1198"/>
      <c r="Q171" s="50"/>
      <c r="R171" s="160">
        <f t="shared" si="52"/>
        <v>0</v>
      </c>
      <c r="S171" s="1498"/>
      <c r="T171" s="1499"/>
      <c r="U171" s="1499"/>
      <c r="V171" s="1500"/>
      <c r="W171" s="1029"/>
      <c r="X171" s="1031" t="s">
        <v>336</v>
      </c>
      <c r="Y171" s="1021"/>
      <c r="Z171" s="1526"/>
      <c r="AA171" s="1526"/>
      <c r="AB171" s="1526"/>
      <c r="AC171" s="1526"/>
      <c r="AD171" s="1526"/>
      <c r="AE171" s="1523"/>
      <c r="AF171" s="1524"/>
      <c r="AG171" s="1525"/>
      <c r="AI171" s="1018" t="s">
        <v>337</v>
      </c>
      <c r="AJ171" s="1019"/>
      <c r="AK171" s="1533"/>
      <c r="AL171" s="1533"/>
      <c r="AM171" s="1533"/>
      <c r="AN171" s="1533"/>
      <c r="AO171" s="1533"/>
      <c r="AP171" s="1534"/>
      <c r="AQ171" s="1535"/>
      <c r="AR171" s="1536"/>
      <c r="AT171" s="1018" t="s">
        <v>338</v>
      </c>
      <c r="AU171" s="1020"/>
      <c r="AV171" s="1526"/>
      <c r="AW171" s="1526"/>
      <c r="AX171" s="1526"/>
      <c r="AY171" s="1526"/>
      <c r="AZ171" s="1526"/>
      <c r="BA171" s="1523"/>
      <c r="BB171" s="1524"/>
      <c r="BC171" s="1525"/>
    </row>
    <row r="172" spans="1:56" s="1" customFormat="1" ht="12" customHeight="1" thickTop="1" thickBot="1">
      <c r="A172" s="591" t="s">
        <v>378</v>
      </c>
      <c r="B172" s="206"/>
      <c r="C172" s="875"/>
      <c r="D172" s="50"/>
      <c r="E172" s="757">
        <f>F172/100</f>
        <v>0</v>
      </c>
      <c r="F172" s="2"/>
      <c r="G172" s="2">
        <f>D172-F172</f>
        <v>0</v>
      </c>
      <c r="H172" s="748" t="e">
        <f>-G172/E172/100</f>
        <v>#DIV/0!</v>
      </c>
      <c r="I172" s="887"/>
      <c r="J172" s="894"/>
      <c r="K172" s="51">
        <f t="shared" si="47"/>
        <v>0</v>
      </c>
      <c r="L172" s="757">
        <f>M172/100</f>
        <v>0</v>
      </c>
      <c r="M172" s="770"/>
      <c r="N172" s="770">
        <f>K172-M172</f>
        <v>0</v>
      </c>
      <c r="O172" s="771" t="e">
        <f>-N172/L172/100</f>
        <v>#DIV/0!</v>
      </c>
      <c r="P172" s="1198"/>
      <c r="Q172" s="50"/>
      <c r="R172" s="160">
        <f t="shared" si="52"/>
        <v>0</v>
      </c>
      <c r="S172" s="1498"/>
      <c r="T172" s="1499"/>
      <c r="U172" s="1499"/>
      <c r="V172" s="1500"/>
      <c r="W172" s="1029"/>
      <c r="X172" s="1031" t="s">
        <v>336</v>
      </c>
      <c r="Y172" s="1021"/>
      <c r="Z172" s="1526"/>
      <c r="AA172" s="1526"/>
      <c r="AB172" s="1526"/>
      <c r="AC172" s="1526"/>
      <c r="AD172" s="1526"/>
      <c r="AE172" s="1523"/>
      <c r="AF172" s="1524"/>
      <c r="AG172" s="1525"/>
      <c r="AI172" s="1018" t="s">
        <v>337</v>
      </c>
      <c r="AJ172" s="1019"/>
      <c r="AK172" s="1533"/>
      <c r="AL172" s="1533"/>
      <c r="AM172" s="1533"/>
      <c r="AN172" s="1533"/>
      <c r="AO172" s="1533"/>
      <c r="AP172" s="1534"/>
      <c r="AQ172" s="1535"/>
      <c r="AR172" s="1536"/>
      <c r="AT172" s="1018" t="s">
        <v>338</v>
      </c>
      <c r="AU172" s="1020"/>
      <c r="AV172" s="1526"/>
      <c r="AW172" s="1526"/>
      <c r="AX172" s="1526"/>
      <c r="AY172" s="1526"/>
      <c r="AZ172" s="1526"/>
      <c r="BA172" s="1523"/>
      <c r="BB172" s="1524"/>
      <c r="BC172" s="1525"/>
    </row>
    <row r="173" spans="1:56" s="1" customFormat="1" ht="15" thickTop="1" thickBot="1">
      <c r="A173" s="592" t="s">
        <v>379</v>
      </c>
      <c r="B173" s="602" t="s">
        <v>380</v>
      </c>
      <c r="C173" s="881"/>
      <c r="D173" s="622"/>
      <c r="E173" s="622"/>
      <c r="F173" s="622"/>
      <c r="G173" s="622"/>
      <c r="H173" s="622"/>
      <c r="I173" s="880"/>
      <c r="J173" s="898" t="s">
        <v>371</v>
      </c>
      <c r="K173" s="19"/>
      <c r="L173" s="747"/>
      <c r="M173" s="107"/>
      <c r="N173" s="107"/>
      <c r="O173" s="774"/>
      <c r="P173" s="1175"/>
      <c r="Q173" s="18"/>
      <c r="R173" s="20"/>
      <c r="S173" s="1504" t="s">
        <v>271</v>
      </c>
      <c r="T173" s="1505"/>
      <c r="U173" s="1505"/>
      <c r="V173" s="1506"/>
      <c r="W173" s="373"/>
      <c r="X173" s="373"/>
      <c r="Y173" s="373"/>
      <c r="Z173" s="1030"/>
      <c r="AA173" s="1030"/>
      <c r="AB173" s="1030"/>
      <c r="AC173" s="1030"/>
      <c r="AD173" s="1030"/>
      <c r="AE173" s="1030"/>
      <c r="AF173" s="1030"/>
      <c r="AG173" s="1030"/>
      <c r="AH173" s="1030"/>
      <c r="AI173" s="1030"/>
      <c r="AJ173" s="1030"/>
      <c r="AK173" s="1030"/>
      <c r="AL173" s="1030"/>
      <c r="AM173" s="1030"/>
      <c r="AN173" s="1030"/>
      <c r="AO173" s="1030"/>
      <c r="AP173" s="1030"/>
      <c r="AQ173" s="1030"/>
      <c r="AR173" s="1030"/>
      <c r="AS173" s="1030"/>
      <c r="AT173" s="1030"/>
      <c r="AU173" s="1030"/>
      <c r="AV173" s="1030"/>
      <c r="AW173" s="1030"/>
      <c r="AX173" s="1030"/>
      <c r="AY173" s="1030"/>
      <c r="AZ173" s="1030"/>
      <c r="BA173" s="1030"/>
      <c r="BB173" s="1030"/>
      <c r="BC173" s="1030"/>
      <c r="BD173" s="1030"/>
    </row>
    <row r="174" spans="1:56" s="1" customFormat="1" ht="12" customHeight="1" thickTop="1" thickBot="1">
      <c r="A174" s="591" t="s">
        <v>381</v>
      </c>
      <c r="B174" s="206"/>
      <c r="C174" s="875"/>
      <c r="D174" s="50"/>
      <c r="E174" s="757">
        <f>F174/100</f>
        <v>0</v>
      </c>
      <c r="F174" s="2"/>
      <c r="G174" s="2">
        <f>D174-F174</f>
        <v>0</v>
      </c>
      <c r="H174" s="748" t="e">
        <f>-G174/E174/100</f>
        <v>#DIV/0!</v>
      </c>
      <c r="I174" s="887"/>
      <c r="J174" s="894"/>
      <c r="K174" s="51">
        <f t="shared" si="47"/>
        <v>0</v>
      </c>
      <c r="L174" s="757">
        <f>M174/100</f>
        <v>0</v>
      </c>
      <c r="M174" s="770"/>
      <c r="N174" s="770">
        <f>K174-M174</f>
        <v>0</v>
      </c>
      <c r="O174" s="771" t="e">
        <f>-N174/L174/100</f>
        <v>#DIV/0!</v>
      </c>
      <c r="P174" s="1198"/>
      <c r="Q174" s="50"/>
      <c r="R174" s="160">
        <f>SUM(K174)</f>
        <v>0</v>
      </c>
      <c r="S174" s="1498"/>
      <c r="T174" s="1499"/>
      <c r="U174" s="1499"/>
      <c r="V174" s="1500"/>
      <c r="W174" s="373"/>
      <c r="X174" s="373"/>
      <c r="Y174" s="373"/>
      <c r="Z174" s="1030"/>
      <c r="AA174" s="1030"/>
      <c r="AB174" s="1030"/>
      <c r="AC174" s="1030"/>
      <c r="AD174" s="1030"/>
      <c r="AE174" s="1030"/>
      <c r="AF174" s="1030"/>
      <c r="AG174" s="1030"/>
      <c r="AH174" s="1030"/>
      <c r="AI174" s="1030"/>
      <c r="AJ174" s="1030"/>
      <c r="AK174" s="1030"/>
      <c r="AL174" s="1030"/>
      <c r="AM174" s="1030"/>
      <c r="AN174" s="1030"/>
      <c r="AO174" s="1030"/>
      <c r="AP174" s="1030"/>
      <c r="AQ174" s="1030"/>
      <c r="AR174" s="1030"/>
      <c r="AS174" s="1030"/>
      <c r="AT174" s="1030"/>
      <c r="AU174" s="1030"/>
      <c r="AV174" s="1030"/>
      <c r="AW174" s="1030"/>
      <c r="AX174" s="1030"/>
      <c r="AY174" s="1030"/>
      <c r="AZ174" s="1030"/>
      <c r="BA174" s="1030"/>
      <c r="BB174" s="1030"/>
      <c r="BC174" s="1030"/>
      <c r="BD174" s="1030"/>
    </row>
    <row r="175" spans="1:56" s="1" customFormat="1" ht="12" customHeight="1" thickTop="1" thickBot="1">
      <c r="A175" s="591" t="s">
        <v>382</v>
      </c>
      <c r="B175" s="206"/>
      <c r="C175" s="875"/>
      <c r="D175" s="50"/>
      <c r="E175" s="757">
        <f>F175/100</f>
        <v>0</v>
      </c>
      <c r="F175" s="2"/>
      <c r="G175" s="2">
        <f>D175-F175</f>
        <v>0</v>
      </c>
      <c r="H175" s="748" t="e">
        <f>-G175/E175/100</f>
        <v>#DIV/0!</v>
      </c>
      <c r="I175" s="887"/>
      <c r="J175" s="894"/>
      <c r="K175" s="51">
        <f t="shared" si="47"/>
        <v>0</v>
      </c>
      <c r="L175" s="757">
        <f>M175/100</f>
        <v>0</v>
      </c>
      <c r="M175" s="770"/>
      <c r="N175" s="770">
        <f>K175-M175</f>
        <v>0</v>
      </c>
      <c r="O175" s="771" t="e">
        <f>-N175/L175/100</f>
        <v>#DIV/0!</v>
      </c>
      <c r="P175" s="1198"/>
      <c r="Q175" s="50"/>
      <c r="R175" s="160">
        <f>SUM(K175)</f>
        <v>0</v>
      </c>
      <c r="S175" s="1498"/>
      <c r="T175" s="1499"/>
      <c r="U175" s="1499"/>
      <c r="V175" s="1500"/>
      <c r="W175" s="373"/>
      <c r="X175" s="373"/>
      <c r="Y175" s="373"/>
      <c r="Z175" s="1030"/>
      <c r="AA175" s="1030"/>
      <c r="AB175" s="1030"/>
      <c r="AC175" s="1030"/>
      <c r="AD175" s="1030"/>
      <c r="AE175" s="1030"/>
      <c r="AF175" s="1030"/>
      <c r="AG175" s="1030"/>
      <c r="AH175" s="1030"/>
      <c r="AI175" s="1030"/>
      <c r="AJ175" s="1030"/>
      <c r="AK175" s="1030"/>
      <c r="AL175" s="1030"/>
      <c r="AM175" s="1030"/>
      <c r="AN175" s="1030"/>
      <c r="AO175" s="1030"/>
      <c r="AP175" s="1030"/>
      <c r="AQ175" s="1030"/>
      <c r="AR175" s="1030"/>
      <c r="AS175" s="1030"/>
      <c r="AT175" s="1030"/>
      <c r="AU175" s="1030"/>
      <c r="AV175" s="1030"/>
      <c r="AW175" s="1030"/>
      <c r="AX175" s="1030"/>
      <c r="AY175" s="1030"/>
      <c r="AZ175" s="1030"/>
      <c r="BA175" s="1030"/>
      <c r="BB175" s="1030"/>
      <c r="BC175" s="1030"/>
      <c r="BD175" s="1030"/>
    </row>
    <row r="176" spans="1:56" s="1" customFormat="1" ht="15" thickTop="1" thickBot="1">
      <c r="A176" s="592" t="s">
        <v>383</v>
      </c>
      <c r="B176" s="602" t="s">
        <v>384</v>
      </c>
      <c r="C176" s="881"/>
      <c r="D176" s="622"/>
      <c r="E176" s="622"/>
      <c r="F176" s="622"/>
      <c r="G176" s="622"/>
      <c r="H176" s="622"/>
      <c r="I176" s="880"/>
      <c r="J176" s="898" t="s">
        <v>371</v>
      </c>
      <c r="K176" s="19"/>
      <c r="L176" s="747"/>
      <c r="M176" s="107"/>
      <c r="N176" s="107"/>
      <c r="O176" s="774"/>
      <c r="P176" s="1175"/>
      <c r="Q176" s="18"/>
      <c r="R176" s="20"/>
      <c r="S176" s="1504" t="s">
        <v>271</v>
      </c>
      <c r="T176" s="1505"/>
      <c r="U176" s="1505"/>
      <c r="V176" s="1506"/>
      <c r="W176" s="373"/>
      <c r="X176" s="373"/>
      <c r="Y176" s="373"/>
      <c r="Z176" s="1030"/>
      <c r="AA176" s="1030"/>
      <c r="AB176" s="1030"/>
      <c r="AC176" s="1030"/>
      <c r="AD176" s="1030"/>
      <c r="AE176" s="1030"/>
      <c r="AF176" s="1030"/>
      <c r="AG176" s="1030"/>
      <c r="AH176" s="1030"/>
      <c r="AI176" s="1030"/>
      <c r="AJ176" s="1030"/>
      <c r="AK176" s="1030"/>
      <c r="AL176" s="1030"/>
      <c r="AM176" s="1030"/>
      <c r="AN176" s="1030"/>
      <c r="AO176" s="1030"/>
      <c r="AP176" s="1030"/>
      <c r="AQ176" s="1030"/>
      <c r="AR176" s="1030"/>
      <c r="AS176" s="1030"/>
      <c r="AT176" s="1030"/>
      <c r="AU176" s="1030"/>
      <c r="AV176" s="1030"/>
      <c r="AW176" s="1030"/>
      <c r="AX176" s="1030"/>
      <c r="AY176" s="1030"/>
      <c r="AZ176" s="1030"/>
      <c r="BA176" s="1030"/>
      <c r="BB176" s="1030"/>
      <c r="BC176" s="1030"/>
      <c r="BD176" s="1030"/>
    </row>
    <row r="177" spans="1:56" s="1" customFormat="1" ht="12" customHeight="1" thickTop="1" thickBot="1">
      <c r="A177" s="591" t="s">
        <v>385</v>
      </c>
      <c r="B177" s="206"/>
      <c r="C177" s="875"/>
      <c r="D177" s="50"/>
      <c r="E177" s="757">
        <f>F177/100</f>
        <v>0</v>
      </c>
      <c r="F177" s="2"/>
      <c r="G177" s="2">
        <f>D177-F177</f>
        <v>0</v>
      </c>
      <c r="H177" s="748" t="e">
        <f>-G177/E177/100</f>
        <v>#DIV/0!</v>
      </c>
      <c r="I177" s="887"/>
      <c r="J177" s="894"/>
      <c r="K177" s="51">
        <f t="shared" si="47"/>
        <v>0</v>
      </c>
      <c r="L177" s="757">
        <f>M177/100</f>
        <v>0</v>
      </c>
      <c r="M177" s="770"/>
      <c r="N177" s="770">
        <f>K177-M177</f>
        <v>0</v>
      </c>
      <c r="O177" s="771" t="e">
        <f>-N177/L177/100</f>
        <v>#DIV/0!</v>
      </c>
      <c r="P177" s="1198"/>
      <c r="Q177" s="50"/>
      <c r="R177" s="50">
        <f>SUM(K177)</f>
        <v>0</v>
      </c>
      <c r="S177" s="1498"/>
      <c r="T177" s="1499"/>
      <c r="U177" s="1499"/>
      <c r="V177" s="1500"/>
      <c r="W177" s="373"/>
      <c r="X177" s="373"/>
      <c r="Y177" s="373"/>
      <c r="Z177" s="1030"/>
      <c r="AA177" s="1030"/>
      <c r="AB177" s="1030"/>
      <c r="AC177" s="1030"/>
      <c r="AD177" s="1030"/>
      <c r="AE177" s="1030"/>
      <c r="AF177" s="1030"/>
      <c r="AG177" s="1030"/>
      <c r="AH177" s="1030"/>
      <c r="AI177" s="1030"/>
      <c r="AJ177" s="1030"/>
      <c r="AK177" s="1030"/>
      <c r="AL177" s="1030"/>
      <c r="AM177" s="1030"/>
      <c r="AN177" s="1030"/>
      <c r="AO177" s="1030"/>
      <c r="AP177" s="1030"/>
      <c r="AQ177" s="1030"/>
      <c r="AR177" s="1030"/>
      <c r="AS177" s="1030"/>
      <c r="AT177" s="1030"/>
      <c r="AU177" s="1030"/>
      <c r="AV177" s="1030"/>
      <c r="AW177" s="1030"/>
      <c r="AX177" s="1030"/>
      <c r="AY177" s="1030"/>
      <c r="AZ177" s="1030"/>
      <c r="BA177" s="1030"/>
      <c r="BB177" s="1030"/>
      <c r="BC177" s="1030"/>
      <c r="BD177" s="1030"/>
    </row>
    <row r="178" spans="1:56" s="1" customFormat="1" ht="12" customHeight="1" thickTop="1" thickBot="1">
      <c r="A178" s="300"/>
      <c r="B178" s="600"/>
      <c r="C178" s="876"/>
      <c r="D178" s="107"/>
      <c r="E178" s="107"/>
      <c r="F178" s="107"/>
      <c r="G178" s="107"/>
      <c r="H178" s="107"/>
      <c r="I178" s="876"/>
      <c r="J178" s="14" t="s">
        <v>133</v>
      </c>
      <c r="K178" s="52">
        <f>SUM(K152:K166,K168:K172,K174:K175,K177)</f>
        <v>0</v>
      </c>
      <c r="L178" s="747"/>
      <c r="M178" s="772"/>
      <c r="N178" s="772"/>
      <c r="O178" s="773"/>
      <c r="P178" s="1172"/>
      <c r="Q178" s="52">
        <f>SUM(Q152:Q166,Q168:Q172,Q174:Q175,Q177)</f>
        <v>0</v>
      </c>
      <c r="R178" s="52">
        <f>SUM(R152:R166,R168:R172,R174:R175,R177)</f>
        <v>0</v>
      </c>
      <c r="S178" s="1035" t="b">
        <f>Q178+R178=K178</f>
        <v>1</v>
      </c>
      <c r="T178" s="1025"/>
      <c r="U178" s="1025"/>
      <c r="V178" s="1025"/>
      <c r="W178" s="373"/>
      <c r="X178" s="373"/>
      <c r="Y178" s="373"/>
      <c r="Z178" s="1030"/>
      <c r="AA178" s="1030"/>
      <c r="AB178" s="1030"/>
      <c r="AC178" s="1030"/>
      <c r="AD178" s="1030"/>
      <c r="AE178" s="1030"/>
      <c r="AF178" s="1030"/>
      <c r="AG178" s="1030"/>
      <c r="AH178" s="1030"/>
      <c r="AI178" s="1030"/>
      <c r="AJ178" s="1030"/>
      <c r="AK178" s="1030"/>
      <c r="AL178" s="1030"/>
      <c r="AM178" s="1030"/>
      <c r="AN178" s="1030"/>
      <c r="AO178" s="1030"/>
      <c r="AP178" s="1030"/>
      <c r="AQ178" s="1030"/>
      <c r="AR178" s="1030"/>
      <c r="AS178" s="1030"/>
      <c r="AT178" s="1030"/>
      <c r="AU178" s="1030"/>
      <c r="AV178" s="1030"/>
      <c r="AW178" s="1030"/>
      <c r="AX178" s="1030"/>
      <c r="AY178" s="1030"/>
      <c r="AZ178" s="1030"/>
      <c r="BA178" s="1030"/>
      <c r="BB178" s="1030"/>
      <c r="BC178" s="1030"/>
      <c r="BD178" s="1030"/>
    </row>
    <row r="179" spans="1:56" s="1" customFormat="1" ht="12" customHeight="1" thickBot="1">
      <c r="A179" s="300"/>
      <c r="B179" s="600"/>
      <c r="C179" s="876"/>
      <c r="D179" s="107"/>
      <c r="E179" s="107"/>
      <c r="F179" s="107"/>
      <c r="G179" s="107"/>
      <c r="H179" s="107"/>
      <c r="I179" s="876"/>
      <c r="J179" s="16"/>
      <c r="K179" s="17"/>
      <c r="L179" s="747"/>
      <c r="M179" s="772"/>
      <c r="N179" s="772"/>
      <c r="O179" s="773"/>
      <c r="P179" s="1178"/>
      <c r="Q179" s="15"/>
      <c r="R179" s="15"/>
      <c r="S179" s="1039"/>
      <c r="T179" s="1025"/>
      <c r="U179" s="1025"/>
      <c r="V179" s="1025"/>
      <c r="W179" s="373"/>
      <c r="X179" s="373"/>
      <c r="Y179" s="373"/>
      <c r="Z179" s="1030"/>
      <c r="AA179" s="1030"/>
      <c r="AB179" s="1030"/>
      <c r="AC179" s="1030"/>
      <c r="AD179" s="1030"/>
      <c r="AE179" s="1030"/>
      <c r="AF179" s="1030"/>
      <c r="AG179" s="1030"/>
      <c r="AH179" s="1030"/>
      <c r="AI179" s="1030"/>
      <c r="AJ179" s="1030"/>
      <c r="AK179" s="1030"/>
      <c r="AL179" s="1030"/>
      <c r="AM179" s="1030"/>
      <c r="AN179" s="1030"/>
      <c r="AO179" s="1030"/>
      <c r="AP179" s="1030"/>
      <c r="AQ179" s="1030"/>
      <c r="AR179" s="1030"/>
      <c r="AS179" s="1030"/>
      <c r="AT179" s="1030"/>
      <c r="AU179" s="1030"/>
      <c r="AV179" s="1030"/>
      <c r="AW179" s="1030"/>
      <c r="AX179" s="1030"/>
      <c r="AY179" s="1030"/>
      <c r="AZ179" s="1030"/>
      <c r="BA179" s="1030"/>
      <c r="BB179" s="1030"/>
      <c r="BC179" s="1030"/>
      <c r="BD179" s="1030"/>
    </row>
    <row r="180" spans="1:56" s="1" customFormat="1" ht="16.5" thickTop="1" thickBot="1">
      <c r="A180" s="590" t="s">
        <v>386</v>
      </c>
      <c r="B180" s="601" t="s">
        <v>387</v>
      </c>
      <c r="C180" s="878"/>
      <c r="D180" s="620"/>
      <c r="E180" s="620"/>
      <c r="F180" s="620"/>
      <c r="G180" s="620"/>
      <c r="H180" s="620"/>
      <c r="I180" s="878"/>
      <c r="J180" s="874"/>
      <c r="K180" s="99"/>
      <c r="L180" s="747"/>
      <c r="M180" s="772"/>
      <c r="N180" s="772"/>
      <c r="O180" s="773"/>
      <c r="P180" s="1207"/>
      <c r="Q180" s="13" t="s">
        <v>118</v>
      </c>
      <c r="R180" s="13" t="s">
        <v>119</v>
      </c>
      <c r="S180" s="1039"/>
      <c r="T180" s="1025"/>
      <c r="U180" s="1025"/>
      <c r="V180" s="1025"/>
      <c r="W180" s="373"/>
      <c r="X180" s="373"/>
      <c r="Y180" s="373"/>
      <c r="Z180" s="1030"/>
      <c r="AA180" s="1030"/>
      <c r="AB180" s="1030"/>
      <c r="AC180" s="1030"/>
      <c r="AD180" s="1030"/>
      <c r="AE180" s="1030"/>
      <c r="AF180" s="1030"/>
      <c r="AG180" s="1030"/>
      <c r="AH180" s="1030"/>
      <c r="AI180" s="1030"/>
      <c r="AJ180" s="1030"/>
      <c r="AK180" s="1030"/>
      <c r="AL180" s="1030"/>
      <c r="AM180" s="1030"/>
      <c r="AN180" s="1030"/>
      <c r="AO180" s="1030"/>
      <c r="AP180" s="1030"/>
      <c r="AQ180" s="1030"/>
      <c r="AR180" s="1030"/>
      <c r="AS180" s="1030"/>
      <c r="AT180" s="1030"/>
      <c r="AU180" s="1030"/>
      <c r="AV180" s="1030"/>
      <c r="AW180" s="1030"/>
      <c r="AX180" s="1030"/>
      <c r="AY180" s="1030"/>
      <c r="AZ180" s="1030"/>
      <c r="BA180" s="1030"/>
      <c r="BB180" s="1030"/>
      <c r="BC180" s="1030"/>
      <c r="BD180" s="1030"/>
    </row>
    <row r="181" spans="1:56" s="1" customFormat="1" ht="15" thickTop="1" thickBot="1">
      <c r="A181" s="592" t="s">
        <v>388</v>
      </c>
      <c r="B181" s="602" t="s">
        <v>344</v>
      </c>
      <c r="C181" s="880"/>
      <c r="D181" s="621"/>
      <c r="E181" s="621"/>
      <c r="F181" s="621"/>
      <c r="G181" s="621"/>
      <c r="H181" s="621"/>
      <c r="I181" s="880"/>
      <c r="J181" s="896"/>
      <c r="K181" s="19"/>
      <c r="L181" s="747"/>
      <c r="M181" s="107"/>
      <c r="N181" s="107"/>
      <c r="O181" s="774"/>
      <c r="P181" s="1175"/>
      <c r="Q181" s="18"/>
      <c r="R181" s="20"/>
      <c r="S181" s="1504" t="s">
        <v>271</v>
      </c>
      <c r="T181" s="1505"/>
      <c r="U181" s="1505"/>
      <c r="V181" s="1506"/>
      <c r="W181" s="1566" t="s">
        <v>272</v>
      </c>
      <c r="X181" s="1566"/>
      <c r="Y181" s="1566"/>
      <c r="Z181" s="1530" t="s">
        <v>273</v>
      </c>
      <c r="AA181" s="1530"/>
      <c r="AB181" s="1530"/>
      <c r="AC181" s="1530"/>
      <c r="AD181" s="1530"/>
      <c r="AE181" s="1532" t="s">
        <v>274</v>
      </c>
      <c r="AF181" s="1532"/>
      <c r="AG181" s="1532"/>
      <c r="AH181" s="1532"/>
      <c r="AI181" s="1532"/>
      <c r="AJ181" s="1532"/>
      <c r="AK181" s="1532"/>
      <c r="AL181" s="1532"/>
      <c r="AM181" s="1532"/>
      <c r="AN181" s="1532"/>
      <c r="AO181" s="1030"/>
      <c r="AP181" s="1030"/>
      <c r="AQ181" s="1030"/>
      <c r="AR181" s="1030"/>
      <c r="AS181" s="1030"/>
      <c r="AT181" s="1030"/>
      <c r="AU181" s="1030"/>
      <c r="AV181" s="1030"/>
      <c r="AW181" s="1030"/>
      <c r="AX181" s="1030"/>
      <c r="AY181" s="1030"/>
      <c r="AZ181" s="1030"/>
      <c r="BA181" s="1030"/>
      <c r="BB181" s="1030"/>
      <c r="BC181" s="1030"/>
      <c r="BD181" s="1030"/>
    </row>
    <row r="182" spans="1:56" s="1" customFormat="1" ht="12" customHeight="1" thickTop="1">
      <c r="A182" s="1509"/>
      <c r="B182" s="1510"/>
      <c r="C182" s="875"/>
      <c r="D182" s="50"/>
      <c r="E182" s="757">
        <f>F182/100</f>
        <v>0</v>
      </c>
      <c r="F182" s="2"/>
      <c r="G182" s="2">
        <f>D182-F182</f>
        <v>0</v>
      </c>
      <c r="H182" s="748" t="e">
        <f>-G182/E182/100</f>
        <v>#DIV/0!</v>
      </c>
      <c r="I182" s="887"/>
      <c r="J182" s="894"/>
      <c r="K182" s="51">
        <f>ROUND(C182*D182*I182,0)</f>
        <v>0</v>
      </c>
      <c r="L182" s="757">
        <f>M182/100</f>
        <v>0</v>
      </c>
      <c r="M182" s="770"/>
      <c r="N182" s="770">
        <f>K182-M182</f>
        <v>0</v>
      </c>
      <c r="O182" s="771" t="e">
        <f>-N182/L182/100</f>
        <v>#DIV/0!</v>
      </c>
      <c r="P182" s="1198"/>
      <c r="Q182" s="50"/>
      <c r="R182" s="160">
        <f>SUM(K182)</f>
        <v>0</v>
      </c>
      <c r="S182" s="1498"/>
      <c r="T182" s="1499"/>
      <c r="U182" s="1499"/>
      <c r="V182" s="1500"/>
      <c r="W182" s="1026"/>
      <c r="X182" s="1026"/>
      <c r="Y182" s="1026"/>
      <c r="Z182" s="1526"/>
      <c r="AA182" s="1526"/>
      <c r="AB182" s="1526"/>
      <c r="AC182" s="1526"/>
      <c r="AD182" s="1526"/>
      <c r="AE182" s="1531"/>
      <c r="AF182" s="1531"/>
      <c r="AG182" s="1531"/>
      <c r="AH182" s="1531"/>
      <c r="AI182" s="1531"/>
      <c r="AJ182" s="1531"/>
      <c r="AK182" s="1531"/>
      <c r="AL182" s="1531"/>
      <c r="AM182" s="1531"/>
      <c r="AN182" s="1531"/>
      <c r="AO182" s="1030"/>
      <c r="AP182" s="1030"/>
      <c r="AQ182" s="1030"/>
      <c r="AR182" s="1030"/>
      <c r="AS182" s="1030"/>
      <c r="AT182" s="1030"/>
      <c r="AU182" s="1030"/>
      <c r="AV182" s="1030"/>
      <c r="AW182" s="1030"/>
      <c r="AX182" s="1030"/>
      <c r="AY182" s="1030"/>
      <c r="AZ182" s="1030"/>
      <c r="BA182" s="1030"/>
      <c r="BB182" s="1030"/>
      <c r="BC182" s="1030"/>
      <c r="BD182" s="1030"/>
    </row>
    <row r="183" spans="1:56" s="1" customFormat="1" ht="12" customHeight="1">
      <c r="A183" s="1507"/>
      <c r="B183" s="1508"/>
      <c r="C183" s="875"/>
      <c r="D183" s="50"/>
      <c r="E183" s="757">
        <f>F183/100</f>
        <v>0</v>
      </c>
      <c r="F183" s="2"/>
      <c r="G183" s="2">
        <f>D183-F183</f>
        <v>0</v>
      </c>
      <c r="H183" s="748" t="e">
        <f>-G183/E183/100</f>
        <v>#DIV/0!</v>
      </c>
      <c r="I183" s="887"/>
      <c r="J183" s="894"/>
      <c r="K183" s="51">
        <f>ROUND(C183*D183*I183,0)</f>
        <v>0</v>
      </c>
      <c r="L183" s="757">
        <f>M183/100</f>
        <v>0</v>
      </c>
      <c r="M183" s="770"/>
      <c r="N183" s="770">
        <f>K183-M183</f>
        <v>0</v>
      </c>
      <c r="O183" s="771" t="e">
        <f>-N183/L183/100</f>
        <v>#DIV/0!</v>
      </c>
      <c r="P183" s="1198"/>
      <c r="Q183" s="50"/>
      <c r="R183" s="160">
        <f>SUM(K183)</f>
        <v>0</v>
      </c>
      <c r="S183" s="1498"/>
      <c r="T183" s="1499"/>
      <c r="U183" s="1499"/>
      <c r="V183" s="1500"/>
      <c r="W183" s="1026"/>
      <c r="X183" s="1026"/>
      <c r="Y183" s="1026"/>
      <c r="Z183" s="1526"/>
      <c r="AA183" s="1526"/>
      <c r="AB183" s="1526"/>
      <c r="AC183" s="1526"/>
      <c r="AD183" s="1526"/>
      <c r="AE183" s="1531"/>
      <c r="AF183" s="1531"/>
      <c r="AG183" s="1531"/>
      <c r="AH183" s="1531"/>
      <c r="AI183" s="1531"/>
      <c r="AJ183" s="1531"/>
      <c r="AK183" s="1531"/>
      <c r="AL183" s="1531"/>
      <c r="AM183" s="1531"/>
      <c r="AN183" s="1531"/>
      <c r="AO183" s="1030"/>
      <c r="AP183" s="1030"/>
      <c r="AQ183" s="1030"/>
      <c r="AR183" s="1030"/>
      <c r="AS183" s="1030"/>
      <c r="AT183" s="1030"/>
      <c r="AU183" s="1030"/>
      <c r="AV183" s="1030"/>
      <c r="AW183" s="1030"/>
      <c r="AX183" s="1030"/>
      <c r="AY183" s="1030"/>
      <c r="AZ183" s="1030"/>
      <c r="BA183" s="1030"/>
      <c r="BB183" s="1030"/>
      <c r="BC183" s="1030"/>
      <c r="BD183" s="1030"/>
    </row>
    <row r="184" spans="1:56" s="1" customFormat="1" ht="12" customHeight="1">
      <c r="A184" s="1507"/>
      <c r="B184" s="1508"/>
      <c r="C184" s="875"/>
      <c r="D184" s="50"/>
      <c r="E184" s="757">
        <f>F184/100</f>
        <v>0</v>
      </c>
      <c r="F184" s="2"/>
      <c r="G184" s="2">
        <f>D184-F184</f>
        <v>0</v>
      </c>
      <c r="H184" s="748" t="e">
        <f>-G184/E184/100</f>
        <v>#DIV/0!</v>
      </c>
      <c r="I184" s="887"/>
      <c r="J184" s="894"/>
      <c r="K184" s="51">
        <f>ROUND(C184*D184*I184,0)</f>
        <v>0</v>
      </c>
      <c r="L184" s="757">
        <f>M184/100</f>
        <v>0</v>
      </c>
      <c r="M184" s="770"/>
      <c r="N184" s="770">
        <f>K184-M184</f>
        <v>0</v>
      </c>
      <c r="O184" s="771" t="e">
        <f>-N184/L184/100</f>
        <v>#DIV/0!</v>
      </c>
      <c r="P184" s="1198"/>
      <c r="Q184" s="50"/>
      <c r="R184" s="160">
        <f>SUM(K184)</f>
        <v>0</v>
      </c>
      <c r="S184" s="1498"/>
      <c r="T184" s="1499"/>
      <c r="U184" s="1499"/>
      <c r="V184" s="1500"/>
      <c r="W184" s="1026"/>
      <c r="X184" s="1026"/>
      <c r="Y184" s="1026"/>
      <c r="Z184" s="1526"/>
      <c r="AA184" s="1526"/>
      <c r="AB184" s="1526"/>
      <c r="AC184" s="1526"/>
      <c r="AD184" s="1526"/>
      <c r="AE184" s="1531"/>
      <c r="AF184" s="1531"/>
      <c r="AG184" s="1531"/>
      <c r="AH184" s="1531"/>
      <c r="AI184" s="1531"/>
      <c r="AJ184" s="1531"/>
      <c r="AK184" s="1531"/>
      <c r="AL184" s="1531"/>
      <c r="AM184" s="1531"/>
      <c r="AN184" s="1531"/>
      <c r="AO184" s="1030"/>
      <c r="AP184" s="1030"/>
      <c r="AQ184" s="1030"/>
      <c r="AR184" s="1030"/>
      <c r="AS184" s="1030"/>
      <c r="AT184" s="1030"/>
      <c r="AU184" s="1030"/>
      <c r="AV184" s="1030"/>
      <c r="AW184" s="1030"/>
      <c r="AX184" s="1030"/>
      <c r="AY184" s="1030"/>
      <c r="AZ184" s="1030"/>
      <c r="BA184" s="1030"/>
      <c r="BB184" s="1030"/>
      <c r="BC184" s="1030"/>
      <c r="BD184" s="1030"/>
    </row>
    <row r="185" spans="1:56" s="1" customFormat="1" ht="12" customHeight="1" thickBot="1">
      <c r="A185" s="1517"/>
      <c r="B185" s="1518"/>
      <c r="C185" s="875"/>
      <c r="D185" s="50"/>
      <c r="E185" s="757">
        <f>F185/100</f>
        <v>0</v>
      </c>
      <c r="F185" s="2"/>
      <c r="G185" s="2">
        <f>D185-F185</f>
        <v>0</v>
      </c>
      <c r="H185" s="748" t="e">
        <f>-G185/E185/100</f>
        <v>#DIV/0!</v>
      </c>
      <c r="I185" s="887"/>
      <c r="J185" s="894"/>
      <c r="K185" s="51">
        <f>ROUND(C185*D185*I185,0)</f>
        <v>0</v>
      </c>
      <c r="L185" s="757">
        <f>M185/100</f>
        <v>0</v>
      </c>
      <c r="M185" s="770"/>
      <c r="N185" s="770">
        <f>K185-M185</f>
        <v>0</v>
      </c>
      <c r="O185" s="771" t="e">
        <f>-N185/L185/100</f>
        <v>#DIV/0!</v>
      </c>
      <c r="P185" s="1198"/>
      <c r="Q185" s="50"/>
      <c r="R185" s="160">
        <f>SUM(K185)</f>
        <v>0</v>
      </c>
      <c r="S185" s="1498"/>
      <c r="T185" s="1499"/>
      <c r="U185" s="1499"/>
      <c r="V185" s="1500"/>
      <c r="W185" s="1026"/>
      <c r="X185" s="1026"/>
      <c r="Y185" s="1026"/>
      <c r="Z185" s="1526"/>
      <c r="AA185" s="1526"/>
      <c r="AB185" s="1526"/>
      <c r="AC185" s="1526"/>
      <c r="AD185" s="1526"/>
      <c r="AE185" s="1531"/>
      <c r="AF185" s="1531"/>
      <c r="AG185" s="1531"/>
      <c r="AH185" s="1531"/>
      <c r="AI185" s="1531"/>
      <c r="AJ185" s="1531"/>
      <c r="AK185" s="1531"/>
      <c r="AL185" s="1531"/>
      <c r="AM185" s="1531"/>
      <c r="AN185" s="1531"/>
      <c r="AO185" s="1030"/>
      <c r="AP185" s="1030"/>
      <c r="AQ185" s="1030"/>
      <c r="AR185" s="1030"/>
      <c r="AS185" s="1030"/>
      <c r="AT185" s="1030"/>
      <c r="AU185" s="1030"/>
      <c r="AV185" s="1030"/>
      <c r="AW185" s="1030"/>
      <c r="AX185" s="1030"/>
      <c r="AY185" s="1030"/>
      <c r="AZ185" s="1030"/>
      <c r="BA185" s="1030"/>
      <c r="BB185" s="1030"/>
      <c r="BC185" s="1030"/>
      <c r="BD185" s="1030"/>
    </row>
    <row r="186" spans="1:56" s="1" customFormat="1" ht="15" thickTop="1" thickBot="1">
      <c r="A186" s="592" t="s">
        <v>389</v>
      </c>
      <c r="B186" s="602" t="s">
        <v>390</v>
      </c>
      <c r="C186" s="880"/>
      <c r="D186" s="621"/>
      <c r="E186" s="621"/>
      <c r="F186" s="621"/>
      <c r="G186" s="621"/>
      <c r="H186" s="621"/>
      <c r="I186" s="880"/>
      <c r="J186" s="896"/>
      <c r="K186" s="19"/>
      <c r="L186" s="747"/>
      <c r="M186" s="107"/>
      <c r="N186" s="107"/>
      <c r="O186" s="774"/>
      <c r="P186" s="1175"/>
      <c r="Q186" s="18"/>
      <c r="R186" s="20"/>
      <c r="S186" s="1504" t="s">
        <v>271</v>
      </c>
      <c r="T186" s="1505"/>
      <c r="U186" s="1505"/>
      <c r="V186" s="1506"/>
      <c r="W186" s="1027"/>
      <c r="X186" s="1027"/>
      <c r="Y186" s="1027"/>
      <c r="Z186" s="1530" t="s">
        <v>333</v>
      </c>
      <c r="AA186" s="1530"/>
      <c r="AB186" s="1530"/>
      <c r="AC186" s="1530"/>
      <c r="AD186" s="1530"/>
      <c r="AE186" s="1527" t="s">
        <v>334</v>
      </c>
      <c r="AF186" s="1528"/>
      <c r="AG186" s="1529"/>
      <c r="AK186" s="1530" t="s">
        <v>333</v>
      </c>
      <c r="AL186" s="1530"/>
      <c r="AM186" s="1530"/>
      <c r="AN186" s="1530"/>
      <c r="AO186" s="1530"/>
      <c r="AP186" s="1527" t="s">
        <v>334</v>
      </c>
      <c r="AQ186" s="1528"/>
      <c r="AR186" s="1529"/>
      <c r="AV186" s="1530" t="s">
        <v>333</v>
      </c>
      <c r="AW186" s="1530"/>
      <c r="AX186" s="1530"/>
      <c r="AY186" s="1530"/>
      <c r="AZ186" s="1530"/>
      <c r="BA186" s="1527" t="s">
        <v>334</v>
      </c>
      <c r="BB186" s="1528"/>
      <c r="BC186" s="1529"/>
    </row>
    <row r="187" spans="1:56" s="1" customFormat="1" ht="12" customHeight="1" thickTop="1" thickBot="1">
      <c r="A187" s="591" t="s">
        <v>391</v>
      </c>
      <c r="B187" s="206"/>
      <c r="C187" s="875"/>
      <c r="D187" s="50"/>
      <c r="E187" s="757">
        <f>F187/100</f>
        <v>0</v>
      </c>
      <c r="F187" s="2"/>
      <c r="G187" s="2">
        <f>D187-F187</f>
        <v>0</v>
      </c>
      <c r="H187" s="748" t="e">
        <f>-G187/E187/100</f>
        <v>#DIV/0!</v>
      </c>
      <c r="I187" s="887"/>
      <c r="J187" s="894"/>
      <c r="K187" s="51">
        <f>ROUND(C187*D187*I187,0)</f>
        <v>0</v>
      </c>
      <c r="L187" s="757">
        <f>M187/100</f>
        <v>0</v>
      </c>
      <c r="M187" s="770"/>
      <c r="N187" s="770">
        <f>K187-M187</f>
        <v>0</v>
      </c>
      <c r="O187" s="771" t="e">
        <f>-N187/L187/100</f>
        <v>#DIV/0!</v>
      </c>
      <c r="P187" s="1198"/>
      <c r="Q187" s="50"/>
      <c r="R187" s="160">
        <f>SUM(K187)</f>
        <v>0</v>
      </c>
      <c r="S187" s="1498"/>
      <c r="T187" s="1499"/>
      <c r="U187" s="1499"/>
      <c r="V187" s="1500"/>
      <c r="W187" s="1029"/>
      <c r="X187" s="1031" t="s">
        <v>336</v>
      </c>
      <c r="Y187" s="1021"/>
      <c r="Z187" s="1526"/>
      <c r="AA187" s="1526"/>
      <c r="AB187" s="1526"/>
      <c r="AC187" s="1526"/>
      <c r="AD187" s="1526"/>
      <c r="AE187" s="1523"/>
      <c r="AF187" s="1524"/>
      <c r="AG187" s="1525"/>
      <c r="AI187" s="1018" t="s">
        <v>337</v>
      </c>
      <c r="AJ187" s="1019"/>
      <c r="AK187" s="1526"/>
      <c r="AL187" s="1526"/>
      <c r="AM187" s="1526"/>
      <c r="AN187" s="1526"/>
      <c r="AO187" s="1526"/>
      <c r="AP187" s="1523"/>
      <c r="AQ187" s="1524"/>
      <c r="AR187" s="1525"/>
      <c r="AT187" s="1018" t="s">
        <v>338</v>
      </c>
      <c r="AU187" s="1020"/>
      <c r="AV187" s="1526"/>
      <c r="AW187" s="1526"/>
      <c r="AX187" s="1526"/>
      <c r="AY187" s="1526"/>
      <c r="AZ187" s="1526"/>
      <c r="BA187" s="1523"/>
      <c r="BB187" s="1524"/>
      <c r="BC187" s="1525"/>
    </row>
    <row r="188" spans="1:56" s="1" customFormat="1" ht="12" customHeight="1" thickTop="1" thickBot="1">
      <c r="A188" s="591" t="s">
        <v>392</v>
      </c>
      <c r="B188" s="206"/>
      <c r="C188" s="875"/>
      <c r="D188" s="50"/>
      <c r="E188" s="757"/>
      <c r="F188" s="2"/>
      <c r="G188" s="2"/>
      <c r="H188" s="748"/>
      <c r="I188" s="887"/>
      <c r="J188" s="894"/>
      <c r="K188" s="51">
        <f t="shared" ref="K188:K191" si="53">ROUND(C188*D188*I188,0)</f>
        <v>0</v>
      </c>
      <c r="L188" s="757"/>
      <c r="M188" s="770"/>
      <c r="N188" s="770"/>
      <c r="O188" s="771"/>
      <c r="P188" s="1198"/>
      <c r="Q188" s="50"/>
      <c r="R188" s="160">
        <f t="shared" ref="R188:R191" si="54">SUM(K188)</f>
        <v>0</v>
      </c>
      <c r="S188" s="1498"/>
      <c r="T188" s="1499"/>
      <c r="U188" s="1499"/>
      <c r="V188" s="1500"/>
      <c r="W188" s="1029"/>
      <c r="X188" s="1031" t="s">
        <v>336</v>
      </c>
      <c r="Y188" s="1021"/>
      <c r="Z188" s="1526"/>
      <c r="AA188" s="1526"/>
      <c r="AB188" s="1526"/>
      <c r="AC188" s="1526"/>
      <c r="AD188" s="1526"/>
      <c r="AE188" s="1523"/>
      <c r="AF188" s="1524"/>
      <c r="AG188" s="1525"/>
      <c r="AI188" s="1018" t="s">
        <v>337</v>
      </c>
      <c r="AJ188" s="1019"/>
      <c r="AK188" s="1526"/>
      <c r="AL188" s="1526"/>
      <c r="AM188" s="1526"/>
      <c r="AN188" s="1526"/>
      <c r="AO188" s="1526"/>
      <c r="AP188" s="1523"/>
      <c r="AQ188" s="1524"/>
      <c r="AR188" s="1525"/>
      <c r="AT188" s="1018" t="s">
        <v>338</v>
      </c>
      <c r="AU188" s="1020"/>
      <c r="AV188" s="1526"/>
      <c r="AW188" s="1526"/>
      <c r="AX188" s="1526"/>
      <c r="AY188" s="1526"/>
      <c r="AZ188" s="1526"/>
      <c r="BA188" s="1523"/>
      <c r="BB188" s="1524"/>
      <c r="BC188" s="1525"/>
    </row>
    <row r="189" spans="1:56" s="1" customFormat="1" ht="12" customHeight="1" thickTop="1" thickBot="1">
      <c r="A189" s="591" t="s">
        <v>393</v>
      </c>
      <c r="B189" s="206"/>
      <c r="C189" s="875"/>
      <c r="D189" s="50"/>
      <c r="E189" s="757"/>
      <c r="F189" s="2"/>
      <c r="G189" s="2"/>
      <c r="H189" s="748"/>
      <c r="I189" s="887"/>
      <c r="J189" s="894"/>
      <c r="K189" s="51">
        <f t="shared" si="53"/>
        <v>0</v>
      </c>
      <c r="L189" s="757"/>
      <c r="M189" s="770"/>
      <c r="N189" s="770"/>
      <c r="O189" s="771"/>
      <c r="P189" s="1198"/>
      <c r="Q189" s="50"/>
      <c r="R189" s="160">
        <f t="shared" si="54"/>
        <v>0</v>
      </c>
      <c r="S189" s="1498"/>
      <c r="T189" s="1499"/>
      <c r="U189" s="1499"/>
      <c r="V189" s="1500"/>
      <c r="W189" s="1029"/>
      <c r="X189" s="1031" t="s">
        <v>336</v>
      </c>
      <c r="Y189" s="1021"/>
      <c r="Z189" s="1526"/>
      <c r="AA189" s="1526"/>
      <c r="AB189" s="1526"/>
      <c r="AC189" s="1526"/>
      <c r="AD189" s="1526"/>
      <c r="AE189" s="1523"/>
      <c r="AF189" s="1524"/>
      <c r="AG189" s="1525"/>
      <c r="AI189" s="1018" t="s">
        <v>337</v>
      </c>
      <c r="AJ189" s="1019"/>
      <c r="AK189" s="1533"/>
      <c r="AL189" s="1533"/>
      <c r="AM189" s="1533"/>
      <c r="AN189" s="1533"/>
      <c r="AO189" s="1533"/>
      <c r="AP189" s="1534"/>
      <c r="AQ189" s="1535"/>
      <c r="AR189" s="1536"/>
      <c r="AT189" s="1018" t="s">
        <v>338</v>
      </c>
      <c r="AU189" s="1020"/>
      <c r="AV189" s="1526"/>
      <c r="AW189" s="1526"/>
      <c r="AX189" s="1526"/>
      <c r="AY189" s="1526"/>
      <c r="AZ189" s="1526"/>
      <c r="BA189" s="1523"/>
      <c r="BB189" s="1524"/>
      <c r="BC189" s="1525"/>
    </row>
    <row r="190" spans="1:56" s="1" customFormat="1" ht="12" customHeight="1" thickTop="1" thickBot="1">
      <c r="A190" s="591" t="s">
        <v>394</v>
      </c>
      <c r="B190" s="206"/>
      <c r="C190" s="875"/>
      <c r="D190" s="50"/>
      <c r="E190" s="757"/>
      <c r="F190" s="2"/>
      <c r="G190" s="2"/>
      <c r="H190" s="748"/>
      <c r="I190" s="887"/>
      <c r="J190" s="894"/>
      <c r="K190" s="51">
        <f t="shared" si="53"/>
        <v>0</v>
      </c>
      <c r="L190" s="757"/>
      <c r="M190" s="770"/>
      <c r="N190" s="770"/>
      <c r="O190" s="771"/>
      <c r="P190" s="1198"/>
      <c r="Q190" s="50"/>
      <c r="R190" s="160">
        <f t="shared" si="54"/>
        <v>0</v>
      </c>
      <c r="S190" s="1498"/>
      <c r="T190" s="1499"/>
      <c r="U190" s="1499"/>
      <c r="V190" s="1500"/>
      <c r="W190" s="1029"/>
      <c r="X190" s="1031" t="s">
        <v>336</v>
      </c>
      <c r="Y190" s="1021"/>
      <c r="Z190" s="1526"/>
      <c r="AA190" s="1526"/>
      <c r="AB190" s="1526"/>
      <c r="AC190" s="1526"/>
      <c r="AD190" s="1526"/>
      <c r="AE190" s="1523"/>
      <c r="AF190" s="1524"/>
      <c r="AG190" s="1525"/>
      <c r="AI190" s="1018" t="s">
        <v>337</v>
      </c>
      <c r="AJ190" s="1019"/>
      <c r="AK190" s="1533"/>
      <c r="AL190" s="1533"/>
      <c r="AM190" s="1533"/>
      <c r="AN190" s="1533"/>
      <c r="AO190" s="1533"/>
      <c r="AP190" s="1534"/>
      <c r="AQ190" s="1535"/>
      <c r="AR190" s="1536"/>
      <c r="AT190" s="1018" t="s">
        <v>338</v>
      </c>
      <c r="AU190" s="1020"/>
      <c r="AV190" s="1526"/>
      <c r="AW190" s="1526"/>
      <c r="AX190" s="1526"/>
      <c r="AY190" s="1526"/>
      <c r="AZ190" s="1526"/>
      <c r="BA190" s="1523"/>
      <c r="BB190" s="1524"/>
      <c r="BC190" s="1525"/>
    </row>
    <row r="191" spans="1:56" s="1" customFormat="1" ht="12" customHeight="1" thickTop="1" thickBot="1">
      <c r="A191" s="591" t="s">
        <v>395</v>
      </c>
      <c r="B191" s="206"/>
      <c r="C191" s="875"/>
      <c r="D191" s="50"/>
      <c r="E191" s="757">
        <f>F191/100</f>
        <v>0</v>
      </c>
      <c r="F191" s="2"/>
      <c r="G191" s="2">
        <f>D191-F191</f>
        <v>0</v>
      </c>
      <c r="H191" s="748" t="e">
        <f>-G191/E191/100</f>
        <v>#DIV/0!</v>
      </c>
      <c r="I191" s="887"/>
      <c r="J191" s="894"/>
      <c r="K191" s="51">
        <f t="shared" si="53"/>
        <v>0</v>
      </c>
      <c r="L191" s="757">
        <f>M191/100</f>
        <v>0</v>
      </c>
      <c r="M191" s="770"/>
      <c r="N191" s="770">
        <f>K191-M191</f>
        <v>0</v>
      </c>
      <c r="O191" s="771" t="e">
        <f>-N191/L191/100</f>
        <v>#DIV/0!</v>
      </c>
      <c r="P191" s="1198"/>
      <c r="Q191" s="50"/>
      <c r="R191" s="160">
        <f t="shared" si="54"/>
        <v>0</v>
      </c>
      <c r="S191" s="1498"/>
      <c r="T191" s="1499"/>
      <c r="U191" s="1499"/>
      <c r="V191" s="1500"/>
      <c r="W191" s="1029"/>
      <c r="X191" s="1031" t="s">
        <v>336</v>
      </c>
      <c r="Y191" s="1021"/>
      <c r="Z191" s="1526"/>
      <c r="AA191" s="1526"/>
      <c r="AB191" s="1526"/>
      <c r="AC191" s="1526"/>
      <c r="AD191" s="1526"/>
      <c r="AE191" s="1523"/>
      <c r="AF191" s="1524"/>
      <c r="AG191" s="1525"/>
      <c r="AI191" s="1018" t="s">
        <v>337</v>
      </c>
      <c r="AJ191" s="1019"/>
      <c r="AK191" s="1526"/>
      <c r="AL191" s="1526"/>
      <c r="AM191" s="1526"/>
      <c r="AN191" s="1526"/>
      <c r="AO191" s="1526"/>
      <c r="AP191" s="1523"/>
      <c r="AQ191" s="1524"/>
      <c r="AR191" s="1525"/>
      <c r="AT191" s="1018" t="s">
        <v>338</v>
      </c>
      <c r="AU191" s="1020"/>
      <c r="AV191" s="1526"/>
      <c r="AW191" s="1526"/>
      <c r="AX191" s="1526"/>
      <c r="AY191" s="1526"/>
      <c r="AZ191" s="1526"/>
      <c r="BA191" s="1523"/>
      <c r="BB191" s="1524"/>
      <c r="BC191" s="1525"/>
    </row>
    <row r="192" spans="1:56" s="1" customFormat="1" ht="15" thickTop="1" thickBot="1">
      <c r="A192" s="592" t="s">
        <v>396</v>
      </c>
      <c r="B192" s="602" t="s">
        <v>346</v>
      </c>
      <c r="C192" s="880"/>
      <c r="D192" s="621"/>
      <c r="E192" s="621"/>
      <c r="F192" s="621"/>
      <c r="G192" s="621"/>
      <c r="H192" s="621"/>
      <c r="I192" s="880"/>
      <c r="J192" s="896"/>
      <c r="K192" s="19"/>
      <c r="L192" s="747"/>
      <c r="M192" s="107"/>
      <c r="N192" s="107"/>
      <c r="O192" s="774"/>
      <c r="P192" s="1175"/>
      <c r="Q192" s="18"/>
      <c r="R192" s="20"/>
      <c r="S192" s="1504" t="s">
        <v>271</v>
      </c>
      <c r="T192" s="1505"/>
      <c r="U192" s="1505"/>
      <c r="V192" s="1506"/>
      <c r="W192" s="373"/>
      <c r="X192" s="373"/>
      <c r="Y192" s="373"/>
      <c r="Z192" s="1030"/>
      <c r="AA192" s="1030"/>
      <c r="AB192" s="1030"/>
      <c r="AC192" s="1030"/>
      <c r="AD192" s="1030"/>
      <c r="AE192" s="1030"/>
      <c r="AF192" s="1030"/>
      <c r="AG192" s="1030"/>
      <c r="AH192" s="1030"/>
      <c r="AI192" s="1030"/>
      <c r="AJ192" s="1030"/>
      <c r="AK192" s="1030"/>
      <c r="AL192" s="1030"/>
      <c r="AM192" s="1030"/>
      <c r="AN192" s="1030"/>
      <c r="AO192" s="1030"/>
      <c r="AP192" s="1030"/>
      <c r="AQ192" s="1030"/>
      <c r="AR192" s="1030"/>
      <c r="AS192" s="1030"/>
      <c r="AT192" s="1030"/>
      <c r="AU192" s="1030"/>
      <c r="AV192" s="1030"/>
      <c r="AW192" s="1030"/>
      <c r="AX192" s="1030"/>
      <c r="AY192" s="1030"/>
      <c r="AZ192" s="1030"/>
      <c r="BA192" s="1030"/>
      <c r="BB192" s="1030"/>
      <c r="BC192" s="1030"/>
      <c r="BD192" s="1030"/>
    </row>
    <row r="193" spans="1:56" s="1" customFormat="1" ht="12" customHeight="1" thickTop="1" thickBot="1">
      <c r="A193" s="591" t="s">
        <v>397</v>
      </c>
      <c r="B193" s="206"/>
      <c r="C193" s="875"/>
      <c r="D193" s="50"/>
      <c r="E193" s="757">
        <f>F193/100</f>
        <v>0</v>
      </c>
      <c r="F193" s="2"/>
      <c r="G193" s="2">
        <f>D193-F193</f>
        <v>0</v>
      </c>
      <c r="H193" s="748" t="e">
        <f>-G193/E193/100</f>
        <v>#DIV/0!</v>
      </c>
      <c r="I193" s="887"/>
      <c r="J193" s="894"/>
      <c r="K193" s="51">
        <f>ROUND(C193*D193*I193,0)</f>
        <v>0</v>
      </c>
      <c r="L193" s="757">
        <f>M193/100</f>
        <v>0</v>
      </c>
      <c r="M193" s="770"/>
      <c r="N193" s="770">
        <f>K193-M193</f>
        <v>0</v>
      </c>
      <c r="O193" s="771" t="e">
        <f>-N193/L193/100</f>
        <v>#DIV/0!</v>
      </c>
      <c r="P193" s="1198"/>
      <c r="Q193" s="50"/>
      <c r="R193" s="160">
        <f>SUM(K193)</f>
        <v>0</v>
      </c>
      <c r="S193" s="1498"/>
      <c r="T193" s="1499"/>
      <c r="U193" s="1499"/>
      <c r="V193" s="1500"/>
      <c r="W193" s="373"/>
      <c r="X193" s="373"/>
      <c r="Y193" s="373"/>
      <c r="Z193" s="1030"/>
      <c r="AA193" s="1030"/>
      <c r="AB193" s="1030"/>
      <c r="AC193" s="1030"/>
      <c r="AD193" s="1030"/>
      <c r="AE193" s="1030"/>
      <c r="AF193" s="1030"/>
      <c r="AG193" s="1030"/>
      <c r="AH193" s="1030"/>
      <c r="AI193" s="1030"/>
      <c r="AJ193" s="1030"/>
      <c r="AK193" s="1030"/>
      <c r="AL193" s="1030"/>
      <c r="AM193" s="1030"/>
      <c r="AN193" s="1030"/>
      <c r="AO193" s="1030"/>
      <c r="AP193" s="1030"/>
      <c r="AQ193" s="1030"/>
      <c r="AR193" s="1030"/>
      <c r="AS193" s="1030"/>
      <c r="AT193" s="1030"/>
      <c r="AU193" s="1030"/>
      <c r="AV193" s="1030"/>
      <c r="AW193" s="1030"/>
      <c r="AX193" s="1030"/>
      <c r="AY193" s="1030"/>
      <c r="AZ193" s="1030"/>
      <c r="BA193" s="1030"/>
      <c r="BB193" s="1030"/>
      <c r="BC193" s="1030"/>
      <c r="BD193" s="1030"/>
    </row>
    <row r="194" spans="1:56" s="1" customFormat="1" ht="12" customHeight="1" thickTop="1" thickBot="1">
      <c r="A194" s="591" t="s">
        <v>398</v>
      </c>
      <c r="B194" s="206"/>
      <c r="C194" s="875"/>
      <c r="D194" s="50"/>
      <c r="E194" s="757">
        <f>F194/100</f>
        <v>0</v>
      </c>
      <c r="F194" s="2"/>
      <c r="G194" s="2">
        <f>D194-F194</f>
        <v>0</v>
      </c>
      <c r="H194" s="748" t="e">
        <f>-G194/E194/100</f>
        <v>#DIV/0!</v>
      </c>
      <c r="I194" s="887"/>
      <c r="J194" s="894"/>
      <c r="K194" s="51">
        <f>ROUND(C194*D194*I194,0)</f>
        <v>0</v>
      </c>
      <c r="L194" s="757">
        <f>M194/100</f>
        <v>0</v>
      </c>
      <c r="M194" s="770"/>
      <c r="N194" s="770">
        <f>K194-M194</f>
        <v>0</v>
      </c>
      <c r="O194" s="771" t="e">
        <f>-N194/L194/100</f>
        <v>#DIV/0!</v>
      </c>
      <c r="P194" s="1198"/>
      <c r="Q194" s="50"/>
      <c r="R194" s="160">
        <f>SUM(K194)</f>
        <v>0</v>
      </c>
      <c r="S194" s="1498"/>
      <c r="T194" s="1499"/>
      <c r="U194" s="1499"/>
      <c r="V194" s="1500"/>
      <c r="W194" s="373"/>
      <c r="X194" s="373"/>
      <c r="Y194" s="373"/>
      <c r="Z194" s="1030"/>
      <c r="AA194" s="1030"/>
      <c r="AB194" s="1030"/>
      <c r="AC194" s="1030"/>
      <c r="AD194" s="1030"/>
      <c r="AE194" s="1030"/>
      <c r="AF194" s="1030"/>
      <c r="AG194" s="1030"/>
      <c r="AH194" s="1030"/>
      <c r="AI194" s="1030"/>
      <c r="AJ194" s="1030"/>
      <c r="AK194" s="1030"/>
      <c r="AL194" s="1030"/>
      <c r="AM194" s="1030"/>
      <c r="AN194" s="1030"/>
      <c r="AO194" s="1030"/>
      <c r="AP194" s="1030"/>
      <c r="AQ194" s="1030"/>
      <c r="AR194" s="1030"/>
      <c r="AS194" s="1030"/>
      <c r="AT194" s="1030"/>
      <c r="AU194" s="1030"/>
      <c r="AV194" s="1030"/>
      <c r="AW194" s="1030"/>
      <c r="AX194" s="1030"/>
      <c r="AY194" s="1030"/>
      <c r="AZ194" s="1030"/>
      <c r="BA194" s="1030"/>
      <c r="BB194" s="1030"/>
      <c r="BC194" s="1030"/>
      <c r="BD194" s="1030"/>
    </row>
    <row r="195" spans="1:56" s="1" customFormat="1" ht="15" thickTop="1" thickBot="1">
      <c r="A195" s="592" t="s">
        <v>399</v>
      </c>
      <c r="B195" s="602" t="s">
        <v>350</v>
      </c>
      <c r="C195" s="880"/>
      <c r="D195" s="621"/>
      <c r="E195" s="621"/>
      <c r="F195" s="621"/>
      <c r="G195" s="621"/>
      <c r="H195" s="621"/>
      <c r="I195" s="880"/>
      <c r="J195" s="896"/>
      <c r="K195" s="19"/>
      <c r="L195" s="747"/>
      <c r="M195" s="107"/>
      <c r="N195" s="107"/>
      <c r="O195" s="774"/>
      <c r="P195" s="1175"/>
      <c r="Q195" s="18"/>
      <c r="R195" s="20"/>
      <c r="S195" s="1504" t="s">
        <v>271</v>
      </c>
      <c r="T195" s="1505"/>
      <c r="U195" s="1505"/>
      <c r="V195" s="1506"/>
      <c r="W195" s="373"/>
      <c r="X195" s="373"/>
      <c r="Y195" s="373"/>
      <c r="Z195" s="1030"/>
      <c r="AA195" s="1030"/>
      <c r="AB195" s="1030"/>
      <c r="AC195" s="1030"/>
      <c r="AD195" s="1030"/>
      <c r="AE195" s="1030"/>
      <c r="AF195" s="1030"/>
      <c r="AG195" s="1030"/>
      <c r="AH195" s="1030"/>
      <c r="AI195" s="1030"/>
      <c r="AJ195" s="1030"/>
      <c r="AK195" s="1030"/>
      <c r="AL195" s="1030"/>
      <c r="AM195" s="1030"/>
      <c r="AN195" s="1030"/>
      <c r="AO195" s="1030"/>
      <c r="AP195" s="1030"/>
      <c r="AQ195" s="1030"/>
      <c r="AR195" s="1030"/>
      <c r="AS195" s="1030"/>
      <c r="AT195" s="1030"/>
      <c r="AU195" s="1030"/>
      <c r="AV195" s="1030"/>
      <c r="AW195" s="1030"/>
      <c r="AX195" s="1030"/>
      <c r="AY195" s="1030"/>
      <c r="AZ195" s="1030"/>
      <c r="BA195" s="1030"/>
      <c r="BB195" s="1030"/>
      <c r="BC195" s="1030"/>
      <c r="BD195" s="1030"/>
    </row>
    <row r="196" spans="1:56" s="1" customFormat="1" ht="12" customHeight="1" thickTop="1" thickBot="1">
      <c r="A196" s="591" t="s">
        <v>400</v>
      </c>
      <c r="B196" s="206"/>
      <c r="C196" s="875"/>
      <c r="D196" s="50"/>
      <c r="E196" s="757">
        <f>F196/100</f>
        <v>0</v>
      </c>
      <c r="F196" s="2"/>
      <c r="G196" s="2">
        <f>D196-F196</f>
        <v>0</v>
      </c>
      <c r="H196" s="748" t="e">
        <f>-G196/E196/100</f>
        <v>#DIV/0!</v>
      </c>
      <c r="I196" s="887"/>
      <c r="J196" s="894"/>
      <c r="K196" s="51">
        <f>ROUND(C196*D196*I196,0)</f>
        <v>0</v>
      </c>
      <c r="L196" s="757">
        <f>M196/100</f>
        <v>0</v>
      </c>
      <c r="M196" s="770"/>
      <c r="N196" s="770">
        <f>K196-M196</f>
        <v>0</v>
      </c>
      <c r="O196" s="771" t="e">
        <f>-N196/L196/100</f>
        <v>#DIV/0!</v>
      </c>
      <c r="P196" s="1198"/>
      <c r="Q196" s="50"/>
      <c r="R196" s="160">
        <f>SUM(K196)</f>
        <v>0</v>
      </c>
      <c r="S196" s="1498"/>
      <c r="T196" s="1499"/>
      <c r="U196" s="1499"/>
      <c r="V196" s="1500"/>
      <c r="W196" s="373"/>
      <c r="X196" s="373"/>
      <c r="Y196" s="373"/>
      <c r="Z196" s="1030"/>
      <c r="AA196" s="1030"/>
      <c r="AB196" s="1030"/>
      <c r="AC196" s="1030"/>
      <c r="AD196" s="1030"/>
      <c r="AE196" s="1030"/>
      <c r="AF196" s="1030"/>
      <c r="AG196" s="1030"/>
      <c r="AH196" s="1030"/>
      <c r="AI196" s="1030"/>
      <c r="AJ196" s="1030"/>
      <c r="AK196" s="1030"/>
      <c r="AL196" s="1030"/>
      <c r="AM196" s="1030"/>
      <c r="AN196" s="1030"/>
      <c r="AO196" s="1030"/>
      <c r="AP196" s="1030"/>
      <c r="AQ196" s="1030"/>
      <c r="AR196" s="1030"/>
      <c r="AS196" s="1030"/>
      <c r="AT196" s="1030"/>
      <c r="AU196" s="1030"/>
      <c r="AV196" s="1030"/>
      <c r="AW196" s="1030"/>
      <c r="AX196" s="1030"/>
      <c r="AY196" s="1030"/>
      <c r="AZ196" s="1030"/>
      <c r="BA196" s="1030"/>
      <c r="BB196" s="1030"/>
      <c r="BC196" s="1030"/>
      <c r="BD196" s="1030"/>
    </row>
    <row r="197" spans="1:56" s="1" customFormat="1" ht="12" customHeight="1" thickTop="1" thickBot="1">
      <c r="A197" s="300"/>
      <c r="B197" s="600"/>
      <c r="C197" s="876"/>
      <c r="D197" s="107"/>
      <c r="E197" s="107"/>
      <c r="F197" s="107"/>
      <c r="G197" s="107"/>
      <c r="H197" s="107"/>
      <c r="I197" s="876"/>
      <c r="J197" s="14" t="s">
        <v>133</v>
      </c>
      <c r="K197" s="52">
        <f>SUM(K182:K185,K187:K191,K193:K194,K196)</f>
        <v>0</v>
      </c>
      <c r="L197" s="747"/>
      <c r="M197" s="772"/>
      <c r="N197" s="772"/>
      <c r="O197" s="773"/>
      <c r="P197" s="1172"/>
      <c r="Q197" s="52">
        <f>SUM(Q182:Q185,Q187:Q191,Q193:Q194,Q196)</f>
        <v>0</v>
      </c>
      <c r="R197" s="52">
        <f>SUM(R182:R185,R187:R191,R193:R194,R196)</f>
        <v>0</v>
      </c>
      <c r="S197" s="1035" t="b">
        <f>Q197+R197=K197</f>
        <v>1</v>
      </c>
      <c r="T197" s="1025"/>
      <c r="U197" s="1025"/>
      <c r="V197" s="1025"/>
      <c r="W197" s="373"/>
      <c r="X197" s="373"/>
      <c r="Y197" s="373"/>
      <c r="Z197" s="1030"/>
      <c r="AA197" s="1030"/>
      <c r="AB197" s="1030"/>
      <c r="AC197" s="1030"/>
      <c r="AD197" s="1030"/>
      <c r="AE197" s="1030"/>
      <c r="AF197" s="1030"/>
      <c r="AG197" s="1030"/>
      <c r="AH197" s="1030"/>
      <c r="AI197" s="1030"/>
      <c r="AJ197" s="1030"/>
      <c r="AK197" s="1030"/>
      <c r="AL197" s="1030"/>
      <c r="AM197" s="1030"/>
      <c r="AN197" s="1030"/>
      <c r="AO197" s="1030"/>
      <c r="AP197" s="1030"/>
      <c r="AQ197" s="1030"/>
      <c r="AR197" s="1030"/>
      <c r="AS197" s="1030"/>
      <c r="AT197" s="1030"/>
      <c r="AU197" s="1030"/>
      <c r="AV197" s="1030"/>
      <c r="AW197" s="1030"/>
      <c r="AX197" s="1030"/>
      <c r="AY197" s="1030"/>
      <c r="AZ197" s="1030"/>
      <c r="BA197" s="1030"/>
      <c r="BB197" s="1030"/>
      <c r="BC197" s="1030"/>
      <c r="BD197" s="1030"/>
    </row>
    <row r="198" spans="1:56" s="1" customFormat="1" ht="12" customHeight="1" thickBot="1">
      <c r="A198" s="300"/>
      <c r="B198" s="600"/>
      <c r="C198" s="876"/>
      <c r="D198" s="107"/>
      <c r="E198" s="107"/>
      <c r="F198" s="107"/>
      <c r="G198" s="107"/>
      <c r="H198" s="107"/>
      <c r="I198" s="876"/>
      <c r="J198" s="2209"/>
      <c r="K198" s="17"/>
      <c r="L198" s="747"/>
      <c r="M198" s="772"/>
      <c r="N198" s="772"/>
      <c r="O198" s="773"/>
      <c r="P198" s="1178"/>
      <c r="Q198" s="15"/>
      <c r="R198" s="15"/>
      <c r="S198" s="1039"/>
      <c r="T198" s="1025"/>
      <c r="U198" s="1025"/>
      <c r="V198" s="1025"/>
      <c r="W198" s="373"/>
      <c r="X198" s="373"/>
      <c r="Y198" s="373"/>
      <c r="Z198" s="1030"/>
      <c r="AA198" s="1030"/>
      <c r="AB198" s="1030"/>
      <c r="AC198" s="1030"/>
      <c r="AD198" s="1030"/>
      <c r="AE198" s="1030"/>
      <c r="AF198" s="1030"/>
      <c r="AG198" s="1030"/>
      <c r="AH198" s="1030"/>
      <c r="AI198" s="1030"/>
      <c r="AJ198" s="1030"/>
      <c r="AK198" s="1030"/>
      <c r="AL198" s="1030"/>
      <c r="AM198" s="1030"/>
      <c r="AN198" s="1030"/>
      <c r="AO198" s="1030"/>
      <c r="AP198" s="1030"/>
      <c r="AQ198" s="1030"/>
      <c r="AR198" s="1030"/>
      <c r="AS198" s="1030"/>
      <c r="AT198" s="1030"/>
      <c r="AU198" s="1030"/>
      <c r="AV198" s="1030"/>
      <c r="AW198" s="1030"/>
      <c r="AX198" s="1030"/>
      <c r="AY198" s="1030"/>
      <c r="AZ198" s="1030"/>
      <c r="BA198" s="1030"/>
      <c r="BB198" s="1030"/>
      <c r="BC198" s="1030"/>
      <c r="BD198" s="1030"/>
    </row>
    <row r="199" spans="1:56" s="1" customFormat="1" ht="16.5" thickTop="1" thickBot="1">
      <c r="A199" s="590" t="s">
        <v>401</v>
      </c>
      <c r="B199" s="601" t="s">
        <v>402</v>
      </c>
      <c r="C199" s="878"/>
      <c r="D199" s="620"/>
      <c r="E199" s="620"/>
      <c r="F199" s="620"/>
      <c r="G199" s="620"/>
      <c r="H199" s="620"/>
      <c r="I199" s="878"/>
      <c r="J199" s="874"/>
      <c r="K199" s="99"/>
      <c r="L199" s="747"/>
      <c r="M199" s="772"/>
      <c r="N199" s="772"/>
      <c r="O199" s="773"/>
      <c r="P199" s="1207"/>
      <c r="Q199" s="13" t="s">
        <v>118</v>
      </c>
      <c r="R199" s="13" t="s">
        <v>119</v>
      </c>
      <c r="S199" s="1039"/>
      <c r="T199" s="1025"/>
      <c r="U199" s="1025"/>
      <c r="V199" s="1025"/>
      <c r="W199" s="373"/>
      <c r="X199" s="373"/>
      <c r="Y199" s="373"/>
      <c r="Z199" s="1030"/>
      <c r="AA199" s="1030"/>
      <c r="AB199" s="1030"/>
      <c r="AC199" s="1030"/>
      <c r="AD199" s="1030"/>
      <c r="AE199" s="1030"/>
      <c r="AF199" s="1030"/>
      <c r="AG199" s="1030"/>
      <c r="AH199" s="1030"/>
      <c r="AI199" s="1030"/>
      <c r="AJ199" s="1030"/>
      <c r="AK199" s="1030"/>
      <c r="AL199" s="1030"/>
      <c r="AM199" s="1030"/>
      <c r="AN199" s="1030"/>
      <c r="AO199" s="1030"/>
      <c r="AP199" s="1030"/>
      <c r="AQ199" s="1030"/>
      <c r="AR199" s="1030"/>
      <c r="AS199" s="1030"/>
      <c r="AT199" s="1030"/>
      <c r="AU199" s="1030"/>
      <c r="AV199" s="1030"/>
      <c r="AW199" s="1030"/>
      <c r="AX199" s="1030"/>
      <c r="AY199" s="1030"/>
      <c r="AZ199" s="1030"/>
      <c r="BA199" s="1030"/>
      <c r="BB199" s="1030"/>
      <c r="BC199" s="1030"/>
      <c r="BD199" s="1030"/>
    </row>
    <row r="200" spans="1:56" s="1" customFormat="1" ht="15" thickTop="1" thickBot="1">
      <c r="A200" s="592" t="s">
        <v>403</v>
      </c>
      <c r="B200" s="602" t="s">
        <v>344</v>
      </c>
      <c r="C200" s="880"/>
      <c r="D200" s="621"/>
      <c r="E200" s="621"/>
      <c r="F200" s="621"/>
      <c r="G200" s="621"/>
      <c r="H200" s="621"/>
      <c r="I200" s="880"/>
      <c r="J200" s="896"/>
      <c r="K200" s="19"/>
      <c r="L200" s="747"/>
      <c r="M200" s="107"/>
      <c r="N200" s="107"/>
      <c r="O200" s="774"/>
      <c r="P200" s="1175"/>
      <c r="Q200" s="18"/>
      <c r="R200" s="20"/>
      <c r="S200" s="1504" t="s">
        <v>271</v>
      </c>
      <c r="T200" s="1505"/>
      <c r="U200" s="1505"/>
      <c r="V200" s="1506"/>
      <c r="W200" s="1566" t="s">
        <v>272</v>
      </c>
      <c r="X200" s="1566"/>
      <c r="Y200" s="1566"/>
      <c r="Z200" s="1530" t="s">
        <v>273</v>
      </c>
      <c r="AA200" s="1530"/>
      <c r="AB200" s="1530"/>
      <c r="AC200" s="1530"/>
      <c r="AD200" s="1530"/>
      <c r="AE200" s="1532" t="s">
        <v>274</v>
      </c>
      <c r="AF200" s="1532"/>
      <c r="AG200" s="1532"/>
      <c r="AH200" s="1532"/>
      <c r="AI200" s="1532"/>
      <c r="AJ200" s="1532"/>
      <c r="AK200" s="1532"/>
      <c r="AL200" s="1532"/>
      <c r="AM200" s="1532"/>
      <c r="AN200" s="1532"/>
      <c r="AO200" s="1030"/>
      <c r="AP200" s="1030"/>
      <c r="AQ200" s="1030"/>
      <c r="AR200" s="1030"/>
      <c r="AS200" s="1030"/>
      <c r="AT200" s="1030"/>
      <c r="AU200" s="1030"/>
      <c r="AV200" s="1030"/>
      <c r="AW200" s="1030"/>
      <c r="AX200" s="1030"/>
      <c r="AY200" s="1030"/>
      <c r="AZ200" s="1030"/>
      <c r="BA200" s="1030"/>
      <c r="BB200" s="1030"/>
      <c r="BC200" s="1030"/>
      <c r="BD200" s="1030"/>
    </row>
    <row r="201" spans="1:56" s="1" customFormat="1" ht="12" customHeight="1" thickTop="1">
      <c r="A201" s="1509"/>
      <c r="B201" s="1510"/>
      <c r="C201" s="875"/>
      <c r="D201" s="50"/>
      <c r="E201" s="757">
        <f>F201/100</f>
        <v>0</v>
      </c>
      <c r="F201" s="2"/>
      <c r="G201" s="2">
        <f>D201-F201</f>
        <v>0</v>
      </c>
      <c r="H201" s="748" t="e">
        <f>-G201/E201/100</f>
        <v>#DIV/0!</v>
      </c>
      <c r="I201" s="887"/>
      <c r="J201" s="894"/>
      <c r="K201" s="51">
        <f t="shared" ref="K201:K215" si="55">ROUND(C201*D201*I201,0)</f>
        <v>0</v>
      </c>
      <c r="L201" s="757">
        <f>M201/100</f>
        <v>0</v>
      </c>
      <c r="M201" s="770"/>
      <c r="N201" s="770">
        <f>K201-M201</f>
        <v>0</v>
      </c>
      <c r="O201" s="771" t="e">
        <f>-N201/L201/100</f>
        <v>#DIV/0!</v>
      </c>
      <c r="P201" s="1198"/>
      <c r="Q201" s="50"/>
      <c r="R201" s="160">
        <f>SUM(K201)</f>
        <v>0</v>
      </c>
      <c r="S201" s="1498"/>
      <c r="T201" s="1499"/>
      <c r="U201" s="1499"/>
      <c r="V201" s="1500"/>
      <c r="W201" s="1026"/>
      <c r="X201" s="1026"/>
      <c r="Y201" s="1026"/>
      <c r="Z201" s="1526"/>
      <c r="AA201" s="1526"/>
      <c r="AB201" s="1526"/>
      <c r="AC201" s="1526"/>
      <c r="AD201" s="1526"/>
      <c r="AE201" s="1531"/>
      <c r="AF201" s="1531"/>
      <c r="AG201" s="1531"/>
      <c r="AH201" s="1531"/>
      <c r="AI201" s="1531"/>
      <c r="AJ201" s="1531"/>
      <c r="AK201" s="1531"/>
      <c r="AL201" s="1531"/>
      <c r="AM201" s="1531"/>
      <c r="AN201" s="1531"/>
      <c r="AO201" s="1030"/>
      <c r="AP201" s="1030"/>
      <c r="AQ201" s="1030"/>
      <c r="AR201" s="1030"/>
      <c r="AS201" s="1030"/>
      <c r="AT201" s="1030"/>
      <c r="AU201" s="1030"/>
      <c r="AV201" s="1030"/>
      <c r="AW201" s="1030"/>
      <c r="AX201" s="1030"/>
      <c r="AY201" s="1030"/>
      <c r="AZ201" s="1030"/>
      <c r="BA201" s="1030"/>
      <c r="BB201" s="1030"/>
      <c r="BC201" s="1030"/>
      <c r="BD201" s="1030"/>
    </row>
    <row r="202" spans="1:56" s="1" customFormat="1" ht="12" customHeight="1">
      <c r="A202" s="1507"/>
      <c r="B202" s="1508"/>
      <c r="C202" s="875"/>
      <c r="D202" s="50"/>
      <c r="E202" s="757">
        <f>F202/100</f>
        <v>0</v>
      </c>
      <c r="F202" s="2"/>
      <c r="G202" s="2">
        <f>D202-F202</f>
        <v>0</v>
      </c>
      <c r="H202" s="748" t="e">
        <f>-G202/E202/100</f>
        <v>#DIV/0!</v>
      </c>
      <c r="I202" s="887"/>
      <c r="J202" s="894"/>
      <c r="K202" s="51">
        <f t="shared" si="55"/>
        <v>0</v>
      </c>
      <c r="L202" s="757">
        <f>M202/100</f>
        <v>0</v>
      </c>
      <c r="M202" s="770"/>
      <c r="N202" s="770">
        <f>K202-M202</f>
        <v>0</v>
      </c>
      <c r="O202" s="771" t="e">
        <f>-N202/L202/100</f>
        <v>#DIV/0!</v>
      </c>
      <c r="P202" s="1198"/>
      <c r="Q202" s="50"/>
      <c r="R202" s="160">
        <f>SUM(K202)</f>
        <v>0</v>
      </c>
      <c r="S202" s="1498"/>
      <c r="T202" s="1499"/>
      <c r="U202" s="1499"/>
      <c r="V202" s="1500"/>
      <c r="W202" s="1026"/>
      <c r="X202" s="1026"/>
      <c r="Y202" s="1026"/>
      <c r="Z202" s="1526"/>
      <c r="AA202" s="1526"/>
      <c r="AB202" s="1526"/>
      <c r="AC202" s="1526"/>
      <c r="AD202" s="1526"/>
      <c r="AE202" s="1531"/>
      <c r="AF202" s="1531"/>
      <c r="AG202" s="1531"/>
      <c r="AH202" s="1531"/>
      <c r="AI202" s="1531"/>
      <c r="AJ202" s="1531"/>
      <c r="AK202" s="1531"/>
      <c r="AL202" s="1531"/>
      <c r="AM202" s="1531"/>
      <c r="AN202" s="1531"/>
      <c r="AO202" s="1030"/>
      <c r="AP202" s="1030"/>
      <c r="AQ202" s="1030"/>
      <c r="AR202" s="1030"/>
      <c r="AS202" s="1030"/>
      <c r="AT202" s="1030"/>
      <c r="AU202" s="1030"/>
      <c r="AV202" s="1030"/>
      <c r="AW202" s="1030"/>
      <c r="AX202" s="1030"/>
      <c r="AY202" s="1030"/>
      <c r="AZ202" s="1030"/>
      <c r="BA202" s="1030"/>
      <c r="BB202" s="1030"/>
      <c r="BC202" s="1030"/>
      <c r="BD202" s="1030"/>
    </row>
    <row r="203" spans="1:56" s="1" customFormat="1" ht="12" customHeight="1">
      <c r="A203" s="1507"/>
      <c r="B203" s="1508"/>
      <c r="C203" s="875"/>
      <c r="D203" s="50"/>
      <c r="E203" s="757">
        <f>F203/100</f>
        <v>0</v>
      </c>
      <c r="F203" s="2"/>
      <c r="G203" s="2">
        <f>D203-F203</f>
        <v>0</v>
      </c>
      <c r="H203" s="748" t="e">
        <f>-G203/E203/100</f>
        <v>#DIV/0!</v>
      </c>
      <c r="I203" s="887"/>
      <c r="J203" s="894"/>
      <c r="K203" s="51">
        <f t="shared" si="55"/>
        <v>0</v>
      </c>
      <c r="L203" s="757">
        <f>M203/100</f>
        <v>0</v>
      </c>
      <c r="M203" s="770"/>
      <c r="N203" s="770">
        <f>K203-M203</f>
        <v>0</v>
      </c>
      <c r="O203" s="771" t="e">
        <f>-N203/L203/100</f>
        <v>#DIV/0!</v>
      </c>
      <c r="P203" s="1198"/>
      <c r="Q203" s="50"/>
      <c r="R203" s="160">
        <f>SUM(K203)</f>
        <v>0</v>
      </c>
      <c r="S203" s="1498"/>
      <c r="T203" s="1499"/>
      <c r="U203" s="1499"/>
      <c r="V203" s="1500"/>
      <c r="W203" s="1026"/>
      <c r="X203" s="1026"/>
      <c r="Y203" s="1026"/>
      <c r="Z203" s="1526"/>
      <c r="AA203" s="1526"/>
      <c r="AB203" s="1526"/>
      <c r="AC203" s="1526"/>
      <c r="AD203" s="1526"/>
      <c r="AE203" s="1531"/>
      <c r="AF203" s="1531"/>
      <c r="AG203" s="1531"/>
      <c r="AH203" s="1531"/>
      <c r="AI203" s="1531"/>
      <c r="AJ203" s="1531"/>
      <c r="AK203" s="1531"/>
      <c r="AL203" s="1531"/>
      <c r="AM203" s="1531"/>
      <c r="AN203" s="1531"/>
      <c r="AO203" s="1030"/>
      <c r="AP203" s="1030"/>
      <c r="AQ203" s="1030"/>
      <c r="AR203" s="1030"/>
      <c r="AS203" s="1030"/>
      <c r="AT203" s="1030"/>
      <c r="AU203" s="1030"/>
      <c r="AV203" s="1030"/>
      <c r="AW203" s="1030"/>
      <c r="AX203" s="1030"/>
      <c r="AY203" s="1030"/>
      <c r="AZ203" s="1030"/>
      <c r="BA203" s="1030"/>
      <c r="BB203" s="1030"/>
      <c r="BC203" s="1030"/>
      <c r="BD203" s="1030"/>
    </row>
    <row r="204" spans="1:56" s="1" customFormat="1" ht="12" customHeight="1" thickBot="1">
      <c r="A204" s="1517"/>
      <c r="B204" s="1518"/>
      <c r="C204" s="875"/>
      <c r="D204" s="50"/>
      <c r="E204" s="757">
        <f>F204/100</f>
        <v>0</v>
      </c>
      <c r="F204" s="2"/>
      <c r="G204" s="2">
        <f>D204-F204</f>
        <v>0</v>
      </c>
      <c r="H204" s="748" t="e">
        <f>-G204/E204/100</f>
        <v>#DIV/0!</v>
      </c>
      <c r="I204" s="887"/>
      <c r="J204" s="894"/>
      <c r="K204" s="51">
        <f t="shared" si="55"/>
        <v>0</v>
      </c>
      <c r="L204" s="757">
        <f>M204/100</f>
        <v>0</v>
      </c>
      <c r="M204" s="770"/>
      <c r="N204" s="770">
        <f>K204-M204</f>
        <v>0</v>
      </c>
      <c r="O204" s="771" t="e">
        <f>-N204/L204/100</f>
        <v>#DIV/0!</v>
      </c>
      <c r="P204" s="1198"/>
      <c r="Q204" s="50"/>
      <c r="R204" s="160">
        <f>SUM(K204)</f>
        <v>0</v>
      </c>
      <c r="S204" s="1498"/>
      <c r="T204" s="1499"/>
      <c r="U204" s="1499"/>
      <c r="V204" s="1500"/>
      <c r="W204" s="1026"/>
      <c r="X204" s="1026"/>
      <c r="Y204" s="1026"/>
      <c r="Z204" s="1526"/>
      <c r="AA204" s="1526"/>
      <c r="AB204" s="1526"/>
      <c r="AC204" s="1526"/>
      <c r="AD204" s="1526"/>
      <c r="AE204" s="1531"/>
      <c r="AF204" s="1531"/>
      <c r="AG204" s="1531"/>
      <c r="AH204" s="1531"/>
      <c r="AI204" s="1531"/>
      <c r="AJ204" s="1531"/>
      <c r="AK204" s="1531"/>
      <c r="AL204" s="1531"/>
      <c r="AM204" s="1531"/>
      <c r="AN204" s="1531"/>
      <c r="AO204" s="1030"/>
      <c r="AP204" s="1030"/>
      <c r="AQ204" s="1030"/>
      <c r="AR204" s="1030"/>
      <c r="AS204" s="1030"/>
      <c r="AT204" s="1030"/>
      <c r="AU204" s="1030"/>
      <c r="AV204" s="1030"/>
      <c r="AW204" s="1030"/>
      <c r="AX204" s="1030"/>
      <c r="AY204" s="1030"/>
      <c r="AZ204" s="1030"/>
      <c r="BA204" s="1030"/>
      <c r="BB204" s="1030"/>
      <c r="BC204" s="1030"/>
      <c r="BD204" s="1030"/>
    </row>
    <row r="205" spans="1:56" s="1" customFormat="1" ht="15" thickTop="1" thickBot="1">
      <c r="A205" s="592" t="s">
        <v>404</v>
      </c>
      <c r="B205" s="602" t="s">
        <v>390</v>
      </c>
      <c r="C205" s="880"/>
      <c r="D205" s="621"/>
      <c r="E205" s="621"/>
      <c r="F205" s="621"/>
      <c r="G205" s="621"/>
      <c r="H205" s="621"/>
      <c r="I205" s="880"/>
      <c r="J205" s="896"/>
      <c r="K205" s="19"/>
      <c r="L205" s="747"/>
      <c r="M205" s="107"/>
      <c r="N205" s="107"/>
      <c r="O205" s="774"/>
      <c r="P205" s="1175"/>
      <c r="Q205" s="18"/>
      <c r="R205" s="20"/>
      <c r="S205" s="1504" t="s">
        <v>271</v>
      </c>
      <c r="T205" s="1505"/>
      <c r="U205" s="1505"/>
      <c r="V205" s="1506"/>
      <c r="W205" s="1027"/>
      <c r="X205" s="1027"/>
      <c r="Y205" s="1027"/>
      <c r="Z205" s="1530" t="s">
        <v>333</v>
      </c>
      <c r="AA205" s="1530"/>
      <c r="AB205" s="1530"/>
      <c r="AC205" s="1530"/>
      <c r="AD205" s="1530"/>
      <c r="AE205" s="1527" t="s">
        <v>334</v>
      </c>
      <c r="AF205" s="1528"/>
      <c r="AG205" s="1529"/>
      <c r="AK205" s="1530" t="s">
        <v>333</v>
      </c>
      <c r="AL205" s="1530"/>
      <c r="AM205" s="1530"/>
      <c r="AN205" s="1530"/>
      <c r="AO205" s="1530"/>
      <c r="AP205" s="1527" t="s">
        <v>334</v>
      </c>
      <c r="AQ205" s="1528"/>
      <c r="AR205" s="1529"/>
      <c r="AV205" s="1530" t="s">
        <v>333</v>
      </c>
      <c r="AW205" s="1530"/>
      <c r="AX205" s="1530"/>
      <c r="AY205" s="1530"/>
      <c r="AZ205" s="1530"/>
      <c r="BA205" s="1527" t="s">
        <v>334</v>
      </c>
      <c r="BB205" s="1528"/>
      <c r="BC205" s="1529"/>
    </row>
    <row r="206" spans="1:56" s="1" customFormat="1" ht="12" customHeight="1" thickTop="1" thickBot="1">
      <c r="A206" s="591" t="s">
        <v>405</v>
      </c>
      <c r="B206" s="206"/>
      <c r="C206" s="875"/>
      <c r="D206" s="50"/>
      <c r="E206" s="757">
        <f>F206/100</f>
        <v>0</v>
      </c>
      <c r="F206" s="2"/>
      <c r="G206" s="2">
        <f>D206-F206</f>
        <v>0</v>
      </c>
      <c r="H206" s="748" t="e">
        <f>-G206/E206/100</f>
        <v>#DIV/0!</v>
      </c>
      <c r="I206" s="887"/>
      <c r="J206" s="894"/>
      <c r="K206" s="51">
        <f t="shared" si="55"/>
        <v>0</v>
      </c>
      <c r="L206" s="757">
        <f>M206/100</f>
        <v>0</v>
      </c>
      <c r="M206" s="770"/>
      <c r="N206" s="770">
        <f>K206-M206</f>
        <v>0</v>
      </c>
      <c r="O206" s="771" t="e">
        <f>-N206/L206/100</f>
        <v>#DIV/0!</v>
      </c>
      <c r="P206" s="1198"/>
      <c r="Q206" s="50"/>
      <c r="R206" s="160">
        <f>SUM(K206)</f>
        <v>0</v>
      </c>
      <c r="S206" s="1498"/>
      <c r="T206" s="1499"/>
      <c r="U206" s="1499"/>
      <c r="V206" s="1500"/>
      <c r="W206" s="1029"/>
      <c r="X206" s="1031" t="s">
        <v>336</v>
      </c>
      <c r="Y206" s="1021"/>
      <c r="Z206" s="1526"/>
      <c r="AA206" s="1526"/>
      <c r="AB206" s="1526"/>
      <c r="AC206" s="1526"/>
      <c r="AD206" s="1526"/>
      <c r="AE206" s="1523"/>
      <c r="AF206" s="1524"/>
      <c r="AG206" s="1525"/>
      <c r="AI206" s="1018" t="s">
        <v>337</v>
      </c>
      <c r="AJ206" s="1019"/>
      <c r="AK206" s="1526"/>
      <c r="AL206" s="1526"/>
      <c r="AM206" s="1526"/>
      <c r="AN206" s="1526"/>
      <c r="AO206" s="1526"/>
      <c r="AP206" s="1523"/>
      <c r="AQ206" s="1524"/>
      <c r="AR206" s="1525"/>
      <c r="AT206" s="1018" t="s">
        <v>338</v>
      </c>
      <c r="AU206" s="1020"/>
      <c r="AV206" s="1526"/>
      <c r="AW206" s="1526"/>
      <c r="AX206" s="1526"/>
      <c r="AY206" s="1526"/>
      <c r="AZ206" s="1526"/>
      <c r="BA206" s="1523"/>
      <c r="BB206" s="1524"/>
      <c r="BC206" s="1525"/>
    </row>
    <row r="207" spans="1:56" s="1" customFormat="1" ht="12" customHeight="1" thickTop="1" thickBot="1">
      <c r="A207" s="591" t="s">
        <v>406</v>
      </c>
      <c r="B207" s="206"/>
      <c r="C207" s="875"/>
      <c r="D207" s="50"/>
      <c r="E207" s="757"/>
      <c r="F207" s="2"/>
      <c r="G207" s="2"/>
      <c r="H207" s="748"/>
      <c r="I207" s="887"/>
      <c r="J207" s="894"/>
      <c r="K207" s="51">
        <f t="shared" si="55"/>
        <v>0</v>
      </c>
      <c r="L207" s="757"/>
      <c r="M207" s="770"/>
      <c r="N207" s="770"/>
      <c r="O207" s="771"/>
      <c r="P207" s="1198"/>
      <c r="Q207" s="50"/>
      <c r="R207" s="160">
        <f t="shared" ref="R207:R210" si="56">SUM(K207)</f>
        <v>0</v>
      </c>
      <c r="S207" s="1498"/>
      <c r="T207" s="1499"/>
      <c r="U207" s="1499"/>
      <c r="V207" s="1500"/>
      <c r="W207" s="1029"/>
      <c r="X207" s="1031" t="s">
        <v>336</v>
      </c>
      <c r="Y207" s="1021"/>
      <c r="Z207" s="1526"/>
      <c r="AA207" s="1526"/>
      <c r="AB207" s="1526"/>
      <c r="AC207" s="1526"/>
      <c r="AD207" s="1526"/>
      <c r="AE207" s="1523"/>
      <c r="AF207" s="1524"/>
      <c r="AG207" s="1525"/>
      <c r="AI207" s="1018" t="s">
        <v>337</v>
      </c>
      <c r="AJ207" s="1019"/>
      <c r="AK207" s="1526"/>
      <c r="AL207" s="1526"/>
      <c r="AM207" s="1526"/>
      <c r="AN207" s="1526"/>
      <c r="AO207" s="1526"/>
      <c r="AP207" s="1523"/>
      <c r="AQ207" s="1524"/>
      <c r="AR207" s="1525"/>
      <c r="AT207" s="1018" t="s">
        <v>338</v>
      </c>
      <c r="AU207" s="1020"/>
      <c r="AV207" s="1526"/>
      <c r="AW207" s="1526"/>
      <c r="AX207" s="1526"/>
      <c r="AY207" s="1526"/>
      <c r="AZ207" s="1526"/>
      <c r="BA207" s="1523"/>
      <c r="BB207" s="1524"/>
      <c r="BC207" s="1525"/>
    </row>
    <row r="208" spans="1:56" s="1" customFormat="1" ht="12" customHeight="1" thickTop="1" thickBot="1">
      <c r="A208" s="591" t="s">
        <v>407</v>
      </c>
      <c r="B208" s="206"/>
      <c r="C208" s="875"/>
      <c r="D208" s="50"/>
      <c r="E208" s="757"/>
      <c r="F208" s="2"/>
      <c r="G208" s="2"/>
      <c r="H208" s="748"/>
      <c r="I208" s="887"/>
      <c r="J208" s="894"/>
      <c r="K208" s="51">
        <f t="shared" si="55"/>
        <v>0</v>
      </c>
      <c r="L208" s="757"/>
      <c r="M208" s="770"/>
      <c r="N208" s="770"/>
      <c r="O208" s="771"/>
      <c r="P208" s="1198"/>
      <c r="Q208" s="50"/>
      <c r="R208" s="160">
        <f t="shared" si="56"/>
        <v>0</v>
      </c>
      <c r="S208" s="1498"/>
      <c r="T208" s="1499"/>
      <c r="U208" s="1499"/>
      <c r="V208" s="1500"/>
      <c r="W208" s="1029"/>
      <c r="X208" s="1031" t="s">
        <v>336</v>
      </c>
      <c r="Y208" s="1021"/>
      <c r="Z208" s="1526"/>
      <c r="AA208" s="1526"/>
      <c r="AB208" s="1526"/>
      <c r="AC208" s="1526"/>
      <c r="AD208" s="1526"/>
      <c r="AE208" s="1523"/>
      <c r="AF208" s="1524"/>
      <c r="AG208" s="1525"/>
      <c r="AI208" s="1018" t="s">
        <v>337</v>
      </c>
      <c r="AJ208" s="1019"/>
      <c r="AK208" s="1533"/>
      <c r="AL208" s="1533"/>
      <c r="AM208" s="1533"/>
      <c r="AN208" s="1533"/>
      <c r="AO208" s="1533"/>
      <c r="AP208" s="1534"/>
      <c r="AQ208" s="1535"/>
      <c r="AR208" s="1536"/>
      <c r="AT208" s="1018" t="s">
        <v>338</v>
      </c>
      <c r="AU208" s="1020"/>
      <c r="AV208" s="1526"/>
      <c r="AW208" s="1526"/>
      <c r="AX208" s="1526"/>
      <c r="AY208" s="1526"/>
      <c r="AZ208" s="1526"/>
      <c r="BA208" s="1523"/>
      <c r="BB208" s="1524"/>
      <c r="BC208" s="1525"/>
    </row>
    <row r="209" spans="1:56" s="1" customFormat="1" ht="12" customHeight="1" thickTop="1" thickBot="1">
      <c r="A209" s="591" t="s">
        <v>408</v>
      </c>
      <c r="B209" s="206"/>
      <c r="C209" s="875"/>
      <c r="D209" s="50"/>
      <c r="E209" s="757"/>
      <c r="F209" s="2"/>
      <c r="G209" s="2"/>
      <c r="H209" s="748"/>
      <c r="I209" s="887"/>
      <c r="J209" s="894"/>
      <c r="K209" s="51">
        <f t="shared" si="55"/>
        <v>0</v>
      </c>
      <c r="L209" s="757"/>
      <c r="M209" s="770"/>
      <c r="N209" s="770"/>
      <c r="O209" s="771"/>
      <c r="P209" s="1198"/>
      <c r="Q209" s="50"/>
      <c r="R209" s="160">
        <f t="shared" si="56"/>
        <v>0</v>
      </c>
      <c r="S209" s="1498"/>
      <c r="T209" s="1499"/>
      <c r="U209" s="1499"/>
      <c r="V209" s="1500"/>
      <c r="W209" s="1029"/>
      <c r="X209" s="1031" t="s">
        <v>336</v>
      </c>
      <c r="Y209" s="1021"/>
      <c r="Z209" s="1526"/>
      <c r="AA209" s="1526"/>
      <c r="AB209" s="1526"/>
      <c r="AC209" s="1526"/>
      <c r="AD209" s="1526"/>
      <c r="AE209" s="1523"/>
      <c r="AF209" s="1524"/>
      <c r="AG209" s="1525"/>
      <c r="AI209" s="1018" t="s">
        <v>337</v>
      </c>
      <c r="AJ209" s="1019"/>
      <c r="AK209" s="1533"/>
      <c r="AL209" s="1533"/>
      <c r="AM209" s="1533"/>
      <c r="AN209" s="1533"/>
      <c r="AO209" s="1533"/>
      <c r="AP209" s="1534"/>
      <c r="AQ209" s="1535"/>
      <c r="AR209" s="1536"/>
      <c r="AT209" s="1018" t="s">
        <v>338</v>
      </c>
      <c r="AU209" s="1020"/>
      <c r="AV209" s="1526"/>
      <c r="AW209" s="1526"/>
      <c r="AX209" s="1526"/>
      <c r="AY209" s="1526"/>
      <c r="AZ209" s="1526"/>
      <c r="BA209" s="1523"/>
      <c r="BB209" s="1524"/>
      <c r="BC209" s="1525"/>
    </row>
    <row r="210" spans="1:56" s="1" customFormat="1" ht="12" customHeight="1" thickTop="1" thickBot="1">
      <c r="A210" s="591" t="s">
        <v>409</v>
      </c>
      <c r="B210" s="206"/>
      <c r="C210" s="875"/>
      <c r="D210" s="50"/>
      <c r="E210" s="757">
        <f>F210/100</f>
        <v>0</v>
      </c>
      <c r="F210" s="2"/>
      <c r="G210" s="2">
        <f>D210-F210</f>
        <v>0</v>
      </c>
      <c r="H210" s="748" t="e">
        <f>-G210/E210/100</f>
        <v>#DIV/0!</v>
      </c>
      <c r="I210" s="887"/>
      <c r="J210" s="894"/>
      <c r="K210" s="51">
        <f t="shared" si="55"/>
        <v>0</v>
      </c>
      <c r="L210" s="757">
        <f>M210/100</f>
        <v>0</v>
      </c>
      <c r="M210" s="770"/>
      <c r="N210" s="770">
        <f>K210-M210</f>
        <v>0</v>
      </c>
      <c r="O210" s="771" t="e">
        <f>-N210/L210/100</f>
        <v>#DIV/0!</v>
      </c>
      <c r="P210" s="1198"/>
      <c r="Q210" s="50"/>
      <c r="R210" s="160">
        <f t="shared" si="56"/>
        <v>0</v>
      </c>
      <c r="S210" s="1498"/>
      <c r="T210" s="1499"/>
      <c r="U210" s="1499"/>
      <c r="V210" s="1500"/>
      <c r="W210" s="1029"/>
      <c r="X210" s="1031" t="s">
        <v>336</v>
      </c>
      <c r="Y210" s="1021"/>
      <c r="Z210" s="1526"/>
      <c r="AA210" s="1526"/>
      <c r="AB210" s="1526"/>
      <c r="AC210" s="1526"/>
      <c r="AD210" s="1526"/>
      <c r="AE210" s="1523"/>
      <c r="AF210" s="1524"/>
      <c r="AG210" s="1525"/>
      <c r="AI210" s="1018" t="s">
        <v>337</v>
      </c>
      <c r="AJ210" s="1019"/>
      <c r="AK210" s="1526"/>
      <c r="AL210" s="1526"/>
      <c r="AM210" s="1526"/>
      <c r="AN210" s="1526"/>
      <c r="AO210" s="1526"/>
      <c r="AP210" s="1523"/>
      <c r="AQ210" s="1524"/>
      <c r="AR210" s="1525"/>
      <c r="AT210" s="1018" t="s">
        <v>338</v>
      </c>
      <c r="AU210" s="1020"/>
      <c r="AV210" s="1526"/>
      <c r="AW210" s="1526"/>
      <c r="AX210" s="1526"/>
      <c r="AY210" s="1526"/>
      <c r="AZ210" s="1526"/>
      <c r="BA210" s="1523"/>
      <c r="BB210" s="1524"/>
      <c r="BC210" s="1525"/>
    </row>
    <row r="211" spans="1:56" s="1" customFormat="1" ht="15" thickTop="1" thickBot="1">
      <c r="A211" s="592" t="s">
        <v>410</v>
      </c>
      <c r="B211" s="602" t="s">
        <v>346</v>
      </c>
      <c r="C211" s="880"/>
      <c r="D211" s="621"/>
      <c r="E211" s="621"/>
      <c r="F211" s="621"/>
      <c r="G211" s="621"/>
      <c r="H211" s="621"/>
      <c r="I211" s="880"/>
      <c r="J211" s="896"/>
      <c r="K211" s="19"/>
      <c r="L211" s="747"/>
      <c r="M211" s="107"/>
      <c r="N211" s="107"/>
      <c r="O211" s="774"/>
      <c r="P211" s="1175"/>
      <c r="Q211" s="18"/>
      <c r="R211" s="20"/>
      <c r="S211" s="1504" t="s">
        <v>271</v>
      </c>
      <c r="T211" s="1505"/>
      <c r="U211" s="1505"/>
      <c r="V211" s="1506"/>
      <c r="W211" s="373"/>
      <c r="X211" s="373"/>
      <c r="Y211" s="373"/>
      <c r="Z211" s="1030"/>
      <c r="AA211" s="1030"/>
      <c r="AB211" s="1030"/>
      <c r="AC211" s="1030"/>
      <c r="AD211" s="1030"/>
      <c r="AE211" s="1030"/>
      <c r="AF211" s="1030"/>
      <c r="AG211" s="1030"/>
      <c r="AH211" s="1030"/>
      <c r="AI211" s="1030"/>
      <c r="AJ211" s="1030"/>
      <c r="AK211" s="1030"/>
      <c r="AL211" s="1030"/>
      <c r="AM211" s="1030"/>
      <c r="AN211" s="1030"/>
      <c r="AO211" s="1030"/>
      <c r="AP211" s="1030"/>
      <c r="AQ211" s="1030"/>
      <c r="AR211" s="1030"/>
      <c r="AS211" s="1030"/>
      <c r="AT211" s="1030"/>
      <c r="AU211" s="1030"/>
      <c r="AV211" s="1030"/>
      <c r="AW211" s="1030"/>
      <c r="AX211" s="1030"/>
      <c r="AY211" s="1030"/>
      <c r="AZ211" s="1030"/>
      <c r="BA211" s="1030"/>
      <c r="BB211" s="1030"/>
      <c r="BC211" s="1030"/>
      <c r="BD211" s="1030"/>
    </row>
    <row r="212" spans="1:56" s="1" customFormat="1" ht="12" customHeight="1" thickTop="1" thickBot="1">
      <c r="A212" s="591" t="s">
        <v>411</v>
      </c>
      <c r="B212" s="206"/>
      <c r="C212" s="875"/>
      <c r="D212" s="50"/>
      <c r="E212" s="757">
        <f>F212/100</f>
        <v>0</v>
      </c>
      <c r="F212" s="2"/>
      <c r="G212" s="2">
        <f>D212-F212</f>
        <v>0</v>
      </c>
      <c r="H212" s="748" t="e">
        <f>-G212/E212/100</f>
        <v>#DIV/0!</v>
      </c>
      <c r="I212" s="887"/>
      <c r="J212" s="894"/>
      <c r="K212" s="51">
        <f t="shared" si="55"/>
        <v>0</v>
      </c>
      <c r="L212" s="757">
        <f>M212/100</f>
        <v>0</v>
      </c>
      <c r="M212" s="770"/>
      <c r="N212" s="770">
        <f>K212-M212</f>
        <v>0</v>
      </c>
      <c r="O212" s="771" t="e">
        <f>-N212/L212/100</f>
        <v>#DIV/0!</v>
      </c>
      <c r="P212" s="1198"/>
      <c r="Q212" s="50"/>
      <c r="R212" s="160">
        <f>SUM(K212)</f>
        <v>0</v>
      </c>
      <c r="S212" s="1498"/>
      <c r="T212" s="1499"/>
      <c r="U212" s="1499"/>
      <c r="V212" s="1500"/>
      <c r="W212" s="373"/>
      <c r="X212" s="373"/>
      <c r="Y212" s="373"/>
      <c r="Z212" s="1030"/>
      <c r="AA212" s="1030"/>
      <c r="AB212" s="1030"/>
      <c r="AC212" s="1030"/>
      <c r="AD212" s="1030"/>
      <c r="AE212" s="1030"/>
      <c r="AF212" s="1030"/>
      <c r="AG212" s="1030"/>
      <c r="AH212" s="1030"/>
      <c r="AI212" s="1030"/>
      <c r="AJ212" s="1030"/>
      <c r="AK212" s="1030"/>
      <c r="AL212" s="1030"/>
      <c r="AM212" s="1030"/>
      <c r="AN212" s="1030"/>
      <c r="AO212" s="1030"/>
      <c r="AP212" s="1030"/>
      <c r="AQ212" s="1030"/>
      <c r="AR212" s="1030"/>
      <c r="AS212" s="1030"/>
      <c r="AT212" s="1030"/>
      <c r="AU212" s="1030"/>
      <c r="AV212" s="1030"/>
      <c r="AW212" s="1030"/>
      <c r="AX212" s="1030"/>
      <c r="AY212" s="1030"/>
      <c r="AZ212" s="1030"/>
      <c r="BA212" s="1030"/>
      <c r="BB212" s="1030"/>
      <c r="BC212" s="1030"/>
      <c r="BD212" s="1030"/>
    </row>
    <row r="213" spans="1:56" s="1" customFormat="1" ht="12" customHeight="1" thickTop="1" thickBot="1">
      <c r="A213" s="591" t="s">
        <v>412</v>
      </c>
      <c r="B213" s="206"/>
      <c r="C213" s="875"/>
      <c r="D213" s="50"/>
      <c r="E213" s="757">
        <f>F213/100</f>
        <v>0</v>
      </c>
      <c r="F213" s="2"/>
      <c r="G213" s="2">
        <f>D213-F213</f>
        <v>0</v>
      </c>
      <c r="H213" s="748" t="e">
        <f>-G213/E213/100</f>
        <v>#DIV/0!</v>
      </c>
      <c r="I213" s="887"/>
      <c r="J213" s="894"/>
      <c r="K213" s="51">
        <f t="shared" si="55"/>
        <v>0</v>
      </c>
      <c r="L213" s="757">
        <f>M213/100</f>
        <v>0</v>
      </c>
      <c r="M213" s="770"/>
      <c r="N213" s="770">
        <f>K213-M213</f>
        <v>0</v>
      </c>
      <c r="O213" s="771" t="e">
        <f>-N213/L213/100</f>
        <v>#DIV/0!</v>
      </c>
      <c r="P213" s="1198"/>
      <c r="Q213" s="50"/>
      <c r="R213" s="160">
        <f>SUM(K213)</f>
        <v>0</v>
      </c>
      <c r="S213" s="1498"/>
      <c r="T213" s="1499"/>
      <c r="U213" s="1499"/>
      <c r="V213" s="1500"/>
      <c r="W213" s="373"/>
      <c r="X213" s="373"/>
      <c r="Y213" s="373"/>
      <c r="Z213" s="1030"/>
      <c r="AA213" s="1030"/>
      <c r="AB213" s="1030"/>
      <c r="AC213" s="1030"/>
      <c r="AD213" s="1030"/>
      <c r="AE213" s="1030"/>
      <c r="AF213" s="1030"/>
      <c r="AG213" s="1030"/>
      <c r="AH213" s="1030"/>
      <c r="AI213" s="1030"/>
      <c r="AJ213" s="1030"/>
      <c r="AK213" s="1030"/>
      <c r="AL213" s="1030"/>
      <c r="AM213" s="1030"/>
      <c r="AN213" s="1030"/>
      <c r="AO213" s="1030"/>
      <c r="AP213" s="1030"/>
      <c r="AQ213" s="1030"/>
      <c r="AR213" s="1030"/>
      <c r="AS213" s="1030"/>
      <c r="AT213" s="1030"/>
      <c r="AU213" s="1030"/>
      <c r="AV213" s="1030"/>
      <c r="AW213" s="1030"/>
      <c r="AX213" s="1030"/>
      <c r="AY213" s="1030"/>
      <c r="AZ213" s="1030"/>
      <c r="BA213" s="1030"/>
      <c r="BB213" s="1030"/>
      <c r="BC213" s="1030"/>
      <c r="BD213" s="1030"/>
    </row>
    <row r="214" spans="1:56" s="1" customFormat="1" ht="15" thickTop="1" thickBot="1">
      <c r="A214" s="592" t="s">
        <v>413</v>
      </c>
      <c r="B214" s="602" t="s">
        <v>350</v>
      </c>
      <c r="C214" s="880"/>
      <c r="D214" s="621"/>
      <c r="E214" s="621"/>
      <c r="F214" s="621"/>
      <c r="G214" s="621"/>
      <c r="H214" s="621"/>
      <c r="I214" s="880"/>
      <c r="J214" s="896"/>
      <c r="K214" s="19"/>
      <c r="L214" s="747"/>
      <c r="M214" s="107"/>
      <c r="N214" s="107"/>
      <c r="O214" s="774"/>
      <c r="P214" s="1175"/>
      <c r="Q214" s="18"/>
      <c r="R214" s="20"/>
      <c r="S214" s="1504" t="s">
        <v>271</v>
      </c>
      <c r="T214" s="1505"/>
      <c r="U214" s="1505"/>
      <c r="V214" s="1506"/>
      <c r="W214" s="373"/>
      <c r="X214" s="373"/>
      <c r="Y214" s="373"/>
      <c r="Z214" s="1030"/>
      <c r="AA214" s="1030"/>
      <c r="AB214" s="1030"/>
      <c r="AC214" s="1030"/>
      <c r="AD214" s="1030"/>
      <c r="AE214" s="1030"/>
      <c r="AF214" s="1030"/>
      <c r="AG214" s="1030"/>
      <c r="AH214" s="1030"/>
      <c r="AI214" s="1030"/>
      <c r="AJ214" s="1030"/>
      <c r="AK214" s="1030"/>
      <c r="AL214" s="1030"/>
      <c r="AM214" s="1030"/>
      <c r="AN214" s="1030"/>
      <c r="AO214" s="1030"/>
      <c r="AP214" s="1030"/>
      <c r="AQ214" s="1030"/>
      <c r="AR214" s="1030"/>
      <c r="AS214" s="1030"/>
      <c r="AT214" s="1030"/>
      <c r="AU214" s="1030"/>
      <c r="AV214" s="1030"/>
      <c r="AW214" s="1030"/>
      <c r="AX214" s="1030"/>
      <c r="AY214" s="1030"/>
      <c r="AZ214" s="1030"/>
      <c r="BA214" s="1030"/>
      <c r="BB214" s="1030"/>
      <c r="BC214" s="1030"/>
      <c r="BD214" s="1030"/>
    </row>
    <row r="215" spans="1:56" s="1" customFormat="1" ht="12" customHeight="1" thickTop="1" thickBot="1">
      <c r="A215" s="591" t="s">
        <v>414</v>
      </c>
      <c r="B215" s="206"/>
      <c r="C215" s="875"/>
      <c r="D215" s="50"/>
      <c r="E215" s="757">
        <f>F215/100</f>
        <v>0</v>
      </c>
      <c r="F215" s="2"/>
      <c r="G215" s="2">
        <f>D215-F215</f>
        <v>0</v>
      </c>
      <c r="H215" s="748" t="e">
        <f>-G215/E215/100</f>
        <v>#DIV/0!</v>
      </c>
      <c r="I215" s="887"/>
      <c r="J215" s="894"/>
      <c r="K215" s="51">
        <f t="shared" si="55"/>
        <v>0</v>
      </c>
      <c r="L215" s="757">
        <f>M215/100</f>
        <v>0</v>
      </c>
      <c r="M215" s="770"/>
      <c r="N215" s="770">
        <f>K215-M215</f>
        <v>0</v>
      </c>
      <c r="O215" s="771" t="e">
        <f>-N215/L215/100</f>
        <v>#DIV/0!</v>
      </c>
      <c r="P215" s="1198"/>
      <c r="Q215" s="50"/>
      <c r="R215" s="160">
        <f>SUM(K215)</f>
        <v>0</v>
      </c>
      <c r="S215" s="1498"/>
      <c r="T215" s="1499"/>
      <c r="U215" s="1499"/>
      <c r="V215" s="1500"/>
      <c r="W215" s="373"/>
      <c r="X215" s="373"/>
      <c r="Y215" s="373"/>
      <c r="Z215" s="1030"/>
      <c r="AA215" s="1030"/>
      <c r="AB215" s="1030"/>
      <c r="AC215" s="1030"/>
      <c r="AD215" s="1030"/>
      <c r="AE215" s="1030"/>
      <c r="AF215" s="1030"/>
      <c r="AG215" s="1030"/>
      <c r="AH215" s="1030"/>
      <c r="AI215" s="1030"/>
      <c r="AJ215" s="1030"/>
      <c r="AK215" s="1030"/>
      <c r="AL215" s="1030"/>
      <c r="AM215" s="1030"/>
      <c r="AN215" s="1030"/>
      <c r="AO215" s="1030"/>
      <c r="AP215" s="1030"/>
      <c r="AQ215" s="1030"/>
      <c r="AR215" s="1030"/>
      <c r="AS215" s="1030"/>
      <c r="AT215" s="1030"/>
      <c r="AU215" s="1030"/>
      <c r="AV215" s="1030"/>
      <c r="AW215" s="1030"/>
      <c r="AX215" s="1030"/>
      <c r="AY215" s="1030"/>
      <c r="AZ215" s="1030"/>
      <c r="BA215" s="1030"/>
      <c r="BB215" s="1030"/>
      <c r="BC215" s="1030"/>
      <c r="BD215" s="1030"/>
    </row>
    <row r="216" spans="1:56" s="1" customFormat="1" ht="12" customHeight="1" thickTop="1" thickBot="1">
      <c r="A216" s="300"/>
      <c r="B216" s="600"/>
      <c r="C216" s="876"/>
      <c r="D216" s="107"/>
      <c r="E216" s="107"/>
      <c r="F216" s="107"/>
      <c r="G216" s="107"/>
      <c r="H216" s="107"/>
      <c r="I216" s="876"/>
      <c r="J216" s="14" t="s">
        <v>133</v>
      </c>
      <c r="K216" s="52">
        <f>SUM(K201:K204,K206:K210,K212:K213,K215:K215)</f>
        <v>0</v>
      </c>
      <c r="L216" s="747"/>
      <c r="M216" s="772"/>
      <c r="N216" s="772"/>
      <c r="O216" s="773"/>
      <c r="P216" s="1172"/>
      <c r="Q216" s="52">
        <f>SUM(Q201:Q204,Q206:Q210,Q212:Q213,Q215:Q215)</f>
        <v>0</v>
      </c>
      <c r="R216" s="52">
        <f>SUM(R201:R204,R206:R210,R212:R213,R215:R215)</f>
        <v>0</v>
      </c>
      <c r="S216" s="1035" t="b">
        <f>Q216+R216=K216</f>
        <v>1</v>
      </c>
      <c r="T216" s="1025"/>
      <c r="U216" s="1025"/>
      <c r="V216" s="1025"/>
      <c r="W216" s="373"/>
      <c r="X216" s="373"/>
      <c r="Y216" s="373"/>
      <c r="Z216" s="1030"/>
      <c r="AA216" s="1030"/>
      <c r="AB216" s="1030"/>
      <c r="AC216" s="1030"/>
      <c r="AD216" s="1030"/>
      <c r="AE216" s="1030"/>
      <c r="AF216" s="1030"/>
      <c r="AG216" s="1030"/>
      <c r="AH216" s="1030"/>
      <c r="AI216" s="1030"/>
      <c r="AJ216" s="1030"/>
      <c r="AK216" s="1030"/>
      <c r="AL216" s="1030"/>
      <c r="AM216" s="1030"/>
      <c r="AN216" s="1030"/>
      <c r="AO216" s="1030"/>
      <c r="AP216" s="1030"/>
      <c r="AQ216" s="1030"/>
      <c r="AR216" s="1030"/>
      <c r="AS216" s="1030"/>
      <c r="AT216" s="1030"/>
      <c r="AU216" s="1030"/>
      <c r="AV216" s="1030"/>
      <c r="AW216" s="1030"/>
      <c r="AX216" s="1030"/>
      <c r="AY216" s="1030"/>
      <c r="AZ216" s="1030"/>
      <c r="BA216" s="1030"/>
      <c r="BB216" s="1030"/>
      <c r="BC216" s="1030"/>
      <c r="BD216" s="1030"/>
    </row>
    <row r="217" spans="1:56" s="1" customFormat="1" ht="12" customHeight="1" thickBot="1">
      <c r="A217" s="300"/>
      <c r="B217" s="600"/>
      <c r="C217" s="876"/>
      <c r="D217" s="107"/>
      <c r="E217" s="107"/>
      <c r="F217" s="107"/>
      <c r="G217" s="107"/>
      <c r="H217" s="107"/>
      <c r="I217" s="876"/>
      <c r="J217" s="16"/>
      <c r="K217" s="17"/>
      <c r="L217" s="747"/>
      <c r="M217" s="772"/>
      <c r="N217" s="772"/>
      <c r="O217" s="773"/>
      <c r="P217" s="1178"/>
      <c r="Q217" s="15"/>
      <c r="R217" s="15"/>
      <c r="S217" s="1039"/>
      <c r="T217" s="1025"/>
      <c r="U217" s="1025"/>
      <c r="V217" s="1025"/>
      <c r="W217" s="373"/>
      <c r="X217" s="373"/>
      <c r="Y217" s="373"/>
      <c r="Z217" s="1030"/>
      <c r="AA217" s="1030"/>
      <c r="AB217" s="1030"/>
      <c r="AC217" s="1030"/>
      <c r="AD217" s="1030"/>
      <c r="AE217" s="1030"/>
      <c r="AF217" s="1030"/>
      <c r="AG217" s="1030"/>
      <c r="AH217" s="1030"/>
      <c r="AI217" s="1030"/>
      <c r="AJ217" s="1030"/>
      <c r="AK217" s="1030"/>
      <c r="AL217" s="1030"/>
      <c r="AM217" s="1030"/>
      <c r="AN217" s="1030"/>
      <c r="AO217" s="1030"/>
      <c r="AP217" s="1030"/>
      <c r="AQ217" s="1030"/>
      <c r="AR217" s="1030"/>
      <c r="AS217" s="1030"/>
      <c r="AT217" s="1030"/>
      <c r="AU217" s="1030"/>
      <c r="AV217" s="1030"/>
      <c r="AW217" s="1030"/>
      <c r="AX217" s="1030"/>
      <c r="AY217" s="1030"/>
      <c r="AZ217" s="1030"/>
      <c r="BA217" s="1030"/>
      <c r="BB217" s="1030"/>
      <c r="BC217" s="1030"/>
      <c r="BD217" s="1030"/>
    </row>
    <row r="218" spans="1:56" s="1" customFormat="1" ht="16.5" thickTop="1" thickBot="1">
      <c r="A218" s="590" t="s">
        <v>415</v>
      </c>
      <c r="B218" s="601" t="s">
        <v>416</v>
      </c>
      <c r="C218" s="878"/>
      <c r="D218" s="620"/>
      <c r="E218" s="620"/>
      <c r="F218" s="620"/>
      <c r="G218" s="620"/>
      <c r="H218" s="620"/>
      <c r="I218" s="878"/>
      <c r="J218" s="874"/>
      <c r="K218" s="99"/>
      <c r="L218" s="747"/>
      <c r="M218" s="772"/>
      <c r="N218" s="772"/>
      <c r="O218" s="773"/>
      <c r="P218" s="1207"/>
      <c r="Q218" s="13" t="s">
        <v>118</v>
      </c>
      <c r="R218" s="13" t="s">
        <v>119</v>
      </c>
      <c r="S218" s="1039"/>
      <c r="T218" s="1025"/>
      <c r="U218" s="1025"/>
      <c r="V218" s="1025"/>
      <c r="W218" s="373"/>
      <c r="X218" s="373"/>
      <c r="Y218" s="373"/>
      <c r="Z218" s="1030"/>
      <c r="AA218" s="1030"/>
      <c r="AB218" s="1030"/>
      <c r="AC218" s="1030"/>
      <c r="AD218" s="1030"/>
      <c r="AE218" s="1030"/>
      <c r="AF218" s="1030"/>
      <c r="AG218" s="1030"/>
      <c r="AH218" s="1030"/>
      <c r="AI218" s="1030"/>
      <c r="AJ218" s="1030"/>
      <c r="AK218" s="1030"/>
      <c r="AL218" s="1030"/>
      <c r="AM218" s="1030"/>
      <c r="AN218" s="1030"/>
      <c r="AO218" s="1030"/>
      <c r="AP218" s="1030"/>
      <c r="AQ218" s="1030"/>
      <c r="AR218" s="1030"/>
      <c r="AS218" s="1030"/>
      <c r="AT218" s="1030"/>
      <c r="AU218" s="1030"/>
      <c r="AV218" s="1030"/>
      <c r="AW218" s="1030"/>
      <c r="AX218" s="1030"/>
      <c r="AY218" s="1030"/>
      <c r="AZ218" s="1030"/>
      <c r="BA218" s="1030"/>
      <c r="BB218" s="1030"/>
      <c r="BC218" s="1030"/>
      <c r="BD218" s="1030"/>
    </row>
    <row r="219" spans="1:56" s="1" customFormat="1" ht="15" thickTop="1" thickBot="1">
      <c r="A219" s="592" t="s">
        <v>417</v>
      </c>
      <c r="B219" s="602" t="s">
        <v>344</v>
      </c>
      <c r="C219" s="880"/>
      <c r="D219" s="621"/>
      <c r="E219" s="621"/>
      <c r="F219" s="621"/>
      <c r="G219" s="621"/>
      <c r="H219" s="621"/>
      <c r="I219" s="880"/>
      <c r="J219" s="896"/>
      <c r="K219" s="19"/>
      <c r="L219" s="747"/>
      <c r="M219" s="107"/>
      <c r="N219" s="107"/>
      <c r="O219" s="774"/>
      <c r="P219" s="1175"/>
      <c r="Q219" s="18"/>
      <c r="R219" s="20"/>
      <c r="S219" s="1504" t="s">
        <v>271</v>
      </c>
      <c r="T219" s="1505"/>
      <c r="U219" s="1505"/>
      <c r="V219" s="1506"/>
      <c r="W219" s="1567" t="s">
        <v>272</v>
      </c>
      <c r="X219" s="1567"/>
      <c r="Y219" s="1567"/>
      <c r="Z219" s="1530" t="s">
        <v>273</v>
      </c>
      <c r="AA219" s="1530"/>
      <c r="AB219" s="1530"/>
      <c r="AC219" s="1530"/>
      <c r="AD219" s="1530"/>
      <c r="AE219" s="1530" t="s">
        <v>274</v>
      </c>
      <c r="AF219" s="1530"/>
      <c r="AG219" s="1530"/>
      <c r="AH219" s="1530"/>
      <c r="AI219" s="1530"/>
      <c r="AJ219" s="1530"/>
      <c r="AK219" s="1530"/>
      <c r="AL219" s="1530"/>
      <c r="AM219" s="1530"/>
      <c r="AN219" s="1530"/>
      <c r="AO219" s="1030"/>
      <c r="AP219" s="1030"/>
      <c r="AQ219" s="1030"/>
      <c r="AR219" s="1030"/>
      <c r="AS219" s="1030"/>
      <c r="AT219" s="1030"/>
      <c r="AU219" s="1030"/>
      <c r="AV219" s="1030"/>
      <c r="AW219" s="1030"/>
      <c r="AX219" s="1030"/>
      <c r="AY219" s="1030"/>
      <c r="AZ219" s="1030"/>
      <c r="BA219" s="1030"/>
      <c r="BB219" s="1030"/>
      <c r="BC219" s="1030"/>
      <c r="BD219" s="1030"/>
    </row>
    <row r="220" spans="1:56" s="1" customFormat="1" ht="12" customHeight="1" thickTop="1">
      <c r="A220" s="1509"/>
      <c r="B220" s="1510"/>
      <c r="C220" s="875"/>
      <c r="D220" s="50"/>
      <c r="E220" s="757">
        <f>F220/100</f>
        <v>0</v>
      </c>
      <c r="F220" s="2"/>
      <c r="G220" s="2">
        <f>D220-F220</f>
        <v>0</v>
      </c>
      <c r="H220" s="748" t="e">
        <f>-G220/E220/100</f>
        <v>#DIV/0!</v>
      </c>
      <c r="I220" s="887"/>
      <c r="J220" s="894"/>
      <c r="K220" s="51">
        <f>ROUND(C220*D220*I220,0)</f>
        <v>0</v>
      </c>
      <c r="L220" s="757">
        <f>M220/100</f>
        <v>0</v>
      </c>
      <c r="M220" s="770"/>
      <c r="N220" s="770">
        <f>K220-M220</f>
        <v>0</v>
      </c>
      <c r="O220" s="771" t="e">
        <f>-N220/L220/100</f>
        <v>#DIV/0!</v>
      </c>
      <c r="P220" s="1198"/>
      <c r="Q220" s="50"/>
      <c r="R220" s="160">
        <f>SUM(K220)</f>
        <v>0</v>
      </c>
      <c r="S220" s="1498"/>
      <c r="T220" s="1499"/>
      <c r="U220" s="1499"/>
      <c r="V220" s="1500"/>
      <c r="W220" s="1026"/>
      <c r="X220" s="1026"/>
      <c r="Y220" s="1026"/>
      <c r="Z220" s="1537"/>
      <c r="AA220" s="1537"/>
      <c r="AB220" s="1537"/>
      <c r="AC220" s="1537"/>
      <c r="AD220" s="1537"/>
      <c r="AE220" s="1538"/>
      <c r="AF220" s="1538"/>
      <c r="AG220" s="1538"/>
      <c r="AH220" s="1538"/>
      <c r="AI220" s="1538"/>
      <c r="AJ220" s="1538"/>
      <c r="AK220" s="1538"/>
      <c r="AL220" s="1538"/>
      <c r="AM220" s="1538"/>
      <c r="AN220" s="1538"/>
      <c r="AO220" s="280"/>
      <c r="AV220" s="280"/>
      <c r="AW220" s="280"/>
      <c r="AX220" s="280"/>
      <c r="AY220" s="280"/>
      <c r="AZ220" s="280"/>
    </row>
    <row r="221" spans="1:56" s="1" customFormat="1" ht="12" customHeight="1">
      <c r="A221" s="1507"/>
      <c r="B221" s="1508"/>
      <c r="C221" s="875"/>
      <c r="D221" s="50"/>
      <c r="E221" s="757">
        <f>F221/100</f>
        <v>0</v>
      </c>
      <c r="F221" s="2"/>
      <c r="G221" s="2">
        <f>D221-F221</f>
        <v>0</v>
      </c>
      <c r="H221" s="748" t="e">
        <f>-G221/E221/100</f>
        <v>#DIV/0!</v>
      </c>
      <c r="I221" s="887"/>
      <c r="J221" s="894"/>
      <c r="K221" s="51">
        <f>ROUND(C221*D221*I221,0)</f>
        <v>0</v>
      </c>
      <c r="L221" s="757">
        <f>M221/100</f>
        <v>0</v>
      </c>
      <c r="M221" s="770"/>
      <c r="N221" s="770">
        <f>K221-M221</f>
        <v>0</v>
      </c>
      <c r="O221" s="771" t="e">
        <f>-N221/L221/100</f>
        <v>#DIV/0!</v>
      </c>
      <c r="P221" s="1198"/>
      <c r="Q221" s="50"/>
      <c r="R221" s="160">
        <f>SUM(K221)</f>
        <v>0</v>
      </c>
      <c r="S221" s="1498"/>
      <c r="T221" s="1499"/>
      <c r="U221" s="1499"/>
      <c r="V221" s="1500"/>
      <c r="W221" s="1026"/>
      <c r="X221" s="1026"/>
      <c r="Y221" s="1026"/>
      <c r="Z221" s="1537"/>
      <c r="AA221" s="1537"/>
      <c r="AB221" s="1537"/>
      <c r="AC221" s="1537"/>
      <c r="AD221" s="1537"/>
      <c r="AE221" s="1538"/>
      <c r="AF221" s="1538"/>
      <c r="AG221" s="1538"/>
      <c r="AH221" s="1538"/>
      <c r="AI221" s="1538"/>
      <c r="AJ221" s="1538"/>
      <c r="AK221" s="1538"/>
      <c r="AL221" s="1538"/>
      <c r="AM221" s="1538"/>
      <c r="AN221" s="1538"/>
      <c r="AO221" s="280"/>
      <c r="AV221" s="280"/>
      <c r="AW221" s="280"/>
      <c r="AX221" s="280"/>
      <c r="AY221" s="280"/>
      <c r="AZ221" s="280"/>
    </row>
    <row r="222" spans="1:56" s="1" customFormat="1" ht="12" customHeight="1" thickBot="1">
      <c r="A222" s="1517"/>
      <c r="B222" s="1518"/>
      <c r="C222" s="875"/>
      <c r="D222" s="50"/>
      <c r="E222" s="757">
        <f>F222/100</f>
        <v>0</v>
      </c>
      <c r="F222" s="2"/>
      <c r="G222" s="2">
        <f>D222-F222</f>
        <v>0</v>
      </c>
      <c r="H222" s="748" t="e">
        <f>-G222/E222/100</f>
        <v>#DIV/0!</v>
      </c>
      <c r="I222" s="887"/>
      <c r="J222" s="894"/>
      <c r="K222" s="51">
        <f>ROUND(C222*D222*I222,0)</f>
        <v>0</v>
      </c>
      <c r="L222" s="757">
        <f>M222/100</f>
        <v>0</v>
      </c>
      <c r="M222" s="770"/>
      <c r="N222" s="770">
        <f>K222-M222</f>
        <v>0</v>
      </c>
      <c r="O222" s="771" t="e">
        <f>-N222/L222/100</f>
        <v>#DIV/0!</v>
      </c>
      <c r="P222" s="1198"/>
      <c r="Q222" s="50"/>
      <c r="R222" s="160">
        <f>SUM(K222)</f>
        <v>0</v>
      </c>
      <c r="S222" s="1498"/>
      <c r="T222" s="1499"/>
      <c r="U222" s="1499"/>
      <c r="V222" s="1500"/>
      <c r="W222" s="1026"/>
      <c r="X222" s="1026"/>
      <c r="Y222" s="1026"/>
      <c r="Z222" s="1537"/>
      <c r="AA222" s="1537"/>
      <c r="AB222" s="1537"/>
      <c r="AC222" s="1537"/>
      <c r="AD222" s="1537"/>
      <c r="AE222" s="1538"/>
      <c r="AF222" s="1538"/>
      <c r="AG222" s="1538"/>
      <c r="AH222" s="1538"/>
      <c r="AI222" s="1538"/>
      <c r="AJ222" s="1538"/>
      <c r="AK222" s="1538"/>
      <c r="AL222" s="1538"/>
      <c r="AM222" s="1538"/>
      <c r="AN222" s="1538"/>
      <c r="AO222" s="280"/>
      <c r="AV222" s="280"/>
      <c r="AW222" s="280"/>
      <c r="AX222" s="280"/>
      <c r="AY222" s="280"/>
      <c r="AZ222" s="280"/>
    </row>
    <row r="223" spans="1:56" s="1" customFormat="1" ht="15" thickTop="1" thickBot="1">
      <c r="A223" s="592" t="s">
        <v>418</v>
      </c>
      <c r="B223" s="602" t="s">
        <v>419</v>
      </c>
      <c r="C223" s="880"/>
      <c r="D223" s="621"/>
      <c r="E223" s="621"/>
      <c r="F223" s="621"/>
      <c r="G223" s="621"/>
      <c r="H223" s="621"/>
      <c r="I223" s="880"/>
      <c r="J223" s="896"/>
      <c r="K223" s="19"/>
      <c r="L223" s="747"/>
      <c r="M223" s="107"/>
      <c r="N223" s="107"/>
      <c r="O223" s="774"/>
      <c r="P223" s="1175"/>
      <c r="Q223" s="18"/>
      <c r="R223" s="20"/>
      <c r="S223" s="1504" t="s">
        <v>271</v>
      </c>
      <c r="T223" s="1505"/>
      <c r="U223" s="1505"/>
      <c r="V223" s="1506"/>
      <c r="W223" s="1027"/>
      <c r="X223" s="1027"/>
      <c r="Y223" s="1027"/>
      <c r="Z223" s="1530" t="s">
        <v>333</v>
      </c>
      <c r="AA223" s="1530"/>
      <c r="AB223" s="1530"/>
      <c r="AC223" s="1530"/>
      <c r="AD223" s="1530"/>
      <c r="AE223" s="1527" t="s">
        <v>334</v>
      </c>
      <c r="AF223" s="1528"/>
      <c r="AG223" s="1529"/>
      <c r="AK223" s="1530" t="s">
        <v>333</v>
      </c>
      <c r="AL223" s="1530"/>
      <c r="AM223" s="1530"/>
      <c r="AN223" s="1530"/>
      <c r="AO223" s="1530"/>
      <c r="AP223" s="1527" t="s">
        <v>334</v>
      </c>
      <c r="AQ223" s="1528"/>
      <c r="AR223" s="1529"/>
      <c r="AV223" s="1530" t="s">
        <v>333</v>
      </c>
      <c r="AW223" s="1530"/>
      <c r="AX223" s="1530"/>
      <c r="AY223" s="1530"/>
      <c r="AZ223" s="1530"/>
      <c r="BA223" s="1527" t="s">
        <v>334</v>
      </c>
      <c r="BB223" s="1528"/>
      <c r="BC223" s="1529"/>
    </row>
    <row r="224" spans="1:56" s="1" customFormat="1" ht="12" customHeight="1" thickTop="1" thickBot="1">
      <c r="A224" s="591" t="s">
        <v>420</v>
      </c>
      <c r="B224" s="206"/>
      <c r="C224" s="875"/>
      <c r="D224" s="50"/>
      <c r="E224" s="757">
        <f>F224/100</f>
        <v>0</v>
      </c>
      <c r="F224" s="2"/>
      <c r="G224" s="2">
        <f>D224-F224</f>
        <v>0</v>
      </c>
      <c r="H224" s="748" t="e">
        <f>-G224/E224/100</f>
        <v>#DIV/0!</v>
      </c>
      <c r="I224" s="887"/>
      <c r="J224" s="894"/>
      <c r="K224" s="51">
        <f>ROUND(C224*D224*I224,0)</f>
        <v>0</v>
      </c>
      <c r="L224" s="757">
        <f>M224/100</f>
        <v>0</v>
      </c>
      <c r="M224" s="770"/>
      <c r="N224" s="770">
        <f>K224-M224</f>
        <v>0</v>
      </c>
      <c r="O224" s="771" t="e">
        <f>-N224/L224/100</f>
        <v>#DIV/0!</v>
      </c>
      <c r="P224" s="1198"/>
      <c r="Q224" s="50"/>
      <c r="R224" s="160">
        <f>SUM(K224)</f>
        <v>0</v>
      </c>
      <c r="S224" s="1498"/>
      <c r="T224" s="1499"/>
      <c r="U224" s="1499"/>
      <c r="V224" s="1500"/>
      <c r="W224" s="1029"/>
      <c r="X224" s="1031" t="s">
        <v>336</v>
      </c>
      <c r="Y224" s="1021"/>
      <c r="Z224" s="1537"/>
      <c r="AA224" s="1537"/>
      <c r="AB224" s="1537"/>
      <c r="AC224" s="1537"/>
      <c r="AD224" s="1537"/>
      <c r="AE224" s="1523"/>
      <c r="AF224" s="1524"/>
      <c r="AG224" s="1525"/>
      <c r="AI224" s="1018" t="s">
        <v>337</v>
      </c>
      <c r="AJ224" s="1019"/>
      <c r="AK224" s="1537"/>
      <c r="AL224" s="1537"/>
      <c r="AM224" s="1537"/>
      <c r="AN224" s="1537"/>
      <c r="AO224" s="1537"/>
      <c r="AP224" s="1523"/>
      <c r="AQ224" s="1524"/>
      <c r="AR224" s="1525"/>
      <c r="AT224" s="1018" t="s">
        <v>338</v>
      </c>
      <c r="AU224" s="1020"/>
      <c r="AV224" s="1537"/>
      <c r="AW224" s="1537"/>
      <c r="AX224" s="1537"/>
      <c r="AY224" s="1537"/>
      <c r="AZ224" s="1537"/>
      <c r="BA224" s="1523"/>
      <c r="BB224" s="1524"/>
      <c r="BC224" s="1525"/>
    </row>
    <row r="225" spans="1:56" s="1" customFormat="1" ht="12" customHeight="1" thickTop="1" thickBot="1">
      <c r="A225" s="591" t="s">
        <v>421</v>
      </c>
      <c r="B225" s="206"/>
      <c r="C225" s="875"/>
      <c r="D225" s="50"/>
      <c r="E225" s="757"/>
      <c r="F225" s="2"/>
      <c r="G225" s="2"/>
      <c r="H225" s="748"/>
      <c r="I225" s="887"/>
      <c r="J225" s="894"/>
      <c r="K225" s="51">
        <f t="shared" ref="K225:K228" si="57">ROUND(C225*D225*I225,0)</f>
        <v>0</v>
      </c>
      <c r="L225" s="757"/>
      <c r="M225" s="770"/>
      <c r="N225" s="770"/>
      <c r="O225" s="771"/>
      <c r="P225" s="1198"/>
      <c r="Q225" s="50"/>
      <c r="R225" s="160">
        <f t="shared" ref="R225:R228" si="58">SUM(K225)</f>
        <v>0</v>
      </c>
      <c r="S225" s="1498"/>
      <c r="T225" s="1499"/>
      <c r="U225" s="1499"/>
      <c r="V225" s="1500"/>
      <c r="W225" s="1029"/>
      <c r="X225" s="1031" t="s">
        <v>336</v>
      </c>
      <c r="Y225" s="1021"/>
      <c r="Z225" s="1526"/>
      <c r="AA225" s="1526"/>
      <c r="AB225" s="1526"/>
      <c r="AC225" s="1526"/>
      <c r="AD225" s="1526"/>
      <c r="AE225" s="1523"/>
      <c r="AF225" s="1524"/>
      <c r="AG225" s="1525"/>
      <c r="AI225" s="1018" t="s">
        <v>337</v>
      </c>
      <c r="AJ225" s="1019"/>
      <c r="AK225" s="1526"/>
      <c r="AL225" s="1526"/>
      <c r="AM225" s="1526"/>
      <c r="AN225" s="1526"/>
      <c r="AO225" s="1526"/>
      <c r="AP225" s="1523"/>
      <c r="AQ225" s="1524"/>
      <c r="AR225" s="1525"/>
      <c r="AT225" s="1018" t="s">
        <v>338</v>
      </c>
      <c r="AU225" s="1020"/>
      <c r="AV225" s="1526"/>
      <c r="AW225" s="1526"/>
      <c r="AX225" s="1526"/>
      <c r="AY225" s="1526"/>
      <c r="AZ225" s="1526"/>
      <c r="BA225" s="1523"/>
      <c r="BB225" s="1524"/>
      <c r="BC225" s="1525"/>
    </row>
    <row r="226" spans="1:56" s="1" customFormat="1" ht="12" customHeight="1" thickTop="1" thickBot="1">
      <c r="A226" s="591" t="s">
        <v>422</v>
      </c>
      <c r="B226" s="206"/>
      <c r="C226" s="875"/>
      <c r="D226" s="50"/>
      <c r="E226" s="757"/>
      <c r="F226" s="2"/>
      <c r="G226" s="2"/>
      <c r="H226" s="748"/>
      <c r="I226" s="887"/>
      <c r="J226" s="894"/>
      <c r="K226" s="51">
        <f t="shared" si="57"/>
        <v>0</v>
      </c>
      <c r="L226" s="757"/>
      <c r="M226" s="770"/>
      <c r="N226" s="770"/>
      <c r="O226" s="771"/>
      <c r="P226" s="1198"/>
      <c r="Q226" s="50"/>
      <c r="R226" s="160">
        <f t="shared" si="58"/>
        <v>0</v>
      </c>
      <c r="S226" s="1498"/>
      <c r="T226" s="1499"/>
      <c r="U226" s="1499"/>
      <c r="V226" s="1500"/>
      <c r="W226" s="1029"/>
      <c r="X226" s="1031" t="s">
        <v>336</v>
      </c>
      <c r="Y226" s="1021"/>
      <c r="Z226" s="1526"/>
      <c r="AA226" s="1526"/>
      <c r="AB226" s="1526"/>
      <c r="AC226" s="1526"/>
      <c r="AD226" s="1526"/>
      <c r="AE226" s="1523"/>
      <c r="AF226" s="1524"/>
      <c r="AG226" s="1525"/>
      <c r="AI226" s="1018" t="s">
        <v>337</v>
      </c>
      <c r="AJ226" s="1019"/>
      <c r="AK226" s="1533"/>
      <c r="AL226" s="1533"/>
      <c r="AM226" s="1533"/>
      <c r="AN226" s="1533"/>
      <c r="AO226" s="1533"/>
      <c r="AP226" s="1534"/>
      <c r="AQ226" s="1535"/>
      <c r="AR226" s="1536"/>
      <c r="AT226" s="1018" t="s">
        <v>338</v>
      </c>
      <c r="AU226" s="1020"/>
      <c r="AV226" s="1526"/>
      <c r="AW226" s="1526"/>
      <c r="AX226" s="1526"/>
      <c r="AY226" s="1526"/>
      <c r="AZ226" s="1526"/>
      <c r="BA226" s="1523"/>
      <c r="BB226" s="1524"/>
      <c r="BC226" s="1525"/>
    </row>
    <row r="227" spans="1:56" s="1" customFormat="1" ht="12" customHeight="1" thickTop="1" thickBot="1">
      <c r="A227" s="591" t="s">
        <v>423</v>
      </c>
      <c r="B227" s="206"/>
      <c r="C227" s="875"/>
      <c r="D227" s="50"/>
      <c r="E227" s="757"/>
      <c r="F227" s="2"/>
      <c r="G227" s="2"/>
      <c r="H227" s="748"/>
      <c r="I227" s="887"/>
      <c r="J227" s="894"/>
      <c r="K227" s="51">
        <f t="shared" si="57"/>
        <v>0</v>
      </c>
      <c r="L227" s="757"/>
      <c r="M227" s="770"/>
      <c r="N227" s="770"/>
      <c r="O227" s="771"/>
      <c r="P227" s="1198"/>
      <c r="Q227" s="50"/>
      <c r="R227" s="160">
        <f t="shared" si="58"/>
        <v>0</v>
      </c>
      <c r="S227" s="1498"/>
      <c r="T227" s="1499"/>
      <c r="U227" s="1499"/>
      <c r="V227" s="1500"/>
      <c r="W227" s="1029"/>
      <c r="X227" s="1031" t="s">
        <v>336</v>
      </c>
      <c r="Y227" s="1021"/>
      <c r="Z227" s="1526"/>
      <c r="AA227" s="1526"/>
      <c r="AB227" s="1526"/>
      <c r="AC227" s="1526"/>
      <c r="AD227" s="1526"/>
      <c r="AE227" s="1523"/>
      <c r="AF227" s="1524"/>
      <c r="AG227" s="1525"/>
      <c r="AI227" s="1018" t="s">
        <v>337</v>
      </c>
      <c r="AJ227" s="1019"/>
      <c r="AK227" s="1533"/>
      <c r="AL227" s="1533"/>
      <c r="AM227" s="1533"/>
      <c r="AN227" s="1533"/>
      <c r="AO227" s="1533"/>
      <c r="AP227" s="1534"/>
      <c r="AQ227" s="1535"/>
      <c r="AR227" s="1536"/>
      <c r="AT227" s="1018" t="s">
        <v>338</v>
      </c>
      <c r="AU227" s="1020"/>
      <c r="AV227" s="1526"/>
      <c r="AW227" s="1526"/>
      <c r="AX227" s="1526"/>
      <c r="AY227" s="1526"/>
      <c r="AZ227" s="1526"/>
      <c r="BA227" s="1523"/>
      <c r="BB227" s="1524"/>
      <c r="BC227" s="1525"/>
    </row>
    <row r="228" spans="1:56" s="1" customFormat="1" ht="12" customHeight="1" thickTop="1" thickBot="1">
      <c r="A228" s="591" t="s">
        <v>424</v>
      </c>
      <c r="B228" s="206"/>
      <c r="C228" s="875"/>
      <c r="D228" s="50"/>
      <c r="E228" s="757">
        <f>F228/100</f>
        <v>0</v>
      </c>
      <c r="F228" s="2"/>
      <c r="G228" s="2">
        <f>D228-F228</f>
        <v>0</v>
      </c>
      <c r="H228" s="748" t="e">
        <f>-G228/E228/100</f>
        <v>#DIV/0!</v>
      </c>
      <c r="I228" s="887"/>
      <c r="J228" s="894"/>
      <c r="K228" s="51">
        <f t="shared" si="57"/>
        <v>0</v>
      </c>
      <c r="L228" s="757">
        <f>M228/100</f>
        <v>0</v>
      </c>
      <c r="M228" s="770"/>
      <c r="N228" s="770">
        <f>K228-M228</f>
        <v>0</v>
      </c>
      <c r="O228" s="771" t="e">
        <f>-N228/L228/100</f>
        <v>#DIV/0!</v>
      </c>
      <c r="P228" s="1198"/>
      <c r="Q228" s="50"/>
      <c r="R228" s="160">
        <f t="shared" si="58"/>
        <v>0</v>
      </c>
      <c r="S228" s="1498"/>
      <c r="T228" s="1499"/>
      <c r="U228" s="1499"/>
      <c r="V228" s="1500"/>
      <c r="W228" s="1029"/>
      <c r="X228" s="1031" t="s">
        <v>336</v>
      </c>
      <c r="Y228" s="1021"/>
      <c r="Z228" s="1537"/>
      <c r="AA228" s="1537"/>
      <c r="AB228" s="1537"/>
      <c r="AC228" s="1537"/>
      <c r="AD228" s="1537"/>
      <c r="AE228" s="1523"/>
      <c r="AF228" s="1524"/>
      <c r="AG228" s="1525"/>
      <c r="AI228" s="1018" t="s">
        <v>337</v>
      </c>
      <c r="AJ228" s="1019"/>
      <c r="AK228" s="1537"/>
      <c r="AL228" s="1537"/>
      <c r="AM228" s="1537"/>
      <c r="AN228" s="1537"/>
      <c r="AO228" s="1537"/>
      <c r="AP228" s="1523"/>
      <c r="AQ228" s="1524"/>
      <c r="AR228" s="1525"/>
      <c r="AT228" s="1018" t="s">
        <v>338</v>
      </c>
      <c r="AU228" s="1020"/>
      <c r="AV228" s="1537"/>
      <c r="AW228" s="1537"/>
      <c r="AX228" s="1537"/>
      <c r="AY228" s="1537"/>
      <c r="AZ228" s="1537"/>
      <c r="BA228" s="1523"/>
      <c r="BB228" s="1524"/>
      <c r="BC228" s="1525"/>
    </row>
    <row r="229" spans="1:56" s="1" customFormat="1" ht="15" thickTop="1" thickBot="1">
      <c r="A229" s="592" t="s">
        <v>425</v>
      </c>
      <c r="B229" s="602" t="s">
        <v>346</v>
      </c>
      <c r="C229" s="880"/>
      <c r="D229" s="621"/>
      <c r="E229" s="621"/>
      <c r="F229" s="621"/>
      <c r="G229" s="621"/>
      <c r="H229" s="621"/>
      <c r="I229" s="880"/>
      <c r="J229" s="896"/>
      <c r="K229" s="19"/>
      <c r="L229" s="747"/>
      <c r="M229" s="107"/>
      <c r="N229" s="107"/>
      <c r="O229" s="774"/>
      <c r="P229" s="1175"/>
      <c r="Q229" s="18"/>
      <c r="R229" s="20"/>
      <c r="S229" s="1501" t="s">
        <v>271</v>
      </c>
      <c r="T229" s="1502"/>
      <c r="U229" s="1502"/>
      <c r="V229" s="1503"/>
      <c r="W229" s="373"/>
      <c r="X229" s="373"/>
      <c r="Y229" s="373"/>
      <c r="Z229" s="1030"/>
      <c r="AA229" s="1030"/>
      <c r="AB229" s="1030"/>
      <c r="AC229" s="1030"/>
      <c r="AD229" s="1030"/>
      <c r="AE229" s="1030"/>
      <c r="AF229" s="1030"/>
      <c r="AG229" s="1030"/>
      <c r="AH229" s="1030"/>
      <c r="AI229" s="1030"/>
      <c r="AJ229" s="1030"/>
      <c r="AK229" s="1030"/>
      <c r="AL229" s="1030"/>
      <c r="AM229" s="1030"/>
      <c r="AN229" s="1030"/>
      <c r="AO229" s="1030"/>
      <c r="AP229" s="1030"/>
      <c r="AQ229" s="1030"/>
      <c r="AR229" s="1030"/>
      <c r="AS229" s="1030"/>
      <c r="AT229" s="1030"/>
      <c r="AU229" s="1030"/>
      <c r="AV229" s="1030"/>
      <c r="AW229" s="1030"/>
      <c r="AX229" s="1030"/>
      <c r="AY229" s="1030"/>
      <c r="AZ229" s="1030"/>
      <c r="BA229" s="1030"/>
      <c r="BB229" s="1030"/>
      <c r="BC229" s="1030"/>
      <c r="BD229" s="1030"/>
    </row>
    <row r="230" spans="1:56" s="1" customFormat="1" ht="12" customHeight="1" thickTop="1" thickBot="1">
      <c r="A230" s="591" t="s">
        <v>426</v>
      </c>
      <c r="B230" s="206"/>
      <c r="C230" s="875"/>
      <c r="D230" s="50"/>
      <c r="E230" s="757">
        <f>F230/100</f>
        <v>0</v>
      </c>
      <c r="F230" s="2"/>
      <c r="G230" s="2">
        <f>D230-F230</f>
        <v>0</v>
      </c>
      <c r="H230" s="748" t="e">
        <f>-G230/E230/100</f>
        <v>#DIV/0!</v>
      </c>
      <c r="I230" s="887"/>
      <c r="J230" s="894"/>
      <c r="K230" s="51">
        <f t="shared" ref="K230:K233" si="59">ROUND(C230*D230*I230,0)</f>
        <v>0</v>
      </c>
      <c r="L230" s="757">
        <f>M230/100</f>
        <v>0</v>
      </c>
      <c r="M230" s="770"/>
      <c r="N230" s="770">
        <f>K230-M230</f>
        <v>0</v>
      </c>
      <c r="O230" s="771" t="e">
        <f>-N230/L230/100</f>
        <v>#DIV/0!</v>
      </c>
      <c r="P230" s="1198"/>
      <c r="Q230" s="50"/>
      <c r="R230" s="160">
        <f>SUM(K230)</f>
        <v>0</v>
      </c>
      <c r="S230" s="1498"/>
      <c r="T230" s="1499"/>
      <c r="U230" s="1499"/>
      <c r="V230" s="1500"/>
      <c r="W230" s="373"/>
      <c r="X230" s="373"/>
      <c r="Y230" s="373"/>
      <c r="Z230" s="1030"/>
      <c r="AA230" s="1030"/>
      <c r="AB230" s="1030"/>
      <c r="AC230" s="1030"/>
      <c r="AD230" s="1030"/>
      <c r="AE230" s="1030"/>
      <c r="AF230" s="1030"/>
      <c r="AG230" s="1030"/>
      <c r="AH230" s="1030"/>
      <c r="AI230" s="1030"/>
      <c r="AJ230" s="1030"/>
      <c r="AK230" s="1030"/>
      <c r="AL230" s="1030"/>
      <c r="AM230" s="1030"/>
      <c r="AN230" s="1030"/>
      <c r="AO230" s="1030"/>
      <c r="AP230" s="1030"/>
      <c r="AQ230" s="1030"/>
      <c r="AR230" s="1030"/>
      <c r="AS230" s="1030"/>
      <c r="AT230" s="1030"/>
      <c r="AU230" s="1030"/>
      <c r="AV230" s="1030"/>
      <c r="AW230" s="1030"/>
      <c r="AX230" s="1030"/>
      <c r="AY230" s="1030"/>
      <c r="AZ230" s="1030"/>
      <c r="BA230" s="1030"/>
      <c r="BB230" s="1030"/>
      <c r="BC230" s="1030"/>
      <c r="BD230" s="1030"/>
    </row>
    <row r="231" spans="1:56" s="1" customFormat="1" ht="12" customHeight="1" thickTop="1" thickBot="1">
      <c r="A231" s="591" t="s">
        <v>427</v>
      </c>
      <c r="B231" s="206"/>
      <c r="C231" s="875"/>
      <c r="D231" s="50"/>
      <c r="E231" s="757">
        <f>F231/100</f>
        <v>0</v>
      </c>
      <c r="F231" s="2"/>
      <c r="G231" s="2">
        <f>D231-F231</f>
        <v>0</v>
      </c>
      <c r="H231" s="748" t="e">
        <f>-G231/E231/100</f>
        <v>#DIV/0!</v>
      </c>
      <c r="I231" s="887"/>
      <c r="J231" s="894"/>
      <c r="K231" s="51">
        <f t="shared" si="59"/>
        <v>0</v>
      </c>
      <c r="L231" s="757">
        <f>M231/100</f>
        <v>0</v>
      </c>
      <c r="M231" s="770"/>
      <c r="N231" s="770">
        <f>K231-M231</f>
        <v>0</v>
      </c>
      <c r="O231" s="771" t="e">
        <f>-N231/L231/100</f>
        <v>#DIV/0!</v>
      </c>
      <c r="P231" s="1198"/>
      <c r="Q231" s="50"/>
      <c r="R231" s="160">
        <f>SUM(K231)</f>
        <v>0</v>
      </c>
      <c r="S231" s="1498"/>
      <c r="T231" s="1499"/>
      <c r="U231" s="1499"/>
      <c r="V231" s="1500"/>
      <c r="W231" s="373"/>
      <c r="X231" s="373"/>
      <c r="Y231" s="373"/>
      <c r="Z231" s="1030"/>
      <c r="AA231" s="1030"/>
      <c r="AB231" s="1030"/>
      <c r="AC231" s="1030"/>
      <c r="AD231" s="1030"/>
      <c r="AE231" s="1030"/>
      <c r="AF231" s="1030"/>
      <c r="AG231" s="1030"/>
      <c r="AH231" s="1030"/>
      <c r="AI231" s="1030"/>
      <c r="AJ231" s="1030"/>
      <c r="AK231" s="1030"/>
      <c r="AL231" s="1030"/>
      <c r="AM231" s="1030"/>
      <c r="AN231" s="1030"/>
      <c r="AO231" s="1030"/>
      <c r="AP231" s="1030"/>
      <c r="AQ231" s="1030"/>
      <c r="AR231" s="1030"/>
      <c r="AS231" s="1030"/>
      <c r="AT231" s="1030"/>
      <c r="AU231" s="1030"/>
      <c r="AV231" s="1030"/>
      <c r="AW231" s="1030"/>
      <c r="AX231" s="1030"/>
      <c r="AY231" s="1030"/>
      <c r="AZ231" s="1030"/>
      <c r="BA231" s="1030"/>
      <c r="BB231" s="1030"/>
      <c r="BC231" s="1030"/>
      <c r="BD231" s="1030"/>
    </row>
    <row r="232" spans="1:56" s="1" customFormat="1" ht="15" thickTop="1" thickBot="1">
      <c r="A232" s="592" t="s">
        <v>428</v>
      </c>
      <c r="B232" s="602" t="s">
        <v>350</v>
      </c>
      <c r="C232" s="880"/>
      <c r="D232" s="621"/>
      <c r="E232" s="621"/>
      <c r="F232" s="621"/>
      <c r="G232" s="621"/>
      <c r="H232" s="621"/>
      <c r="I232" s="880"/>
      <c r="J232" s="896"/>
      <c r="K232" s="19"/>
      <c r="L232" s="747"/>
      <c r="M232" s="107"/>
      <c r="N232" s="107"/>
      <c r="O232" s="774"/>
      <c r="P232" s="1175"/>
      <c r="Q232" s="18"/>
      <c r="R232" s="20"/>
      <c r="S232" s="1501" t="s">
        <v>271</v>
      </c>
      <c r="T232" s="1502"/>
      <c r="U232" s="1502"/>
      <c r="V232" s="1503"/>
      <c r="W232" s="373"/>
      <c r="X232" s="373"/>
      <c r="Y232" s="373"/>
      <c r="Z232" s="1030"/>
      <c r="AA232" s="1030"/>
      <c r="AB232" s="1030"/>
      <c r="AC232" s="1030"/>
      <c r="AD232" s="1030"/>
      <c r="AE232" s="1030"/>
      <c r="AF232" s="1030"/>
      <c r="AG232" s="1030"/>
      <c r="AH232" s="1030"/>
      <c r="AI232" s="1030"/>
      <c r="AJ232" s="1030"/>
      <c r="AK232" s="1030"/>
      <c r="AL232" s="1030"/>
      <c r="AM232" s="1030"/>
      <c r="AN232" s="1030"/>
      <c r="AO232" s="1030"/>
      <c r="AP232" s="1030"/>
      <c r="AQ232" s="1030"/>
      <c r="AR232" s="1030"/>
      <c r="AS232" s="1030"/>
      <c r="AT232" s="1030"/>
      <c r="AU232" s="1030"/>
      <c r="AV232" s="1030"/>
      <c r="AW232" s="1030"/>
      <c r="AX232" s="1030"/>
      <c r="AY232" s="1030"/>
      <c r="AZ232" s="1030"/>
      <c r="BA232" s="1030"/>
      <c r="BB232" s="1030"/>
      <c r="BC232" s="1030"/>
      <c r="BD232" s="1030"/>
    </row>
    <row r="233" spans="1:56" s="1" customFormat="1" ht="12" customHeight="1" thickTop="1" thickBot="1">
      <c r="A233" s="591" t="s">
        <v>429</v>
      </c>
      <c r="B233" s="206"/>
      <c r="C233" s="875"/>
      <c r="D233" s="50"/>
      <c r="E233" s="757">
        <f>F233/100</f>
        <v>0</v>
      </c>
      <c r="F233" s="2"/>
      <c r="G233" s="2">
        <f>D233-F233</f>
        <v>0</v>
      </c>
      <c r="H233" s="748" t="e">
        <f>-G233/E233/100</f>
        <v>#DIV/0!</v>
      </c>
      <c r="I233" s="887"/>
      <c r="J233" s="894"/>
      <c r="K233" s="51">
        <f t="shared" si="59"/>
        <v>0</v>
      </c>
      <c r="L233" s="757">
        <f>M233/100</f>
        <v>0</v>
      </c>
      <c r="M233" s="770"/>
      <c r="N233" s="770">
        <f>K233-M233</f>
        <v>0</v>
      </c>
      <c r="O233" s="771" t="e">
        <f>-N233/L233/100</f>
        <v>#DIV/0!</v>
      </c>
      <c r="P233" s="1198"/>
      <c r="Q233" s="50"/>
      <c r="R233" s="160">
        <f>SUM(K233)</f>
        <v>0</v>
      </c>
      <c r="S233" s="1498"/>
      <c r="T233" s="1499"/>
      <c r="U233" s="1499"/>
      <c r="V233" s="1500"/>
      <c r="W233" s="373"/>
      <c r="X233" s="373"/>
      <c r="Y233" s="373"/>
      <c r="Z233" s="1030"/>
      <c r="AA233" s="1030"/>
      <c r="AB233" s="1030"/>
      <c r="AC233" s="1030"/>
      <c r="AD233" s="1030"/>
      <c r="AE233" s="1030"/>
      <c r="AF233" s="1030"/>
      <c r="AG233" s="1030"/>
      <c r="AH233" s="1030"/>
      <c r="AI233" s="1030"/>
      <c r="AJ233" s="1030"/>
      <c r="AK233" s="1030"/>
      <c r="AL233" s="1030"/>
      <c r="AM233" s="1030"/>
      <c r="AN233" s="1030"/>
      <c r="AO233" s="1030"/>
      <c r="AP233" s="1030"/>
      <c r="AQ233" s="1030"/>
      <c r="AR233" s="1030"/>
      <c r="AS233" s="1030"/>
      <c r="AT233" s="1030"/>
      <c r="AU233" s="1030"/>
      <c r="AV233" s="1030"/>
      <c r="AW233" s="1030"/>
      <c r="AX233" s="1030"/>
      <c r="AY233" s="1030"/>
      <c r="AZ233" s="1030"/>
      <c r="BA233" s="1030"/>
      <c r="BB233" s="1030"/>
      <c r="BC233" s="1030"/>
      <c r="BD233" s="1030"/>
    </row>
    <row r="234" spans="1:56" ht="12" customHeight="1" thickTop="1" thickBot="1">
      <c r="A234" s="300"/>
      <c r="B234" s="600"/>
      <c r="C234" s="876"/>
      <c r="D234" s="107"/>
      <c r="E234" s="107"/>
      <c r="F234" s="107"/>
      <c r="G234" s="107"/>
      <c r="H234" s="107"/>
      <c r="I234" s="876"/>
      <c r="J234" s="14" t="s">
        <v>133</v>
      </c>
      <c r="K234" s="52">
        <f>SUM(K220:K222,K224:K228,K230:K231,K233:K233)</f>
        <v>0</v>
      </c>
      <c r="L234" s="747"/>
      <c r="M234" s="772"/>
      <c r="N234" s="772"/>
      <c r="O234" s="773"/>
      <c r="P234" s="1172"/>
      <c r="Q234" s="52">
        <f>SUM(Q220:Q222,Q224:Q228,Q230:Q231,Q233:Q233)</f>
        <v>0</v>
      </c>
      <c r="R234" s="52">
        <f>SUM(R220:R222,R224:R228,R230:R231,R233:R233)</f>
        <v>0</v>
      </c>
      <c r="S234" s="1035" t="b">
        <f>Q234+R234=K234</f>
        <v>1</v>
      </c>
      <c r="T234" s="1041"/>
      <c r="U234" s="1041"/>
      <c r="V234" s="1041"/>
      <c r="W234" s="1044"/>
      <c r="X234" s="1044"/>
      <c r="Y234" s="1044"/>
      <c r="Z234" s="1045"/>
      <c r="AA234" s="1045"/>
      <c r="AB234" s="1045"/>
      <c r="AC234" s="1045"/>
      <c r="AD234" s="1045"/>
      <c r="AE234" s="1045"/>
      <c r="AF234" s="1045"/>
      <c r="AG234" s="1045"/>
      <c r="AH234" s="1045"/>
      <c r="AI234" s="1045"/>
      <c r="AJ234" s="1045"/>
      <c r="AK234" s="1045"/>
      <c r="AL234" s="1045"/>
      <c r="AM234" s="1045"/>
      <c r="AN234" s="1045"/>
      <c r="AO234" s="1045"/>
      <c r="AP234" s="1045"/>
      <c r="AQ234" s="1045"/>
      <c r="AR234" s="1045"/>
      <c r="AS234" s="1045"/>
      <c r="AT234" s="1045"/>
      <c r="AU234" s="1045"/>
      <c r="AV234" s="1045"/>
      <c r="AW234" s="1045"/>
      <c r="AX234" s="1045"/>
      <c r="AY234" s="1045"/>
      <c r="AZ234" s="1045"/>
      <c r="BA234" s="1045"/>
      <c r="BB234" s="1045"/>
      <c r="BC234" s="1045"/>
      <c r="BD234" s="1045"/>
    </row>
    <row r="235" spans="1:56" ht="12" customHeight="1" thickBot="1">
      <c r="A235" s="213"/>
      <c r="B235" s="600"/>
      <c r="C235" s="877"/>
      <c r="D235" s="618"/>
      <c r="E235" s="618"/>
      <c r="F235" s="618"/>
      <c r="G235" s="618"/>
      <c r="H235" s="618"/>
      <c r="I235" s="877"/>
      <c r="L235" s="747"/>
      <c r="M235" s="772"/>
      <c r="N235" s="772"/>
      <c r="O235" s="773"/>
      <c r="P235" s="1173"/>
      <c r="Q235" s="10"/>
      <c r="R235" s="6"/>
      <c r="S235" s="2210"/>
      <c r="T235" s="1041"/>
      <c r="U235" s="1041"/>
      <c r="V235" s="1041"/>
      <c r="W235" s="1044"/>
      <c r="X235" s="1044"/>
      <c r="Y235" s="1044"/>
      <c r="Z235" s="1045"/>
      <c r="AA235" s="1045"/>
      <c r="AB235" s="1045"/>
      <c r="AC235" s="1045"/>
      <c r="AD235" s="1045"/>
      <c r="AE235" s="1045"/>
      <c r="AF235" s="1045"/>
      <c r="AG235" s="1045"/>
      <c r="AH235" s="1045"/>
      <c r="AI235" s="1045"/>
      <c r="AJ235" s="1045"/>
      <c r="AK235" s="1045"/>
      <c r="AL235" s="1045"/>
      <c r="AM235" s="1045"/>
      <c r="AN235" s="1045"/>
      <c r="AO235" s="1045"/>
      <c r="AP235" s="1045"/>
      <c r="AQ235" s="1045"/>
      <c r="AR235" s="1045"/>
      <c r="AS235" s="1045"/>
      <c r="AT235" s="1045"/>
      <c r="AU235" s="1045"/>
      <c r="AV235" s="1045"/>
      <c r="AW235" s="1045"/>
      <c r="AX235" s="1045"/>
      <c r="AY235" s="1045"/>
      <c r="AZ235" s="1045"/>
      <c r="BA235" s="1045"/>
      <c r="BB235" s="1045"/>
      <c r="BC235" s="1045"/>
      <c r="BD235" s="1045"/>
    </row>
    <row r="236" spans="1:56" s="1" customFormat="1" ht="16.5" thickTop="1" thickBot="1">
      <c r="A236" s="590" t="s">
        <v>430</v>
      </c>
      <c r="B236" s="601" t="s">
        <v>431</v>
      </c>
      <c r="C236" s="878"/>
      <c r="D236" s="620"/>
      <c r="E236" s="620"/>
      <c r="F236" s="620"/>
      <c r="G236" s="620"/>
      <c r="H236" s="620"/>
      <c r="I236" s="878"/>
      <c r="J236" s="874"/>
      <c r="K236" s="99"/>
      <c r="L236" s="747"/>
      <c r="M236" s="772"/>
      <c r="N236" s="772"/>
      <c r="O236" s="773"/>
      <c r="P236" s="1207"/>
      <c r="Q236" s="13" t="s">
        <v>118</v>
      </c>
      <c r="R236" s="13" t="s">
        <v>119</v>
      </c>
      <c r="S236" s="1039"/>
      <c r="T236" s="1025"/>
      <c r="U236" s="1025"/>
      <c r="V236" s="1025"/>
      <c r="W236" s="373"/>
      <c r="X236" s="373"/>
      <c r="Y236" s="373"/>
      <c r="Z236" s="1030"/>
      <c r="AA236" s="1030"/>
      <c r="AB236" s="1030"/>
      <c r="AC236" s="1030"/>
      <c r="AD236" s="1030"/>
      <c r="AE236" s="1030"/>
      <c r="AF236" s="1030"/>
      <c r="AG236" s="1030"/>
      <c r="AH236" s="1030"/>
      <c r="AI236" s="1030"/>
      <c r="AJ236" s="1030"/>
      <c r="AK236" s="1030"/>
      <c r="AL236" s="1030"/>
      <c r="AM236" s="1030"/>
      <c r="AN236" s="1030"/>
      <c r="AO236" s="1030"/>
      <c r="AP236" s="1030"/>
      <c r="AQ236" s="1030"/>
      <c r="AR236" s="1030"/>
      <c r="AS236" s="1030"/>
      <c r="AT236" s="1030"/>
      <c r="AU236" s="1030"/>
      <c r="AV236" s="1030"/>
      <c r="AW236" s="1030"/>
      <c r="AX236" s="1030"/>
      <c r="AY236" s="1030"/>
      <c r="AZ236" s="1030"/>
      <c r="BA236" s="1030"/>
      <c r="BB236" s="1030"/>
      <c r="BC236" s="1030"/>
      <c r="BD236" s="1030"/>
    </row>
    <row r="237" spans="1:56" s="1" customFormat="1" ht="15" thickTop="1" thickBot="1">
      <c r="A237" s="592" t="s">
        <v>432</v>
      </c>
      <c r="B237" s="602" t="s">
        <v>344</v>
      </c>
      <c r="C237" s="880"/>
      <c r="D237" s="621"/>
      <c r="E237" s="621"/>
      <c r="F237" s="621"/>
      <c r="G237" s="621"/>
      <c r="H237" s="621"/>
      <c r="I237" s="880"/>
      <c r="J237" s="896"/>
      <c r="K237" s="19"/>
      <c r="L237" s="747"/>
      <c r="M237" s="107"/>
      <c r="N237" s="107"/>
      <c r="O237" s="774"/>
      <c r="P237" s="1175"/>
      <c r="Q237" s="18"/>
      <c r="R237" s="20"/>
      <c r="S237" s="1501" t="s">
        <v>271</v>
      </c>
      <c r="T237" s="1502"/>
      <c r="U237" s="1502"/>
      <c r="V237" s="1503"/>
      <c r="W237" s="1566" t="s">
        <v>272</v>
      </c>
      <c r="X237" s="1566"/>
      <c r="Y237" s="1566"/>
      <c r="Z237" s="1530" t="s">
        <v>273</v>
      </c>
      <c r="AA237" s="1530"/>
      <c r="AB237" s="1530"/>
      <c r="AC237" s="1530"/>
      <c r="AD237" s="1530"/>
      <c r="AE237" s="1532" t="s">
        <v>274</v>
      </c>
      <c r="AF237" s="1532"/>
      <c r="AG237" s="1532"/>
      <c r="AH237" s="1532"/>
      <c r="AI237" s="1532"/>
      <c r="AJ237" s="1532"/>
      <c r="AK237" s="1532"/>
      <c r="AL237" s="1532"/>
      <c r="AM237" s="1532"/>
      <c r="AN237" s="1532"/>
      <c r="AO237" s="1030"/>
      <c r="AP237" s="1030"/>
      <c r="AQ237" s="1030"/>
      <c r="AR237" s="1030"/>
      <c r="AS237" s="1030"/>
      <c r="AT237" s="1030"/>
      <c r="AU237" s="1030"/>
      <c r="AV237" s="1030"/>
      <c r="AW237" s="1030"/>
      <c r="AX237" s="1030"/>
      <c r="AY237" s="1030"/>
      <c r="AZ237" s="1030"/>
      <c r="BA237" s="1030"/>
      <c r="BB237" s="1030"/>
      <c r="BC237" s="1030"/>
      <c r="BD237" s="1030"/>
    </row>
    <row r="238" spans="1:56" s="1" customFormat="1" ht="12" customHeight="1" thickTop="1">
      <c r="A238" s="1509"/>
      <c r="B238" s="1510"/>
      <c r="C238" s="875"/>
      <c r="D238" s="50"/>
      <c r="E238" s="757">
        <f>F238/100</f>
        <v>0</v>
      </c>
      <c r="F238" s="2"/>
      <c r="G238" s="2">
        <f>D238-F238</f>
        <v>0</v>
      </c>
      <c r="H238" s="748" t="e">
        <f>-G238/E238/100</f>
        <v>#DIV/0!</v>
      </c>
      <c r="I238" s="887"/>
      <c r="J238" s="894"/>
      <c r="K238" s="51">
        <f t="shared" ref="K238:K253" si="60">ROUND(C238*D238*I238,0)</f>
        <v>0</v>
      </c>
      <c r="L238" s="757">
        <f>M238/100</f>
        <v>0</v>
      </c>
      <c r="M238" s="770"/>
      <c r="N238" s="770">
        <f>K238-M238</f>
        <v>0</v>
      </c>
      <c r="O238" s="771" t="e">
        <f>-N238/L238/100</f>
        <v>#DIV/0!</v>
      </c>
      <c r="P238" s="1198"/>
      <c r="Q238" s="50"/>
      <c r="R238" s="160">
        <f>SUM(K238)</f>
        <v>0</v>
      </c>
      <c r="S238" s="1498"/>
      <c r="T238" s="1499"/>
      <c r="U238" s="1499"/>
      <c r="V238" s="1500"/>
      <c r="W238" s="1026"/>
      <c r="X238" s="1026"/>
      <c r="Y238" s="1026"/>
      <c r="Z238" s="1526"/>
      <c r="AA238" s="1526"/>
      <c r="AB238" s="1526"/>
      <c r="AC238" s="1526"/>
      <c r="AD238" s="1526"/>
      <c r="AE238" s="1531"/>
      <c r="AF238" s="1531"/>
      <c r="AG238" s="1531"/>
      <c r="AH238" s="1531"/>
      <c r="AI238" s="1531"/>
      <c r="AJ238" s="1531"/>
      <c r="AK238" s="1531"/>
      <c r="AL238" s="1531"/>
      <c r="AM238" s="1531"/>
      <c r="AN238" s="1531"/>
      <c r="AO238" s="1030"/>
      <c r="AP238" s="1030"/>
      <c r="AQ238" s="1030"/>
      <c r="AR238" s="1030"/>
      <c r="AS238" s="1030"/>
      <c r="AT238" s="1030"/>
      <c r="AU238" s="1030"/>
      <c r="AV238" s="1030"/>
      <c r="AW238" s="1030"/>
      <c r="AX238" s="1030"/>
      <c r="AY238" s="1030"/>
      <c r="AZ238" s="1030"/>
      <c r="BA238" s="1030"/>
      <c r="BB238" s="1030"/>
      <c r="BC238" s="1030"/>
      <c r="BD238" s="1030"/>
    </row>
    <row r="239" spans="1:56" s="1" customFormat="1" ht="12" customHeight="1">
      <c r="A239" s="1507"/>
      <c r="B239" s="1508"/>
      <c r="C239" s="875"/>
      <c r="D239" s="50"/>
      <c r="E239" s="757">
        <f>F239/100</f>
        <v>0</v>
      </c>
      <c r="F239" s="2"/>
      <c r="G239" s="2">
        <f>D239-F239</f>
        <v>0</v>
      </c>
      <c r="H239" s="748" t="e">
        <f>-G239/E239/100</f>
        <v>#DIV/0!</v>
      </c>
      <c r="I239" s="887"/>
      <c r="J239" s="894"/>
      <c r="K239" s="51">
        <f t="shared" si="60"/>
        <v>0</v>
      </c>
      <c r="L239" s="757">
        <f>M239/100</f>
        <v>0</v>
      </c>
      <c r="M239" s="770"/>
      <c r="N239" s="770">
        <f>K239-M239</f>
        <v>0</v>
      </c>
      <c r="O239" s="771" t="e">
        <f>-N239/L239/100</f>
        <v>#DIV/0!</v>
      </c>
      <c r="P239" s="1198"/>
      <c r="Q239" s="50"/>
      <c r="R239" s="160">
        <f>SUM(K239)</f>
        <v>0</v>
      </c>
      <c r="S239" s="1498"/>
      <c r="T239" s="1499"/>
      <c r="U239" s="1499"/>
      <c r="V239" s="1500"/>
      <c r="W239" s="1026"/>
      <c r="X239" s="1026"/>
      <c r="Y239" s="1026"/>
      <c r="Z239" s="1526"/>
      <c r="AA239" s="1526"/>
      <c r="AB239" s="1526"/>
      <c r="AC239" s="1526"/>
      <c r="AD239" s="1526"/>
      <c r="AE239" s="1531"/>
      <c r="AF239" s="1531"/>
      <c r="AG239" s="1531"/>
      <c r="AH239" s="1531"/>
      <c r="AI239" s="1531"/>
      <c r="AJ239" s="1531"/>
      <c r="AK239" s="1531"/>
      <c r="AL239" s="1531"/>
      <c r="AM239" s="1531"/>
      <c r="AN239" s="1531"/>
      <c r="AO239" s="1030"/>
      <c r="AP239" s="1030"/>
      <c r="AQ239" s="1030"/>
      <c r="AR239" s="1030"/>
      <c r="AS239" s="1030"/>
      <c r="AT239" s="1030"/>
      <c r="AU239" s="1030"/>
      <c r="AV239" s="1030"/>
      <c r="AW239" s="1030"/>
      <c r="AX239" s="1030"/>
      <c r="AY239" s="1030"/>
      <c r="AZ239" s="1030"/>
      <c r="BA239" s="1030"/>
      <c r="BB239" s="1030"/>
      <c r="BC239" s="1030"/>
      <c r="BD239" s="1030"/>
    </row>
    <row r="240" spans="1:56" s="1" customFormat="1" ht="12" customHeight="1">
      <c r="A240" s="1507"/>
      <c r="B240" s="1508"/>
      <c r="C240" s="875"/>
      <c r="D240" s="50"/>
      <c r="E240" s="757">
        <f>F240/100</f>
        <v>0</v>
      </c>
      <c r="F240" s="2"/>
      <c r="G240" s="2">
        <f>D240-F240</f>
        <v>0</v>
      </c>
      <c r="H240" s="748" t="e">
        <f>-G240/E240/100</f>
        <v>#DIV/0!</v>
      </c>
      <c r="I240" s="887"/>
      <c r="J240" s="894"/>
      <c r="K240" s="51">
        <f t="shared" si="60"/>
        <v>0</v>
      </c>
      <c r="L240" s="757">
        <f>M240/100</f>
        <v>0</v>
      </c>
      <c r="M240" s="770"/>
      <c r="N240" s="770">
        <f>K240-M240</f>
        <v>0</v>
      </c>
      <c r="O240" s="771" t="e">
        <f>-N240/L240/100</f>
        <v>#DIV/0!</v>
      </c>
      <c r="P240" s="1198"/>
      <c r="Q240" s="50"/>
      <c r="R240" s="160">
        <f>SUM(K240)</f>
        <v>0</v>
      </c>
      <c r="S240" s="1498"/>
      <c r="T240" s="1499"/>
      <c r="U240" s="1499"/>
      <c r="V240" s="1500"/>
      <c r="W240" s="1026"/>
      <c r="X240" s="1026"/>
      <c r="Y240" s="1026"/>
      <c r="Z240" s="1526"/>
      <c r="AA240" s="1526"/>
      <c r="AB240" s="1526"/>
      <c r="AC240" s="1526"/>
      <c r="AD240" s="1526"/>
      <c r="AE240" s="1531"/>
      <c r="AF240" s="1531"/>
      <c r="AG240" s="1531"/>
      <c r="AH240" s="1531"/>
      <c r="AI240" s="1531"/>
      <c r="AJ240" s="1531"/>
      <c r="AK240" s="1531"/>
      <c r="AL240" s="1531"/>
      <c r="AM240" s="1531"/>
      <c r="AN240" s="1531"/>
      <c r="AO240" s="1030"/>
      <c r="AP240" s="1030"/>
      <c r="AQ240" s="1030"/>
      <c r="AR240" s="1030"/>
      <c r="AS240" s="1030"/>
      <c r="AT240" s="1030"/>
      <c r="AU240" s="1030"/>
      <c r="AV240" s="1030"/>
      <c r="AW240" s="1030"/>
      <c r="AX240" s="1030"/>
      <c r="AY240" s="1030"/>
      <c r="AZ240" s="1030"/>
      <c r="BA240" s="1030"/>
      <c r="BB240" s="1030"/>
      <c r="BC240" s="1030"/>
      <c r="BD240" s="1030"/>
    </row>
    <row r="241" spans="1:56" s="1" customFormat="1" ht="12" customHeight="1">
      <c r="A241" s="1507"/>
      <c r="B241" s="1508"/>
      <c r="C241" s="875"/>
      <c r="D241" s="50"/>
      <c r="E241" s="757">
        <f>F241/100</f>
        <v>0</v>
      </c>
      <c r="F241" s="2"/>
      <c r="G241" s="2">
        <f>D241-F241</f>
        <v>0</v>
      </c>
      <c r="H241" s="748" t="e">
        <f>-G241/E241/100</f>
        <v>#DIV/0!</v>
      </c>
      <c r="I241" s="887"/>
      <c r="J241" s="894"/>
      <c r="K241" s="51">
        <f t="shared" si="60"/>
        <v>0</v>
      </c>
      <c r="L241" s="757">
        <f>M241/100</f>
        <v>0</v>
      </c>
      <c r="M241" s="770"/>
      <c r="N241" s="770">
        <f>K241-M241</f>
        <v>0</v>
      </c>
      <c r="O241" s="771" t="e">
        <f>-N241/L241/100</f>
        <v>#DIV/0!</v>
      </c>
      <c r="P241" s="1198"/>
      <c r="Q241" s="50"/>
      <c r="R241" s="160">
        <f>SUM(K241)</f>
        <v>0</v>
      </c>
      <c r="S241" s="1498"/>
      <c r="T241" s="1499"/>
      <c r="U241" s="1499"/>
      <c r="V241" s="1500"/>
      <c r="W241" s="1026"/>
      <c r="X241" s="1026"/>
      <c r="Y241" s="1026"/>
      <c r="Z241" s="1526"/>
      <c r="AA241" s="1526"/>
      <c r="AB241" s="1526"/>
      <c r="AC241" s="1526"/>
      <c r="AD241" s="1526"/>
      <c r="AE241" s="1531"/>
      <c r="AF241" s="1531"/>
      <c r="AG241" s="1531"/>
      <c r="AH241" s="1531"/>
      <c r="AI241" s="1531"/>
      <c r="AJ241" s="1531"/>
      <c r="AK241" s="1531"/>
      <c r="AL241" s="1531"/>
      <c r="AM241" s="1531"/>
      <c r="AN241" s="1531"/>
      <c r="AO241" s="1030"/>
      <c r="AP241" s="1030"/>
      <c r="AQ241" s="1030"/>
      <c r="AR241" s="1030"/>
      <c r="AS241" s="1030"/>
      <c r="AT241" s="1030"/>
      <c r="AU241" s="1030"/>
      <c r="AV241" s="1030"/>
      <c r="AW241" s="1030"/>
      <c r="AX241" s="1030"/>
      <c r="AY241" s="1030"/>
      <c r="AZ241" s="1030"/>
      <c r="BA241" s="1030"/>
      <c r="BB241" s="1030"/>
      <c r="BC241" s="1030"/>
      <c r="BD241" s="1030"/>
    </row>
    <row r="242" spans="1:56" s="1" customFormat="1" ht="12" customHeight="1" thickBot="1">
      <c r="A242" s="1517"/>
      <c r="B242" s="1518"/>
      <c r="C242" s="875"/>
      <c r="D242" s="50"/>
      <c r="E242" s="757">
        <f>F242/100</f>
        <v>0</v>
      </c>
      <c r="F242" s="2"/>
      <c r="G242" s="2">
        <f>D242-F242</f>
        <v>0</v>
      </c>
      <c r="H242" s="748" t="e">
        <f>-G242/E242/100</f>
        <v>#DIV/0!</v>
      </c>
      <c r="I242" s="887"/>
      <c r="J242" s="894"/>
      <c r="K242" s="51">
        <f t="shared" si="60"/>
        <v>0</v>
      </c>
      <c r="L242" s="757">
        <f>M242/100</f>
        <v>0</v>
      </c>
      <c r="M242" s="770"/>
      <c r="N242" s="770">
        <f>K242-M242</f>
        <v>0</v>
      </c>
      <c r="O242" s="771" t="e">
        <f>-N242/L242/100</f>
        <v>#DIV/0!</v>
      </c>
      <c r="P242" s="1198"/>
      <c r="Q242" s="50"/>
      <c r="R242" s="160">
        <f>SUM(K242)</f>
        <v>0</v>
      </c>
      <c r="S242" s="1498"/>
      <c r="T242" s="1499"/>
      <c r="U242" s="1499"/>
      <c r="V242" s="1500"/>
      <c r="W242" s="1026"/>
      <c r="X242" s="1026"/>
      <c r="Y242" s="1026"/>
      <c r="Z242" s="1526"/>
      <c r="AA242" s="1526"/>
      <c r="AB242" s="1526"/>
      <c r="AC242" s="1526"/>
      <c r="AD242" s="1526"/>
      <c r="AE242" s="1531"/>
      <c r="AF242" s="1531"/>
      <c r="AG242" s="1531"/>
      <c r="AH242" s="1531"/>
      <c r="AI242" s="1531"/>
      <c r="AJ242" s="1531"/>
      <c r="AK242" s="1531"/>
      <c r="AL242" s="1531"/>
      <c r="AM242" s="1531"/>
      <c r="AN242" s="1531"/>
      <c r="AO242" s="1030"/>
      <c r="AP242" s="1030"/>
      <c r="AQ242" s="1030"/>
      <c r="AR242" s="1030"/>
      <c r="AS242" s="1030"/>
      <c r="AT242" s="1030"/>
      <c r="AU242" s="1030"/>
      <c r="AV242" s="1030"/>
      <c r="AW242" s="1030"/>
      <c r="AX242" s="1030"/>
      <c r="AY242" s="1030"/>
      <c r="AZ242" s="1030"/>
      <c r="BA242" s="1030"/>
      <c r="BB242" s="1030"/>
      <c r="BC242" s="1030"/>
      <c r="BD242" s="1030"/>
    </row>
    <row r="243" spans="1:56" s="1" customFormat="1" ht="15" thickTop="1" thickBot="1">
      <c r="A243" s="592" t="s">
        <v>433</v>
      </c>
      <c r="B243" s="602" t="s">
        <v>434</v>
      </c>
      <c r="C243" s="880"/>
      <c r="D243" s="621"/>
      <c r="E243" s="621"/>
      <c r="F243" s="621"/>
      <c r="G243" s="621"/>
      <c r="H243" s="621"/>
      <c r="I243" s="880"/>
      <c r="J243" s="896"/>
      <c r="K243" s="19"/>
      <c r="L243" s="747"/>
      <c r="M243" s="107"/>
      <c r="N243" s="107"/>
      <c r="O243" s="774"/>
      <c r="P243" s="1175"/>
      <c r="Q243" s="18"/>
      <c r="R243" s="20"/>
      <c r="S243" s="1501" t="s">
        <v>271</v>
      </c>
      <c r="T243" s="1502"/>
      <c r="U243" s="1502"/>
      <c r="V243" s="1503"/>
      <c r="W243" s="1027"/>
      <c r="X243" s="1027"/>
      <c r="Y243" s="1027"/>
      <c r="Z243" s="1530" t="s">
        <v>333</v>
      </c>
      <c r="AA243" s="1530"/>
      <c r="AB243" s="1530"/>
      <c r="AC243" s="1530"/>
      <c r="AD243" s="1530"/>
      <c r="AE243" s="1527" t="s">
        <v>334</v>
      </c>
      <c r="AF243" s="1528"/>
      <c r="AG243" s="1529"/>
      <c r="AK243" s="1530" t="s">
        <v>333</v>
      </c>
      <c r="AL243" s="1530"/>
      <c r="AM243" s="1530"/>
      <c r="AN243" s="1530"/>
      <c r="AO243" s="1530"/>
      <c r="AP243" s="1527" t="s">
        <v>334</v>
      </c>
      <c r="AQ243" s="1528"/>
      <c r="AR243" s="1529"/>
      <c r="AV243" s="1530" t="s">
        <v>333</v>
      </c>
      <c r="AW243" s="1530"/>
      <c r="AX243" s="1530"/>
      <c r="AY243" s="1530"/>
      <c r="AZ243" s="1530"/>
      <c r="BA243" s="1527" t="s">
        <v>334</v>
      </c>
      <c r="BB243" s="1528"/>
      <c r="BC243" s="1529"/>
    </row>
    <row r="244" spans="1:56" s="1" customFormat="1" ht="12" customHeight="1" thickTop="1" thickBot="1">
      <c r="A244" s="591" t="s">
        <v>435</v>
      </c>
      <c r="B244" s="206"/>
      <c r="C244" s="875"/>
      <c r="D244" s="50"/>
      <c r="E244" s="757">
        <f>F244/100</f>
        <v>0</v>
      </c>
      <c r="F244" s="2"/>
      <c r="G244" s="2">
        <f>D244-F244</f>
        <v>0</v>
      </c>
      <c r="H244" s="748" t="e">
        <f>-G244/E244/100</f>
        <v>#DIV/0!</v>
      </c>
      <c r="I244" s="887"/>
      <c r="J244" s="894"/>
      <c r="K244" s="51">
        <f t="shared" si="60"/>
        <v>0</v>
      </c>
      <c r="L244" s="757">
        <f>M244/100</f>
        <v>0</v>
      </c>
      <c r="M244" s="770"/>
      <c r="N244" s="770">
        <f>K244-M244</f>
        <v>0</v>
      </c>
      <c r="O244" s="771" t="e">
        <f>-N244/L244/100</f>
        <v>#DIV/0!</v>
      </c>
      <c r="P244" s="1198"/>
      <c r="Q244" s="50"/>
      <c r="R244" s="160">
        <f>SUM(K244)</f>
        <v>0</v>
      </c>
      <c r="S244" s="1498"/>
      <c r="T244" s="1499"/>
      <c r="U244" s="1499"/>
      <c r="V244" s="1500"/>
      <c r="W244" s="1029"/>
      <c r="X244" s="1031" t="s">
        <v>336</v>
      </c>
      <c r="Y244" s="1021"/>
      <c r="Z244" s="1526"/>
      <c r="AA244" s="1526"/>
      <c r="AB244" s="1526"/>
      <c r="AC244" s="1526"/>
      <c r="AD244" s="1526"/>
      <c r="AE244" s="1523"/>
      <c r="AF244" s="1524"/>
      <c r="AG244" s="1525"/>
      <c r="AI244" s="1018" t="s">
        <v>337</v>
      </c>
      <c r="AJ244" s="1019"/>
      <c r="AK244" s="1526"/>
      <c r="AL244" s="1526"/>
      <c r="AM244" s="1526"/>
      <c r="AN244" s="1526"/>
      <c r="AO244" s="1526"/>
      <c r="AP244" s="1523"/>
      <c r="AQ244" s="1524"/>
      <c r="AR244" s="1525"/>
      <c r="AT244" s="1018" t="s">
        <v>338</v>
      </c>
      <c r="AU244" s="1020"/>
      <c r="AV244" s="1526"/>
      <c r="AW244" s="1526"/>
      <c r="AX244" s="1526"/>
      <c r="AY244" s="1526"/>
      <c r="AZ244" s="1526"/>
      <c r="BA244" s="1523"/>
      <c r="BB244" s="1524"/>
      <c r="BC244" s="1525"/>
    </row>
    <row r="245" spans="1:56" s="1" customFormat="1" ht="12" customHeight="1" thickTop="1" thickBot="1">
      <c r="A245" s="591" t="s">
        <v>436</v>
      </c>
      <c r="B245" s="206"/>
      <c r="C245" s="875"/>
      <c r="D245" s="50"/>
      <c r="E245" s="757"/>
      <c r="F245" s="2"/>
      <c r="G245" s="2"/>
      <c r="H245" s="748"/>
      <c r="I245" s="887"/>
      <c r="J245" s="894"/>
      <c r="K245" s="51">
        <f t="shared" si="60"/>
        <v>0</v>
      </c>
      <c r="L245" s="757"/>
      <c r="M245" s="770"/>
      <c r="N245" s="770"/>
      <c r="O245" s="771"/>
      <c r="P245" s="1198"/>
      <c r="Q245" s="50"/>
      <c r="R245" s="160">
        <f t="shared" ref="R245:R248" si="61">SUM(K245)</f>
        <v>0</v>
      </c>
      <c r="S245" s="1498"/>
      <c r="T245" s="1499"/>
      <c r="U245" s="1499"/>
      <c r="V245" s="1500"/>
      <c r="W245" s="1029"/>
      <c r="X245" s="1031" t="s">
        <v>336</v>
      </c>
      <c r="Y245" s="1021"/>
      <c r="Z245" s="1526"/>
      <c r="AA245" s="1526"/>
      <c r="AB245" s="1526"/>
      <c r="AC245" s="1526"/>
      <c r="AD245" s="1526"/>
      <c r="AE245" s="1523"/>
      <c r="AF245" s="1524"/>
      <c r="AG245" s="1525"/>
      <c r="AI245" s="1018" t="s">
        <v>337</v>
      </c>
      <c r="AJ245" s="1019"/>
      <c r="AK245" s="1526"/>
      <c r="AL245" s="1526"/>
      <c r="AM245" s="1526"/>
      <c r="AN245" s="1526"/>
      <c r="AO245" s="1526"/>
      <c r="AP245" s="1523"/>
      <c r="AQ245" s="1524"/>
      <c r="AR245" s="1525"/>
      <c r="AT245" s="1018" t="s">
        <v>338</v>
      </c>
      <c r="AU245" s="1020"/>
      <c r="AV245" s="1526"/>
      <c r="AW245" s="1526"/>
      <c r="AX245" s="1526"/>
      <c r="AY245" s="1526"/>
      <c r="AZ245" s="1526"/>
      <c r="BA245" s="1523"/>
      <c r="BB245" s="1524"/>
      <c r="BC245" s="1525"/>
    </row>
    <row r="246" spans="1:56" s="1" customFormat="1" ht="12" customHeight="1" thickTop="1" thickBot="1">
      <c r="A246" s="591" t="s">
        <v>437</v>
      </c>
      <c r="B246" s="206"/>
      <c r="C246" s="875"/>
      <c r="D246" s="50"/>
      <c r="E246" s="757"/>
      <c r="F246" s="2"/>
      <c r="G246" s="2"/>
      <c r="H246" s="748"/>
      <c r="I246" s="887"/>
      <c r="J246" s="894"/>
      <c r="K246" s="51">
        <f t="shared" si="60"/>
        <v>0</v>
      </c>
      <c r="L246" s="757"/>
      <c r="M246" s="770"/>
      <c r="N246" s="770"/>
      <c r="O246" s="771"/>
      <c r="P246" s="1198"/>
      <c r="Q246" s="50"/>
      <c r="R246" s="160">
        <f t="shared" si="61"/>
        <v>0</v>
      </c>
      <c r="S246" s="1498"/>
      <c r="T246" s="1499"/>
      <c r="U246" s="1499"/>
      <c r="V246" s="1500"/>
      <c r="W246" s="1029"/>
      <c r="X246" s="1031" t="s">
        <v>336</v>
      </c>
      <c r="Y246" s="1021"/>
      <c r="Z246" s="1526"/>
      <c r="AA246" s="1526"/>
      <c r="AB246" s="1526"/>
      <c r="AC246" s="1526"/>
      <c r="AD246" s="1526"/>
      <c r="AE246" s="1523"/>
      <c r="AF246" s="1524"/>
      <c r="AG246" s="1525"/>
      <c r="AI246" s="1018" t="s">
        <v>337</v>
      </c>
      <c r="AJ246" s="1019"/>
      <c r="AK246" s="1533"/>
      <c r="AL246" s="1533"/>
      <c r="AM246" s="1533"/>
      <c r="AN246" s="1533"/>
      <c r="AO246" s="1533"/>
      <c r="AP246" s="1534"/>
      <c r="AQ246" s="1535"/>
      <c r="AR246" s="1536"/>
      <c r="AT246" s="1018" t="s">
        <v>338</v>
      </c>
      <c r="AU246" s="1020"/>
      <c r="AV246" s="1526"/>
      <c r="AW246" s="1526"/>
      <c r="AX246" s="1526"/>
      <c r="AY246" s="1526"/>
      <c r="AZ246" s="1526"/>
      <c r="BA246" s="1523"/>
      <c r="BB246" s="1524"/>
      <c r="BC246" s="1525"/>
    </row>
    <row r="247" spans="1:56" s="1" customFormat="1" ht="12" customHeight="1" thickTop="1" thickBot="1">
      <c r="A247" s="591" t="s">
        <v>438</v>
      </c>
      <c r="B247" s="206"/>
      <c r="C247" s="875"/>
      <c r="D247" s="50"/>
      <c r="E247" s="757"/>
      <c r="F247" s="2"/>
      <c r="G247" s="2"/>
      <c r="H247" s="748"/>
      <c r="I247" s="887"/>
      <c r="J247" s="894"/>
      <c r="K247" s="51">
        <f t="shared" si="60"/>
        <v>0</v>
      </c>
      <c r="L247" s="757"/>
      <c r="M247" s="770"/>
      <c r="N247" s="770"/>
      <c r="O247" s="771"/>
      <c r="P247" s="1198"/>
      <c r="Q247" s="50"/>
      <c r="R247" s="160">
        <f t="shared" si="61"/>
        <v>0</v>
      </c>
      <c r="S247" s="1498"/>
      <c r="T247" s="1499"/>
      <c r="U247" s="1499"/>
      <c r="V247" s="1500"/>
      <c r="W247" s="1029"/>
      <c r="X247" s="1031" t="s">
        <v>336</v>
      </c>
      <c r="Y247" s="1021"/>
      <c r="Z247" s="1526"/>
      <c r="AA247" s="1526"/>
      <c r="AB247" s="1526"/>
      <c r="AC247" s="1526"/>
      <c r="AD247" s="1526"/>
      <c r="AE247" s="1523"/>
      <c r="AF247" s="1524"/>
      <c r="AG247" s="1525"/>
      <c r="AI247" s="1018" t="s">
        <v>337</v>
      </c>
      <c r="AJ247" s="1019"/>
      <c r="AK247" s="1533"/>
      <c r="AL247" s="1533"/>
      <c r="AM247" s="1533"/>
      <c r="AN247" s="1533"/>
      <c r="AO247" s="1533"/>
      <c r="AP247" s="1534"/>
      <c r="AQ247" s="1535"/>
      <c r="AR247" s="1536"/>
      <c r="AT247" s="1018" t="s">
        <v>338</v>
      </c>
      <c r="AU247" s="1020"/>
      <c r="AV247" s="1526"/>
      <c r="AW247" s="1526"/>
      <c r="AX247" s="1526"/>
      <c r="AY247" s="1526"/>
      <c r="AZ247" s="1526"/>
      <c r="BA247" s="1523"/>
      <c r="BB247" s="1524"/>
      <c r="BC247" s="1525"/>
    </row>
    <row r="248" spans="1:56" s="1" customFormat="1" ht="12" customHeight="1" thickTop="1" thickBot="1">
      <c r="A248" s="591" t="s">
        <v>439</v>
      </c>
      <c r="B248" s="206"/>
      <c r="C248" s="875"/>
      <c r="D248" s="50"/>
      <c r="E248" s="757">
        <f>F248/100</f>
        <v>0</v>
      </c>
      <c r="F248" s="2"/>
      <c r="G248" s="2">
        <f>D248-F248</f>
        <v>0</v>
      </c>
      <c r="H248" s="748" t="e">
        <f>-G248/E248/100</f>
        <v>#DIV/0!</v>
      </c>
      <c r="I248" s="887"/>
      <c r="J248" s="894"/>
      <c r="K248" s="51">
        <f t="shared" si="60"/>
        <v>0</v>
      </c>
      <c r="L248" s="757">
        <f>M248/100</f>
        <v>0</v>
      </c>
      <c r="M248" s="770"/>
      <c r="N248" s="770">
        <f>K248-M248</f>
        <v>0</v>
      </c>
      <c r="O248" s="771" t="e">
        <f>-N248/L248/100</f>
        <v>#DIV/0!</v>
      </c>
      <c r="P248" s="1198"/>
      <c r="Q248" s="50"/>
      <c r="R248" s="160">
        <f t="shared" si="61"/>
        <v>0</v>
      </c>
      <c r="S248" s="1498"/>
      <c r="T248" s="1499"/>
      <c r="U248" s="1499"/>
      <c r="V248" s="1500"/>
      <c r="W248" s="1029"/>
      <c r="X248" s="1031" t="s">
        <v>336</v>
      </c>
      <c r="Y248" s="1021"/>
      <c r="Z248" s="1526"/>
      <c r="AA248" s="1526"/>
      <c r="AB248" s="1526"/>
      <c r="AC248" s="1526"/>
      <c r="AD248" s="1526"/>
      <c r="AE248" s="1523"/>
      <c r="AF248" s="1524"/>
      <c r="AG248" s="1525"/>
      <c r="AI248" s="1018" t="s">
        <v>337</v>
      </c>
      <c r="AJ248" s="1019"/>
      <c r="AK248" s="1526"/>
      <c r="AL248" s="1526"/>
      <c r="AM248" s="1526"/>
      <c r="AN248" s="1526"/>
      <c r="AO248" s="1526"/>
      <c r="AP248" s="1523"/>
      <c r="AQ248" s="1524"/>
      <c r="AR248" s="1525"/>
      <c r="AT248" s="1018" t="s">
        <v>338</v>
      </c>
      <c r="AU248" s="1020"/>
      <c r="AV248" s="1526"/>
      <c r="AW248" s="1526"/>
      <c r="AX248" s="1526"/>
      <c r="AY248" s="1526"/>
      <c r="AZ248" s="1526"/>
      <c r="BA248" s="1523"/>
      <c r="BB248" s="1524"/>
      <c r="BC248" s="1525"/>
    </row>
    <row r="249" spans="1:56" s="1" customFormat="1" ht="15" thickTop="1" thickBot="1">
      <c r="A249" s="592" t="s">
        <v>440</v>
      </c>
      <c r="B249" s="602" t="s">
        <v>346</v>
      </c>
      <c r="C249" s="880"/>
      <c r="D249" s="621"/>
      <c r="E249" s="621"/>
      <c r="F249" s="621"/>
      <c r="G249" s="621"/>
      <c r="H249" s="621"/>
      <c r="I249" s="880"/>
      <c r="J249" s="896"/>
      <c r="K249" s="19"/>
      <c r="L249" s="747"/>
      <c r="M249" s="107"/>
      <c r="N249" s="107"/>
      <c r="O249" s="774"/>
      <c r="P249" s="1175"/>
      <c r="Q249" s="18"/>
      <c r="R249" s="20"/>
      <c r="S249" s="1501" t="s">
        <v>271</v>
      </c>
      <c r="T249" s="1502"/>
      <c r="U249" s="1502"/>
      <c r="V249" s="1503"/>
      <c r="W249" s="373"/>
      <c r="X249" s="373"/>
      <c r="Y249" s="373"/>
      <c r="Z249" s="1030"/>
      <c r="AA249" s="1030"/>
      <c r="AB249" s="1030"/>
      <c r="AC249" s="1030"/>
      <c r="AD249" s="1030"/>
      <c r="AE249" s="1030"/>
      <c r="AF249" s="1030"/>
      <c r="AG249" s="1030"/>
      <c r="AH249" s="1030"/>
      <c r="AI249" s="1030"/>
      <c r="AJ249" s="1030"/>
      <c r="AK249" s="1030"/>
      <c r="AL249" s="1030"/>
      <c r="AM249" s="1030"/>
      <c r="AN249" s="1030"/>
      <c r="AO249" s="1030"/>
      <c r="AP249" s="1030"/>
      <c r="AQ249" s="1030"/>
      <c r="AR249" s="1030"/>
      <c r="AS249" s="1030"/>
      <c r="AT249" s="1030"/>
      <c r="AU249" s="1030"/>
      <c r="AV249" s="1030"/>
      <c r="AW249" s="1030"/>
      <c r="AX249" s="1030"/>
      <c r="AY249" s="1030"/>
      <c r="AZ249" s="1030"/>
      <c r="BA249" s="1030"/>
      <c r="BB249" s="1030"/>
      <c r="BC249" s="1030"/>
      <c r="BD249" s="1030"/>
    </row>
    <row r="250" spans="1:56" s="1" customFormat="1" ht="12" customHeight="1" thickTop="1" thickBot="1">
      <c r="A250" s="591" t="s">
        <v>441</v>
      </c>
      <c r="B250" s="206"/>
      <c r="C250" s="875"/>
      <c r="D250" s="50"/>
      <c r="E250" s="757">
        <f>F250/100</f>
        <v>0</v>
      </c>
      <c r="F250" s="2"/>
      <c r="G250" s="2">
        <f>D250-F250</f>
        <v>0</v>
      </c>
      <c r="H250" s="748" t="e">
        <f>-G250/E250/100</f>
        <v>#DIV/0!</v>
      </c>
      <c r="I250" s="887"/>
      <c r="J250" s="894"/>
      <c r="K250" s="51">
        <f t="shared" si="60"/>
        <v>0</v>
      </c>
      <c r="L250" s="757">
        <f>M250/100</f>
        <v>0</v>
      </c>
      <c r="M250" s="770"/>
      <c r="N250" s="770">
        <f>K250-M250</f>
        <v>0</v>
      </c>
      <c r="O250" s="771" t="e">
        <f>-N250/L250/100</f>
        <v>#DIV/0!</v>
      </c>
      <c r="P250" s="1198"/>
      <c r="Q250" s="50"/>
      <c r="R250" s="160">
        <f>SUM(K250)</f>
        <v>0</v>
      </c>
      <c r="S250" s="1498"/>
      <c r="T250" s="1499"/>
      <c r="U250" s="1499"/>
      <c r="V250" s="1500"/>
      <c r="W250" s="1046"/>
      <c r="X250" s="373"/>
      <c r="Y250" s="373"/>
      <c r="Z250" s="1030"/>
      <c r="AA250" s="1030"/>
      <c r="AB250" s="1030"/>
      <c r="AC250" s="1030"/>
      <c r="AD250" s="1030"/>
      <c r="AE250" s="1030"/>
      <c r="AF250" s="1030"/>
      <c r="AG250" s="1030"/>
      <c r="AH250" s="1030"/>
      <c r="AI250" s="1030"/>
      <c r="AJ250" s="1030"/>
      <c r="AK250" s="1030"/>
      <c r="AL250" s="1030"/>
      <c r="AM250" s="1030"/>
      <c r="AN250" s="1030"/>
      <c r="AO250" s="1030"/>
      <c r="AP250" s="1030"/>
      <c r="AQ250" s="1030"/>
      <c r="AR250" s="1030"/>
      <c r="AS250" s="1030"/>
      <c r="AT250" s="1030"/>
      <c r="AU250" s="1030"/>
      <c r="AV250" s="1030"/>
      <c r="AW250" s="1030"/>
      <c r="AX250" s="1030"/>
      <c r="AY250" s="1030"/>
      <c r="AZ250" s="1030"/>
      <c r="BA250" s="1030"/>
      <c r="BB250" s="1030"/>
      <c r="BC250" s="1030"/>
      <c r="BD250" s="1030"/>
    </row>
    <row r="251" spans="1:56" s="1" customFormat="1" ht="12" customHeight="1" thickTop="1" thickBot="1">
      <c r="A251" s="591" t="s">
        <v>442</v>
      </c>
      <c r="B251" s="206"/>
      <c r="C251" s="875"/>
      <c r="D251" s="50"/>
      <c r="E251" s="757">
        <f>F251/100</f>
        <v>0</v>
      </c>
      <c r="F251" s="2"/>
      <c r="G251" s="2">
        <f>D251-F251</f>
        <v>0</v>
      </c>
      <c r="H251" s="748" t="e">
        <f>-G251/E251/100</f>
        <v>#DIV/0!</v>
      </c>
      <c r="I251" s="887"/>
      <c r="J251" s="894"/>
      <c r="K251" s="51">
        <f t="shared" si="60"/>
        <v>0</v>
      </c>
      <c r="L251" s="757">
        <f>M251/100</f>
        <v>0</v>
      </c>
      <c r="M251" s="770"/>
      <c r="N251" s="770">
        <f>K251-M251</f>
        <v>0</v>
      </c>
      <c r="O251" s="771" t="e">
        <f>-N251/L251/100</f>
        <v>#DIV/0!</v>
      </c>
      <c r="P251" s="1198"/>
      <c r="Q251" s="50"/>
      <c r="R251" s="160">
        <f>SUM(K251)</f>
        <v>0</v>
      </c>
      <c r="S251" s="1498"/>
      <c r="T251" s="1499"/>
      <c r="U251" s="1499"/>
      <c r="V251" s="1500"/>
      <c r="W251" s="1046"/>
      <c r="X251" s="373"/>
      <c r="Y251" s="373"/>
      <c r="Z251" s="1030"/>
      <c r="AA251" s="1030"/>
      <c r="AB251" s="1030"/>
      <c r="AC251" s="1030"/>
      <c r="AD251" s="1030"/>
      <c r="AE251" s="1030"/>
      <c r="AF251" s="1030"/>
      <c r="AG251" s="1030"/>
      <c r="AH251" s="1030"/>
      <c r="AI251" s="1030"/>
      <c r="AJ251" s="1030"/>
      <c r="AK251" s="1030"/>
      <c r="AL251" s="1030"/>
      <c r="AM251" s="1030"/>
      <c r="AN251" s="1030"/>
      <c r="AO251" s="1030"/>
      <c r="AP251" s="1030"/>
      <c r="AQ251" s="1030"/>
      <c r="AR251" s="1030"/>
      <c r="AS251" s="1030"/>
      <c r="AT251" s="1030"/>
      <c r="AU251" s="1030"/>
      <c r="AV251" s="1030"/>
      <c r="AW251" s="1030"/>
      <c r="AX251" s="1030"/>
      <c r="AY251" s="1030"/>
      <c r="AZ251" s="1030"/>
      <c r="BA251" s="1030"/>
      <c r="BB251" s="1030"/>
      <c r="BC251" s="1030"/>
      <c r="BD251" s="1030"/>
    </row>
    <row r="252" spans="1:56" s="1" customFormat="1" ht="15" thickTop="1" thickBot="1">
      <c r="A252" s="592" t="s">
        <v>443</v>
      </c>
      <c r="B252" s="602" t="s">
        <v>350</v>
      </c>
      <c r="C252" s="880"/>
      <c r="D252" s="621"/>
      <c r="E252" s="621"/>
      <c r="F252" s="621"/>
      <c r="G252" s="621"/>
      <c r="H252" s="621"/>
      <c r="I252" s="880"/>
      <c r="J252" s="896"/>
      <c r="K252" s="19"/>
      <c r="L252" s="747"/>
      <c r="M252" s="107"/>
      <c r="N252" s="107"/>
      <c r="O252" s="774"/>
      <c r="P252" s="1175"/>
      <c r="Q252" s="18"/>
      <c r="R252" s="20"/>
      <c r="S252" s="1501" t="s">
        <v>271</v>
      </c>
      <c r="T252" s="1502"/>
      <c r="U252" s="1502"/>
      <c r="V252" s="1503"/>
      <c r="W252" s="373"/>
      <c r="X252" s="373"/>
      <c r="Y252" s="373"/>
      <c r="Z252" s="1030"/>
      <c r="AA252" s="1030"/>
      <c r="AB252" s="1030"/>
      <c r="AC252" s="1030"/>
      <c r="AD252" s="1030"/>
      <c r="AE252" s="1030"/>
      <c r="AF252" s="1030"/>
      <c r="AG252" s="1030"/>
      <c r="AH252" s="1030"/>
      <c r="AI252" s="1030"/>
      <c r="AJ252" s="1030"/>
      <c r="AK252" s="1030"/>
      <c r="AL252" s="1030"/>
      <c r="AM252" s="1030"/>
      <c r="AN252" s="1030"/>
      <c r="AO252" s="1030"/>
      <c r="AP252" s="1030"/>
      <c r="AQ252" s="1030"/>
      <c r="AR252" s="1030"/>
      <c r="AS252" s="1030"/>
      <c r="AT252" s="1030"/>
      <c r="AU252" s="1030"/>
      <c r="AV252" s="1030"/>
      <c r="AW252" s="1030"/>
      <c r="AX252" s="1030"/>
      <c r="AY252" s="1030"/>
      <c r="AZ252" s="1030"/>
      <c r="BA252" s="1030"/>
      <c r="BB252" s="1030"/>
      <c r="BC252" s="1030"/>
      <c r="BD252" s="1030"/>
    </row>
    <row r="253" spans="1:56" s="1" customFormat="1" ht="12" customHeight="1" thickTop="1" thickBot="1">
      <c r="A253" s="591" t="s">
        <v>444</v>
      </c>
      <c r="B253" s="206"/>
      <c r="C253" s="875"/>
      <c r="D253" s="50"/>
      <c r="E253" s="757">
        <f>F253/100</f>
        <v>0</v>
      </c>
      <c r="F253" s="2"/>
      <c r="G253" s="2">
        <f>D253-F253</f>
        <v>0</v>
      </c>
      <c r="H253" s="748" t="e">
        <f>-G253/E253/100</f>
        <v>#DIV/0!</v>
      </c>
      <c r="I253" s="887"/>
      <c r="J253" s="894"/>
      <c r="K253" s="51">
        <f t="shared" si="60"/>
        <v>0</v>
      </c>
      <c r="L253" s="757">
        <f>M253/100</f>
        <v>0</v>
      </c>
      <c r="M253" s="770"/>
      <c r="N253" s="770">
        <f>K253-M253</f>
        <v>0</v>
      </c>
      <c r="O253" s="771" t="e">
        <f>-N253/L253/100</f>
        <v>#DIV/0!</v>
      </c>
      <c r="P253" s="1198"/>
      <c r="Q253" s="50"/>
      <c r="R253" s="160">
        <f>SUM(K253)</f>
        <v>0</v>
      </c>
      <c r="S253" s="1498"/>
      <c r="T253" s="1499"/>
      <c r="U253" s="1499"/>
      <c r="V253" s="1500"/>
      <c r="W253" s="373"/>
      <c r="X253" s="373"/>
      <c r="Y253" s="373"/>
      <c r="Z253" s="1030"/>
      <c r="AA253" s="1030"/>
      <c r="AB253" s="1030"/>
      <c r="AC253" s="1030"/>
      <c r="AD253" s="1030"/>
      <c r="AE253" s="1030"/>
      <c r="AF253" s="1030"/>
      <c r="AG253" s="1030"/>
      <c r="AH253" s="1030"/>
      <c r="AI253" s="1030"/>
      <c r="AJ253" s="1030"/>
      <c r="AK253" s="1030"/>
      <c r="AL253" s="1030"/>
      <c r="AM253" s="1030"/>
      <c r="AN253" s="1030"/>
      <c r="AO253" s="1030"/>
      <c r="AP253" s="1030"/>
      <c r="AQ253" s="1030"/>
      <c r="AR253" s="1030"/>
      <c r="AS253" s="1030"/>
      <c r="AT253" s="1030"/>
      <c r="AU253" s="1030"/>
      <c r="AV253" s="1030"/>
      <c r="AW253" s="1030"/>
      <c r="AX253" s="1030"/>
      <c r="AY253" s="1030"/>
      <c r="AZ253" s="1030"/>
      <c r="BA253" s="1030"/>
      <c r="BB253" s="1030"/>
      <c r="BC253" s="1030"/>
      <c r="BD253" s="1030"/>
    </row>
    <row r="254" spans="1:56" s="1" customFormat="1" ht="12" customHeight="1" thickTop="1" thickBot="1">
      <c r="A254" s="300"/>
      <c r="B254" s="600"/>
      <c r="C254" s="876"/>
      <c r="D254" s="107"/>
      <c r="E254" s="107"/>
      <c r="F254" s="107"/>
      <c r="G254" s="107"/>
      <c r="H254" s="107"/>
      <c r="I254" s="876"/>
      <c r="J254" s="14" t="s">
        <v>133</v>
      </c>
      <c r="K254" s="52">
        <f>SUM(K238:K242,K244:K248,K250:K251,K253:K253)</f>
        <v>0</v>
      </c>
      <c r="L254" s="747"/>
      <c r="M254" s="772"/>
      <c r="N254" s="772"/>
      <c r="O254" s="773"/>
      <c r="P254" s="1172"/>
      <c r="Q254" s="52">
        <f>SUM(Q238:Q242,Q244:Q248,Q250:Q251,Q253:Q253)</f>
        <v>0</v>
      </c>
      <c r="R254" s="52">
        <f>SUM(R238:R242,R244:R248,R250:R251,R253:R253)</f>
        <v>0</v>
      </c>
      <c r="S254" s="1035" t="b">
        <f>Q254+R254=K254</f>
        <v>1</v>
      </c>
      <c r="T254" s="1025"/>
      <c r="U254" s="1025"/>
      <c r="V254" s="1025"/>
      <c r="W254" s="373"/>
      <c r="X254" s="373"/>
      <c r="Y254" s="373"/>
      <c r="Z254" s="1030"/>
      <c r="AA254" s="1030"/>
      <c r="AB254" s="1030"/>
      <c r="AC254" s="1030"/>
      <c r="AD254" s="1030"/>
      <c r="AE254" s="1030"/>
      <c r="AF254" s="1030"/>
      <c r="AG254" s="1030"/>
      <c r="AH254" s="1030"/>
      <c r="AI254" s="1030"/>
      <c r="AJ254" s="1030"/>
      <c r="AK254" s="1030"/>
      <c r="AL254" s="1030"/>
      <c r="AM254" s="1030"/>
      <c r="AN254" s="1030"/>
      <c r="AO254" s="1030"/>
      <c r="AP254" s="1030"/>
      <c r="AQ254" s="1030"/>
      <c r="AR254" s="1030"/>
      <c r="AS254" s="1030"/>
      <c r="AT254" s="1030"/>
      <c r="AU254" s="1030"/>
      <c r="AV254" s="1030"/>
      <c r="AW254" s="1030"/>
      <c r="AX254" s="1030"/>
      <c r="AY254" s="1030"/>
      <c r="AZ254" s="1030"/>
      <c r="BA254" s="1030"/>
      <c r="BB254" s="1030"/>
      <c r="BC254" s="1030"/>
      <c r="BD254" s="1030"/>
    </row>
    <row r="255" spans="1:56" ht="12" customHeight="1" thickBot="1">
      <c r="A255" s="213"/>
      <c r="B255" s="600"/>
      <c r="C255" s="877"/>
      <c r="D255" s="618"/>
      <c r="E255" s="618"/>
      <c r="F255" s="618"/>
      <c r="G255" s="618"/>
      <c r="H255" s="618"/>
      <c r="I255" s="877"/>
      <c r="J255" s="2209"/>
      <c r="L255" s="747"/>
      <c r="M255" s="772"/>
      <c r="N255" s="772"/>
      <c r="O255" s="773"/>
      <c r="P255" s="1173"/>
      <c r="Q255" s="10"/>
      <c r="R255" s="6"/>
      <c r="S255" s="2210"/>
      <c r="T255" s="1041"/>
      <c r="U255" s="1041"/>
      <c r="V255" s="1041"/>
      <c r="W255" s="1044"/>
      <c r="X255" s="1044"/>
      <c r="Y255" s="1044"/>
      <c r="Z255" s="1045"/>
      <c r="AA255" s="1045"/>
      <c r="AB255" s="1045"/>
      <c r="AC255" s="1045"/>
      <c r="AD255" s="1045"/>
      <c r="AE255" s="1045"/>
      <c r="AF255" s="1045"/>
      <c r="AG255" s="1045"/>
      <c r="AH255" s="1045"/>
      <c r="AI255" s="1045"/>
      <c r="AJ255" s="1045"/>
      <c r="AK255" s="1045"/>
      <c r="AL255" s="1045"/>
      <c r="AM255" s="1045"/>
      <c r="AN255" s="1045"/>
      <c r="AO255" s="1045"/>
      <c r="AP255" s="1045"/>
      <c r="AQ255" s="1045"/>
      <c r="AR255" s="1045"/>
      <c r="AS255" s="1045"/>
      <c r="AT255" s="1045"/>
      <c r="AU255" s="1045"/>
      <c r="AV255" s="1045"/>
      <c r="AW255" s="1045"/>
      <c r="AX255" s="1045"/>
      <c r="AY255" s="1045"/>
      <c r="AZ255" s="1045"/>
      <c r="BA255" s="1045"/>
      <c r="BB255" s="1045"/>
      <c r="BC255" s="1045"/>
      <c r="BD255" s="1045"/>
    </row>
    <row r="256" spans="1:56" s="1" customFormat="1" ht="16.5" thickTop="1" thickBot="1">
      <c r="A256" s="590" t="s">
        <v>445</v>
      </c>
      <c r="B256" s="601" t="s">
        <v>446</v>
      </c>
      <c r="C256" s="878"/>
      <c r="D256" s="620"/>
      <c r="E256" s="620"/>
      <c r="F256" s="620"/>
      <c r="G256" s="620"/>
      <c r="H256" s="620"/>
      <c r="I256" s="878"/>
      <c r="J256" s="874"/>
      <c r="K256" s="99"/>
      <c r="L256" s="747"/>
      <c r="M256" s="107"/>
      <c r="N256" s="107"/>
      <c r="O256" s="774"/>
      <c r="P256" s="1207"/>
      <c r="Q256" s="13" t="s">
        <v>118</v>
      </c>
      <c r="R256" s="13" t="s">
        <v>119</v>
      </c>
      <c r="S256" s="1501" t="s">
        <v>271</v>
      </c>
      <c r="T256" s="1502"/>
      <c r="U256" s="1502"/>
      <c r="V256" s="1503"/>
      <c r="W256" s="1027"/>
      <c r="X256" s="1027"/>
      <c r="Y256" s="1027"/>
      <c r="Z256" s="1530" t="s">
        <v>333</v>
      </c>
      <c r="AA256" s="1530"/>
      <c r="AB256" s="1530"/>
      <c r="AC256" s="1530"/>
      <c r="AD256" s="1530"/>
      <c r="AE256" s="1527" t="s">
        <v>334</v>
      </c>
      <c r="AF256" s="1528"/>
      <c r="AG256" s="1529"/>
      <c r="AK256" s="1530" t="s">
        <v>333</v>
      </c>
      <c r="AL256" s="1530"/>
      <c r="AM256" s="1530"/>
      <c r="AN256" s="1530"/>
      <c r="AO256" s="1530"/>
      <c r="AP256" s="1527" t="s">
        <v>334</v>
      </c>
      <c r="AQ256" s="1528"/>
      <c r="AR256" s="1529"/>
      <c r="AV256" s="1530" t="s">
        <v>333</v>
      </c>
      <c r="AW256" s="1530"/>
      <c r="AX256" s="1530"/>
      <c r="AY256" s="1530"/>
      <c r="AZ256" s="1530"/>
      <c r="BA256" s="1527" t="s">
        <v>334</v>
      </c>
      <c r="BB256" s="1528"/>
      <c r="BC256" s="1529"/>
    </row>
    <row r="257" spans="1:56" s="1" customFormat="1" ht="12" customHeight="1" thickTop="1">
      <c r="A257" s="1509"/>
      <c r="B257" s="1510"/>
      <c r="C257" s="875"/>
      <c r="D257" s="50"/>
      <c r="E257" s="757">
        <f>F257/100</f>
        <v>0</v>
      </c>
      <c r="F257" s="2"/>
      <c r="G257" s="2">
        <f>D257-F257</f>
        <v>0</v>
      </c>
      <c r="H257" s="748" t="e">
        <f>-G257/E257/100</f>
        <v>#DIV/0!</v>
      </c>
      <c r="I257" s="887"/>
      <c r="J257" s="894"/>
      <c r="K257" s="51">
        <f>ROUND(C257*D257*I257,0)</f>
        <v>0</v>
      </c>
      <c r="L257" s="757">
        <f>M257/100</f>
        <v>0</v>
      </c>
      <c r="M257" s="770"/>
      <c r="N257" s="770">
        <f>K257-M257</f>
        <v>0</v>
      </c>
      <c r="O257" s="771" t="e">
        <f>-N257/L257/100</f>
        <v>#DIV/0!</v>
      </c>
      <c r="P257" s="1208"/>
      <c r="Q257" s="50"/>
      <c r="R257" s="160">
        <f>SUM(K257)</f>
        <v>0</v>
      </c>
      <c r="S257" s="1498"/>
      <c r="T257" s="1499"/>
      <c r="U257" s="1499"/>
      <c r="V257" s="1500"/>
      <c r="W257" s="1029"/>
      <c r="X257" s="1031" t="s">
        <v>336</v>
      </c>
      <c r="Y257" s="1021"/>
      <c r="Z257" s="1526"/>
      <c r="AA257" s="1526"/>
      <c r="AB257" s="1526"/>
      <c r="AC257" s="1526"/>
      <c r="AD257" s="1526"/>
      <c r="AE257" s="1523"/>
      <c r="AF257" s="1524"/>
      <c r="AG257" s="1525"/>
      <c r="AI257" s="1018" t="s">
        <v>337</v>
      </c>
      <c r="AJ257" s="1019"/>
      <c r="AK257" s="1526"/>
      <c r="AL257" s="1526"/>
      <c r="AM257" s="1526"/>
      <c r="AN257" s="1526"/>
      <c r="AO257" s="1526"/>
      <c r="AP257" s="1523"/>
      <c r="AQ257" s="1524"/>
      <c r="AR257" s="1525"/>
      <c r="AT257" s="1018" t="s">
        <v>338</v>
      </c>
      <c r="AU257" s="1020"/>
      <c r="AV257" s="1526"/>
      <c r="AW257" s="1526"/>
      <c r="AX257" s="1526"/>
      <c r="AY257" s="1526"/>
      <c r="AZ257" s="1526"/>
      <c r="BA257" s="1523"/>
      <c r="BB257" s="1524"/>
      <c r="BC257" s="1525"/>
    </row>
    <row r="258" spans="1:56" s="1" customFormat="1" ht="12" customHeight="1">
      <c r="A258" s="1507"/>
      <c r="B258" s="1508"/>
      <c r="C258" s="875"/>
      <c r="D258" s="50"/>
      <c r="E258" s="757">
        <f>F258/100</f>
        <v>0</v>
      </c>
      <c r="F258" s="2"/>
      <c r="G258" s="2">
        <f>D258-F258</f>
        <v>0</v>
      </c>
      <c r="H258" s="748" t="e">
        <f>-G258/E258/100</f>
        <v>#DIV/0!</v>
      </c>
      <c r="I258" s="887"/>
      <c r="J258" s="894"/>
      <c r="K258" s="51">
        <f>ROUND(C258*D258*I258,0)</f>
        <v>0</v>
      </c>
      <c r="L258" s="757">
        <f>M258/100</f>
        <v>0</v>
      </c>
      <c r="M258" s="770"/>
      <c r="N258" s="770">
        <f>K258-M258</f>
        <v>0</v>
      </c>
      <c r="O258" s="771" t="e">
        <f>-N258/L258/100</f>
        <v>#DIV/0!</v>
      </c>
      <c r="P258" s="1198"/>
      <c r="Q258" s="50"/>
      <c r="R258" s="160">
        <f>SUM(K258)</f>
        <v>0</v>
      </c>
      <c r="S258" s="1498"/>
      <c r="T258" s="1499"/>
      <c r="U258" s="1499"/>
      <c r="V258" s="1500"/>
      <c r="W258" s="1029"/>
      <c r="X258" s="1031" t="s">
        <v>336</v>
      </c>
      <c r="Y258" s="1021"/>
      <c r="Z258" s="1526"/>
      <c r="AA258" s="1526"/>
      <c r="AB258" s="1526"/>
      <c r="AC258" s="1526"/>
      <c r="AD258" s="1526"/>
      <c r="AE258" s="1523"/>
      <c r="AF258" s="1524"/>
      <c r="AG258" s="1525"/>
      <c r="AI258" s="1018" t="s">
        <v>337</v>
      </c>
      <c r="AJ258" s="1019"/>
      <c r="AK258" s="1526"/>
      <c r="AL258" s="1526"/>
      <c r="AM258" s="1526"/>
      <c r="AN258" s="1526"/>
      <c r="AO258" s="1526"/>
      <c r="AP258" s="1523"/>
      <c r="AQ258" s="1524"/>
      <c r="AR258" s="1525"/>
      <c r="AT258" s="1018" t="s">
        <v>338</v>
      </c>
      <c r="AU258" s="1020"/>
      <c r="AV258" s="1526"/>
      <c r="AW258" s="1526"/>
      <c r="AX258" s="1526"/>
      <c r="AY258" s="1526"/>
      <c r="AZ258" s="1526"/>
      <c r="BA258" s="1523"/>
      <c r="BB258" s="1524"/>
      <c r="BC258" s="1525"/>
    </row>
    <row r="259" spans="1:56" s="1" customFormat="1" ht="12" customHeight="1">
      <c r="A259" s="1507"/>
      <c r="B259" s="1508"/>
      <c r="C259" s="875"/>
      <c r="D259" s="50"/>
      <c r="E259" s="757">
        <f>F259/100</f>
        <v>0</v>
      </c>
      <c r="F259" s="2"/>
      <c r="G259" s="2">
        <f>D259-F259</f>
        <v>0</v>
      </c>
      <c r="H259" s="748" t="e">
        <f>-G259/E259/100</f>
        <v>#DIV/0!</v>
      </c>
      <c r="I259" s="887"/>
      <c r="J259" s="894"/>
      <c r="K259" s="51">
        <f>ROUND(C259*D259*I259,0)</f>
        <v>0</v>
      </c>
      <c r="L259" s="757">
        <f>M259/100</f>
        <v>0</v>
      </c>
      <c r="M259" s="770"/>
      <c r="N259" s="770">
        <f>K259-M259</f>
        <v>0</v>
      </c>
      <c r="O259" s="771" t="e">
        <f>-N259/L259/100</f>
        <v>#DIV/0!</v>
      </c>
      <c r="P259" s="1198"/>
      <c r="Q259" s="50"/>
      <c r="R259" s="160">
        <f>SUM(K259)</f>
        <v>0</v>
      </c>
      <c r="S259" s="1498"/>
      <c r="T259" s="1499"/>
      <c r="U259" s="1499"/>
      <c r="V259" s="1500"/>
      <c r="W259" s="1029"/>
      <c r="X259" s="1031" t="s">
        <v>336</v>
      </c>
      <c r="Y259" s="1021"/>
      <c r="Z259" s="1526"/>
      <c r="AA259" s="1526"/>
      <c r="AB259" s="1526"/>
      <c r="AC259" s="1526"/>
      <c r="AD259" s="1526"/>
      <c r="AE259" s="1523"/>
      <c r="AF259" s="1524"/>
      <c r="AG259" s="1525"/>
      <c r="AI259" s="1018" t="s">
        <v>337</v>
      </c>
      <c r="AJ259" s="1019"/>
      <c r="AK259" s="1526"/>
      <c r="AL259" s="1526"/>
      <c r="AM259" s="1526"/>
      <c r="AN259" s="1526"/>
      <c r="AO259" s="1526"/>
      <c r="AP259" s="1523"/>
      <c r="AQ259" s="1524"/>
      <c r="AR259" s="1525"/>
      <c r="AT259" s="1018" t="s">
        <v>338</v>
      </c>
      <c r="AU259" s="1020"/>
      <c r="AV259" s="1526"/>
      <c r="AW259" s="1526"/>
      <c r="AX259" s="1526"/>
      <c r="AY259" s="1526"/>
      <c r="AZ259" s="1526"/>
      <c r="BA259" s="1523"/>
      <c r="BB259" s="1524"/>
      <c r="BC259" s="1525"/>
    </row>
    <row r="260" spans="1:56" s="1" customFormat="1" ht="12" customHeight="1">
      <c r="A260" s="1507"/>
      <c r="B260" s="1508"/>
      <c r="C260" s="875"/>
      <c r="D260" s="50"/>
      <c r="E260" s="757">
        <f>F260/100</f>
        <v>0</v>
      </c>
      <c r="F260" s="2"/>
      <c r="G260" s="2">
        <f>D260-F260</f>
        <v>0</v>
      </c>
      <c r="H260" s="748" t="e">
        <f>-G260/E260/100</f>
        <v>#DIV/0!</v>
      </c>
      <c r="I260" s="887"/>
      <c r="J260" s="894"/>
      <c r="K260" s="51">
        <f>ROUND(C260*D260*I260,0)</f>
        <v>0</v>
      </c>
      <c r="L260" s="757">
        <f>M260/100</f>
        <v>0</v>
      </c>
      <c r="M260" s="770"/>
      <c r="N260" s="770">
        <f>K260-M260</f>
        <v>0</v>
      </c>
      <c r="O260" s="771" t="e">
        <f>-N260/L260/100</f>
        <v>#DIV/0!</v>
      </c>
      <c r="P260" s="1198"/>
      <c r="Q260" s="50"/>
      <c r="R260" s="160">
        <f>SUM(K260)</f>
        <v>0</v>
      </c>
      <c r="S260" s="1498"/>
      <c r="T260" s="1499"/>
      <c r="U260" s="1499"/>
      <c r="V260" s="1500"/>
      <c r="W260" s="1029"/>
      <c r="X260" s="1031" t="s">
        <v>336</v>
      </c>
      <c r="Y260" s="1021"/>
      <c r="Z260" s="1526"/>
      <c r="AA260" s="1526"/>
      <c r="AB260" s="1526"/>
      <c r="AC260" s="1526"/>
      <c r="AD260" s="1526"/>
      <c r="AE260" s="1523"/>
      <c r="AF260" s="1524"/>
      <c r="AG260" s="1525"/>
      <c r="AI260" s="1018" t="s">
        <v>337</v>
      </c>
      <c r="AJ260" s="1019"/>
      <c r="AK260" s="1526"/>
      <c r="AL260" s="1526"/>
      <c r="AM260" s="1526"/>
      <c r="AN260" s="1526"/>
      <c r="AO260" s="1526"/>
      <c r="AP260" s="1523"/>
      <c r="AQ260" s="1524"/>
      <c r="AR260" s="1525"/>
      <c r="AT260" s="1018" t="s">
        <v>338</v>
      </c>
      <c r="AU260" s="1020"/>
      <c r="AV260" s="1526"/>
      <c r="AW260" s="1526"/>
      <c r="AX260" s="1526"/>
      <c r="AY260" s="1526"/>
      <c r="AZ260" s="1526"/>
      <c r="BA260" s="1523"/>
      <c r="BB260" s="1524"/>
      <c r="BC260" s="1525"/>
    </row>
    <row r="261" spans="1:56" s="1" customFormat="1" ht="12" customHeight="1" thickBot="1">
      <c r="A261" s="300"/>
      <c r="B261" s="600"/>
      <c r="C261" s="876"/>
      <c r="D261" s="107"/>
      <c r="E261" s="107"/>
      <c r="F261" s="107"/>
      <c r="G261" s="107"/>
      <c r="H261" s="107"/>
      <c r="I261" s="876"/>
      <c r="J261" s="14" t="s">
        <v>133</v>
      </c>
      <c r="K261" s="52">
        <f>SUM(K257:K260)</f>
        <v>0</v>
      </c>
      <c r="L261" s="747"/>
      <c r="M261" s="772"/>
      <c r="N261" s="772"/>
      <c r="O261" s="773"/>
      <c r="P261" s="1172"/>
      <c r="Q261" s="52">
        <f>SUM(Q257:Q260)</f>
        <v>0</v>
      </c>
      <c r="R261" s="52">
        <f>SUM(R257:R260)</f>
        <v>0</v>
      </c>
      <c r="S261" s="1035" t="b">
        <f>Q261+R261=K261</f>
        <v>1</v>
      </c>
      <c r="T261" s="1025"/>
      <c r="U261" s="1025"/>
      <c r="V261" s="1025"/>
      <c r="W261" s="373"/>
      <c r="X261" s="373"/>
      <c r="Y261" s="373"/>
      <c r="Z261" s="1030"/>
      <c r="AA261" s="1030"/>
      <c r="AB261" s="1030"/>
      <c r="AC261" s="1030"/>
      <c r="AD261" s="1030"/>
      <c r="AE261" s="1030"/>
      <c r="AF261" s="1030"/>
      <c r="AG261" s="1030"/>
      <c r="AH261" s="1030"/>
      <c r="AI261" s="1030"/>
      <c r="AJ261" s="1030"/>
      <c r="AK261" s="1030"/>
      <c r="AL261" s="1030"/>
      <c r="AM261" s="1030"/>
      <c r="AN261" s="1030"/>
      <c r="AO261" s="1030"/>
      <c r="AP261" s="1030"/>
      <c r="AQ261" s="1030"/>
      <c r="AR261" s="1030"/>
      <c r="AS261" s="1030"/>
      <c r="AT261" s="1030"/>
      <c r="AU261" s="1030"/>
      <c r="AV261" s="1030"/>
      <c r="AW261" s="1030"/>
      <c r="AX261" s="1030"/>
      <c r="AY261" s="1030"/>
      <c r="AZ261" s="1030"/>
      <c r="BA261" s="1030"/>
      <c r="BB261" s="1030"/>
      <c r="BC261" s="1030"/>
      <c r="BD261" s="1030"/>
    </row>
    <row r="262" spans="1:56" s="1" customFormat="1" ht="12" customHeight="1" thickBot="1">
      <c r="A262" s="300"/>
      <c r="B262" s="600"/>
      <c r="C262" s="876"/>
      <c r="D262" s="107"/>
      <c r="E262" s="107"/>
      <c r="F262" s="107"/>
      <c r="G262" s="107"/>
      <c r="H262" s="107"/>
      <c r="I262" s="876"/>
      <c r="J262" s="16"/>
      <c r="K262" s="106"/>
      <c r="L262" s="747"/>
      <c r="M262" s="772"/>
      <c r="N262" s="772"/>
      <c r="O262" s="773"/>
      <c r="P262" s="1172"/>
      <c r="Q262" s="106"/>
      <c r="R262" s="106"/>
      <c r="S262" s="1035"/>
      <c r="T262" s="1025"/>
      <c r="U262" s="1025"/>
      <c r="V262" s="1025"/>
      <c r="W262" s="373"/>
      <c r="X262" s="373"/>
      <c r="Y262" s="373"/>
      <c r="Z262" s="1030"/>
      <c r="AA262" s="1030"/>
      <c r="AB262" s="1030"/>
      <c r="AC262" s="1030"/>
      <c r="AD262" s="1030"/>
      <c r="AE262" s="1030"/>
      <c r="AF262" s="1030"/>
      <c r="AG262" s="1030"/>
      <c r="AH262" s="1030"/>
      <c r="AI262" s="1030"/>
      <c r="AJ262" s="1030"/>
      <c r="AK262" s="1030"/>
      <c r="AL262" s="1030"/>
      <c r="AM262" s="1030"/>
      <c r="AN262" s="1030"/>
      <c r="AO262" s="1030"/>
      <c r="AP262" s="1030"/>
      <c r="AQ262" s="1030"/>
      <c r="AR262" s="1030"/>
      <c r="AS262" s="1030"/>
      <c r="AT262" s="1030"/>
      <c r="AU262" s="1030"/>
      <c r="AV262" s="1030"/>
      <c r="AW262" s="1030"/>
      <c r="AX262" s="1030"/>
      <c r="AY262" s="1030"/>
      <c r="AZ262" s="1030"/>
      <c r="BA262" s="1030"/>
      <c r="BB262" s="1030"/>
      <c r="BC262" s="1030"/>
      <c r="BD262" s="1030"/>
    </row>
    <row r="263" spans="1:56" s="1" customFormat="1" ht="16.5" thickTop="1" thickBot="1">
      <c r="A263" s="590" t="s">
        <v>447</v>
      </c>
      <c r="B263" s="601" t="s">
        <v>448</v>
      </c>
      <c r="C263" s="878"/>
      <c r="D263" s="620"/>
      <c r="E263" s="620"/>
      <c r="F263" s="620"/>
      <c r="G263" s="620"/>
      <c r="H263" s="620"/>
      <c r="I263" s="878"/>
      <c r="J263" s="874"/>
      <c r="K263" s="99"/>
      <c r="L263" s="747"/>
      <c r="M263" s="772"/>
      <c r="N263" s="772"/>
      <c r="O263" s="773"/>
      <c r="P263" s="1207"/>
      <c r="Q263" s="13" t="s">
        <v>118</v>
      </c>
      <c r="R263" s="13" t="s">
        <v>119</v>
      </c>
      <c r="S263" s="1039"/>
      <c r="T263" s="1025"/>
      <c r="U263" s="1025"/>
      <c r="V263" s="1025"/>
      <c r="W263" s="373"/>
      <c r="X263" s="373"/>
      <c r="Y263" s="373"/>
      <c r="Z263" s="1030"/>
      <c r="AA263" s="1030"/>
      <c r="AB263" s="1030"/>
      <c r="AC263" s="1030"/>
      <c r="AD263" s="1030"/>
      <c r="AE263" s="1030"/>
      <c r="AF263" s="1030"/>
      <c r="AG263" s="1030"/>
      <c r="AH263" s="1030"/>
      <c r="AI263" s="1030"/>
      <c r="AJ263" s="1030"/>
      <c r="AK263" s="1030"/>
      <c r="AL263" s="1030"/>
      <c r="AM263" s="1030"/>
      <c r="AN263" s="1030"/>
      <c r="AO263" s="1030"/>
      <c r="AP263" s="1030"/>
      <c r="AQ263" s="1030"/>
      <c r="AR263" s="1030"/>
      <c r="AS263" s="1030"/>
      <c r="AT263" s="1030"/>
      <c r="AU263" s="1030"/>
      <c r="AV263" s="1030"/>
      <c r="AW263" s="1030"/>
      <c r="AX263" s="1030"/>
      <c r="AY263" s="1030"/>
      <c r="AZ263" s="1030"/>
      <c r="BA263" s="1030"/>
      <c r="BB263" s="1030"/>
      <c r="BC263" s="1030"/>
      <c r="BD263" s="1030"/>
    </row>
    <row r="264" spans="1:56" s="1" customFormat="1" ht="15" thickTop="1" thickBot="1">
      <c r="A264" s="592" t="s">
        <v>449</v>
      </c>
      <c r="B264" s="602" t="s">
        <v>344</v>
      </c>
      <c r="C264" s="880"/>
      <c r="D264" s="621"/>
      <c r="E264" s="621"/>
      <c r="F264" s="621"/>
      <c r="G264" s="621"/>
      <c r="H264" s="621"/>
      <c r="I264" s="880"/>
      <c r="J264" s="896"/>
      <c r="K264" s="19"/>
      <c r="L264" s="747"/>
      <c r="M264" s="107"/>
      <c r="N264" s="107"/>
      <c r="O264" s="774"/>
      <c r="P264" s="1175"/>
      <c r="Q264" s="18"/>
      <c r="R264" s="20"/>
      <c r="S264" s="1501" t="s">
        <v>271</v>
      </c>
      <c r="T264" s="1502"/>
      <c r="U264" s="1502"/>
      <c r="V264" s="1503"/>
      <c r="W264" s="1566" t="s">
        <v>272</v>
      </c>
      <c r="X264" s="1566"/>
      <c r="Y264" s="1566"/>
      <c r="Z264" s="1530" t="s">
        <v>273</v>
      </c>
      <c r="AA264" s="1530"/>
      <c r="AB264" s="1530"/>
      <c r="AC264" s="1530"/>
      <c r="AD264" s="1530"/>
      <c r="AE264" s="1532" t="s">
        <v>274</v>
      </c>
      <c r="AF264" s="1532"/>
      <c r="AG264" s="1532"/>
      <c r="AH264" s="1532"/>
      <c r="AI264" s="1532"/>
      <c r="AJ264" s="1532"/>
      <c r="AK264" s="1532"/>
      <c r="AL264" s="1532"/>
      <c r="AM264" s="1532"/>
      <c r="AN264" s="1532"/>
      <c r="AO264" s="1030"/>
      <c r="AP264" s="1030"/>
      <c r="AQ264" s="1030"/>
      <c r="AR264" s="1030"/>
      <c r="AS264" s="1030"/>
      <c r="AT264" s="1030"/>
      <c r="AU264" s="1030"/>
      <c r="AV264" s="1030"/>
      <c r="AW264" s="1030"/>
      <c r="AX264" s="1030"/>
      <c r="AY264" s="1030"/>
      <c r="AZ264" s="1030"/>
      <c r="BA264" s="1030"/>
      <c r="BB264" s="1030"/>
      <c r="BC264" s="1030"/>
      <c r="BD264" s="1030"/>
    </row>
    <row r="265" spans="1:56" s="1" customFormat="1" ht="12" customHeight="1" thickTop="1">
      <c r="A265" s="1509"/>
      <c r="B265" s="1510"/>
      <c r="C265" s="875"/>
      <c r="D265" s="50"/>
      <c r="E265" s="757">
        <f>F265/100</f>
        <v>0</v>
      </c>
      <c r="F265" s="2"/>
      <c r="G265" s="2">
        <f>D265-F265</f>
        <v>0</v>
      </c>
      <c r="H265" s="748" t="e">
        <f>-G265/E265/100</f>
        <v>#DIV/0!</v>
      </c>
      <c r="I265" s="887"/>
      <c r="J265" s="894"/>
      <c r="K265" s="51">
        <f t="shared" ref="K265:K280" si="62">ROUND(C265*D265*I265,0)</f>
        <v>0</v>
      </c>
      <c r="L265" s="757">
        <f>M265/100</f>
        <v>0</v>
      </c>
      <c r="M265" s="770"/>
      <c r="N265" s="770">
        <f>K265-M265</f>
        <v>0</v>
      </c>
      <c r="O265" s="771" t="e">
        <f>-N265/L265/100</f>
        <v>#DIV/0!</v>
      </c>
      <c r="P265" s="1198"/>
      <c r="Q265" s="50"/>
      <c r="R265" s="160">
        <f>SUM(K265)</f>
        <v>0</v>
      </c>
      <c r="S265" s="1498"/>
      <c r="T265" s="1499"/>
      <c r="U265" s="1499"/>
      <c r="V265" s="1500"/>
      <c r="W265" s="1026"/>
      <c r="X265" s="1026"/>
      <c r="Y265" s="1026"/>
      <c r="Z265" s="1526"/>
      <c r="AA265" s="1526"/>
      <c r="AB265" s="1526"/>
      <c r="AC265" s="1526"/>
      <c r="AD265" s="1526"/>
      <c r="AE265" s="1531"/>
      <c r="AF265" s="1531"/>
      <c r="AG265" s="1531"/>
      <c r="AH265" s="1531"/>
      <c r="AI265" s="1531"/>
      <c r="AJ265" s="1531"/>
      <c r="AK265" s="1531"/>
      <c r="AL265" s="1531"/>
      <c r="AM265" s="1531"/>
      <c r="AN265" s="1531"/>
      <c r="AO265" s="1030"/>
      <c r="AP265" s="1030"/>
      <c r="AQ265" s="1030"/>
      <c r="AR265" s="1030"/>
      <c r="AS265" s="1030"/>
      <c r="AT265" s="1030"/>
      <c r="AU265" s="1030"/>
      <c r="AV265" s="1030"/>
      <c r="AW265" s="1030"/>
      <c r="AX265" s="1030"/>
      <c r="AY265" s="1030"/>
      <c r="AZ265" s="1030"/>
      <c r="BA265" s="1030"/>
      <c r="BB265" s="1030"/>
      <c r="BC265" s="1030"/>
      <c r="BD265" s="1030"/>
    </row>
    <row r="266" spans="1:56" s="1" customFormat="1" ht="12" customHeight="1">
      <c r="A266" s="1507"/>
      <c r="B266" s="1508"/>
      <c r="C266" s="875"/>
      <c r="D266" s="50"/>
      <c r="E266" s="757">
        <f>F266/100</f>
        <v>0</v>
      </c>
      <c r="F266" s="2"/>
      <c r="G266" s="2">
        <f>D266-F266</f>
        <v>0</v>
      </c>
      <c r="H266" s="748" t="e">
        <f>-G266/E266/100</f>
        <v>#DIV/0!</v>
      </c>
      <c r="I266" s="887"/>
      <c r="J266" s="894"/>
      <c r="K266" s="51">
        <f t="shared" si="62"/>
        <v>0</v>
      </c>
      <c r="L266" s="757">
        <f>M266/100</f>
        <v>0</v>
      </c>
      <c r="M266" s="770"/>
      <c r="N266" s="770">
        <f>K266-M266</f>
        <v>0</v>
      </c>
      <c r="O266" s="771" t="e">
        <f>-N266/L266/100</f>
        <v>#DIV/0!</v>
      </c>
      <c r="P266" s="1198"/>
      <c r="Q266" s="50"/>
      <c r="R266" s="160">
        <f>SUM(K266)</f>
        <v>0</v>
      </c>
      <c r="S266" s="1498"/>
      <c r="T266" s="1499"/>
      <c r="U266" s="1499"/>
      <c r="V266" s="1500"/>
      <c r="W266" s="1026"/>
      <c r="X266" s="1026"/>
      <c r="Y266" s="1026"/>
      <c r="Z266" s="1526"/>
      <c r="AA266" s="1526"/>
      <c r="AB266" s="1526"/>
      <c r="AC266" s="1526"/>
      <c r="AD266" s="1526"/>
      <c r="AE266" s="1531"/>
      <c r="AF266" s="1531"/>
      <c r="AG266" s="1531"/>
      <c r="AH266" s="1531"/>
      <c r="AI266" s="1531"/>
      <c r="AJ266" s="1531"/>
      <c r="AK266" s="1531"/>
      <c r="AL266" s="1531"/>
      <c r="AM266" s="1531"/>
      <c r="AN266" s="1531"/>
      <c r="AO266" s="1030"/>
      <c r="AP266" s="1030"/>
      <c r="AQ266" s="1030"/>
      <c r="AR266" s="1030"/>
      <c r="AS266" s="1030"/>
      <c r="AT266" s="1030"/>
      <c r="AU266" s="1030"/>
      <c r="AV266" s="1030"/>
      <c r="AW266" s="1030"/>
      <c r="AX266" s="1030"/>
      <c r="AY266" s="1030"/>
      <c r="AZ266" s="1030"/>
      <c r="BA266" s="1030"/>
      <c r="BB266" s="1030"/>
      <c r="BC266" s="1030"/>
      <c r="BD266" s="1030"/>
    </row>
    <row r="267" spans="1:56" s="1" customFormat="1" ht="12" customHeight="1">
      <c r="A267" s="1507"/>
      <c r="B267" s="1508"/>
      <c r="C267" s="875"/>
      <c r="D267" s="50"/>
      <c r="E267" s="757">
        <f>F267/100</f>
        <v>0</v>
      </c>
      <c r="F267" s="2"/>
      <c r="G267" s="2">
        <f>D267-F267</f>
        <v>0</v>
      </c>
      <c r="H267" s="748" t="e">
        <f>-G267/E267/100</f>
        <v>#DIV/0!</v>
      </c>
      <c r="I267" s="887"/>
      <c r="J267" s="894"/>
      <c r="K267" s="51">
        <f t="shared" si="62"/>
        <v>0</v>
      </c>
      <c r="L267" s="757">
        <f>M267/100</f>
        <v>0</v>
      </c>
      <c r="M267" s="770"/>
      <c r="N267" s="770">
        <f>K267-M267</f>
        <v>0</v>
      </c>
      <c r="O267" s="771" t="e">
        <f>-N267/L267/100</f>
        <v>#DIV/0!</v>
      </c>
      <c r="P267" s="1198"/>
      <c r="Q267" s="50"/>
      <c r="R267" s="160">
        <f>SUM(K267)</f>
        <v>0</v>
      </c>
      <c r="S267" s="1498"/>
      <c r="T267" s="1499"/>
      <c r="U267" s="1499"/>
      <c r="V267" s="1500"/>
      <c r="W267" s="1026"/>
      <c r="X267" s="1026"/>
      <c r="Y267" s="1026"/>
      <c r="Z267" s="1526"/>
      <c r="AA267" s="1526"/>
      <c r="AB267" s="1526"/>
      <c r="AC267" s="1526"/>
      <c r="AD267" s="1526"/>
      <c r="AE267" s="1531"/>
      <c r="AF267" s="1531"/>
      <c r="AG267" s="1531"/>
      <c r="AH267" s="1531"/>
      <c r="AI267" s="1531"/>
      <c r="AJ267" s="1531"/>
      <c r="AK267" s="1531"/>
      <c r="AL267" s="1531"/>
      <c r="AM267" s="1531"/>
      <c r="AN267" s="1531"/>
      <c r="AO267" s="1030"/>
      <c r="AP267" s="1030"/>
      <c r="AQ267" s="1030"/>
      <c r="AR267" s="1030"/>
      <c r="AS267" s="1030"/>
      <c r="AT267" s="1030"/>
      <c r="AU267" s="1030"/>
      <c r="AV267" s="1030"/>
      <c r="AW267" s="1030"/>
      <c r="AX267" s="1030"/>
      <c r="AY267" s="1030"/>
      <c r="AZ267" s="1030"/>
      <c r="BA267" s="1030"/>
      <c r="BB267" s="1030"/>
      <c r="BC267" s="1030"/>
      <c r="BD267" s="1030"/>
    </row>
    <row r="268" spans="1:56" s="1" customFormat="1" ht="12" customHeight="1">
      <c r="A268" s="1507"/>
      <c r="B268" s="1508"/>
      <c r="C268" s="875"/>
      <c r="D268" s="50"/>
      <c r="E268" s="757">
        <f>F268/100</f>
        <v>0</v>
      </c>
      <c r="F268" s="2"/>
      <c r="G268" s="2">
        <f>D268-F268</f>
        <v>0</v>
      </c>
      <c r="H268" s="748" t="e">
        <f>-G268/E268/100</f>
        <v>#DIV/0!</v>
      </c>
      <c r="I268" s="887"/>
      <c r="J268" s="894"/>
      <c r="K268" s="51">
        <f t="shared" si="62"/>
        <v>0</v>
      </c>
      <c r="L268" s="757">
        <f>M268/100</f>
        <v>0</v>
      </c>
      <c r="M268" s="770"/>
      <c r="N268" s="770">
        <f>K268-M268</f>
        <v>0</v>
      </c>
      <c r="O268" s="771" t="e">
        <f>-N268/L268/100</f>
        <v>#DIV/0!</v>
      </c>
      <c r="P268" s="1198"/>
      <c r="Q268" s="50"/>
      <c r="R268" s="160">
        <f>SUM(K268)</f>
        <v>0</v>
      </c>
      <c r="S268" s="1498"/>
      <c r="T268" s="1499"/>
      <c r="U268" s="1499"/>
      <c r="V268" s="1500"/>
      <c r="W268" s="1026"/>
      <c r="X268" s="1026"/>
      <c r="Y268" s="1026"/>
      <c r="Z268" s="1526"/>
      <c r="AA268" s="1526"/>
      <c r="AB268" s="1526"/>
      <c r="AC268" s="1526"/>
      <c r="AD268" s="1526"/>
      <c r="AE268" s="1531"/>
      <c r="AF268" s="1531"/>
      <c r="AG268" s="1531"/>
      <c r="AH268" s="1531"/>
      <c r="AI268" s="1531"/>
      <c r="AJ268" s="1531"/>
      <c r="AK268" s="1531"/>
      <c r="AL268" s="1531"/>
      <c r="AM268" s="1531"/>
      <c r="AN268" s="1531"/>
      <c r="AO268" s="1030"/>
      <c r="AP268" s="1030"/>
      <c r="AQ268" s="1030"/>
      <c r="AR268" s="1030"/>
      <c r="AS268" s="1030"/>
      <c r="AT268" s="1030"/>
      <c r="AU268" s="1030"/>
      <c r="AV268" s="1030"/>
      <c r="AW268" s="1030"/>
      <c r="AX268" s="1030"/>
      <c r="AY268" s="1030"/>
      <c r="AZ268" s="1030"/>
      <c r="BA268" s="1030"/>
      <c r="BB268" s="1030"/>
      <c r="BC268" s="1030"/>
      <c r="BD268" s="1030"/>
    </row>
    <row r="269" spans="1:56" s="1" customFormat="1" ht="12" customHeight="1" thickBot="1">
      <c r="A269" s="1517"/>
      <c r="B269" s="1518"/>
      <c r="C269" s="875"/>
      <c r="D269" s="50"/>
      <c r="E269" s="757">
        <f>F269/100</f>
        <v>0</v>
      </c>
      <c r="F269" s="2"/>
      <c r="G269" s="2">
        <f>D269-F269</f>
        <v>0</v>
      </c>
      <c r="H269" s="748" t="e">
        <f>-G269/E269/100</f>
        <v>#DIV/0!</v>
      </c>
      <c r="I269" s="887"/>
      <c r="J269" s="894"/>
      <c r="K269" s="51">
        <f t="shared" si="62"/>
        <v>0</v>
      </c>
      <c r="L269" s="757">
        <f>M269/100</f>
        <v>0</v>
      </c>
      <c r="M269" s="770"/>
      <c r="N269" s="770">
        <f>K269-M269</f>
        <v>0</v>
      </c>
      <c r="O269" s="771" t="e">
        <f>-N269/L269/100</f>
        <v>#DIV/0!</v>
      </c>
      <c r="P269" s="1198"/>
      <c r="Q269" s="50"/>
      <c r="R269" s="160">
        <f>SUM(K269)</f>
        <v>0</v>
      </c>
      <c r="S269" s="1498"/>
      <c r="T269" s="1499"/>
      <c r="U269" s="1499"/>
      <c r="V269" s="1500"/>
      <c r="W269" s="1026"/>
      <c r="X269" s="1026"/>
      <c r="Y269" s="1026"/>
      <c r="Z269" s="1526"/>
      <c r="AA269" s="1526"/>
      <c r="AB269" s="1526"/>
      <c r="AC269" s="1526"/>
      <c r="AD269" s="1526"/>
      <c r="AE269" s="1531"/>
      <c r="AF269" s="1531"/>
      <c r="AG269" s="1531"/>
      <c r="AH269" s="1531"/>
      <c r="AI269" s="1531"/>
      <c r="AJ269" s="1531"/>
      <c r="AK269" s="1531"/>
      <c r="AL269" s="1531"/>
      <c r="AM269" s="1531"/>
      <c r="AN269" s="1531"/>
      <c r="AO269" s="1030"/>
      <c r="AP269" s="1030"/>
      <c r="AQ269" s="1030"/>
      <c r="AR269" s="1030"/>
      <c r="AS269" s="1030"/>
      <c r="AT269" s="1030"/>
      <c r="AU269" s="1030"/>
      <c r="AV269" s="1030"/>
      <c r="AW269" s="1030"/>
      <c r="AX269" s="1030"/>
      <c r="AY269" s="1030"/>
      <c r="AZ269" s="1030"/>
      <c r="BA269" s="1030"/>
      <c r="BB269" s="1030"/>
      <c r="BC269" s="1030"/>
      <c r="BD269" s="1030"/>
    </row>
    <row r="270" spans="1:56" s="1" customFormat="1" ht="15" thickTop="1" thickBot="1">
      <c r="A270" s="592" t="s">
        <v>450</v>
      </c>
      <c r="B270" s="602" t="s">
        <v>390</v>
      </c>
      <c r="C270" s="880"/>
      <c r="D270" s="621"/>
      <c r="E270" s="621"/>
      <c r="F270" s="621"/>
      <c r="G270" s="621"/>
      <c r="H270" s="621"/>
      <c r="I270" s="880"/>
      <c r="J270" s="896"/>
      <c r="K270" s="19"/>
      <c r="L270" s="747"/>
      <c r="M270" s="107"/>
      <c r="N270" s="107"/>
      <c r="O270" s="774"/>
      <c r="P270" s="1175"/>
      <c r="Q270" s="18"/>
      <c r="R270" s="20"/>
      <c r="S270" s="1501" t="s">
        <v>271</v>
      </c>
      <c r="T270" s="1502"/>
      <c r="U270" s="1502"/>
      <c r="V270" s="1503"/>
      <c r="W270" s="1027"/>
      <c r="X270" s="1027"/>
      <c r="Y270" s="1027"/>
      <c r="Z270" s="1530" t="s">
        <v>333</v>
      </c>
      <c r="AA270" s="1530"/>
      <c r="AB270" s="1530"/>
      <c r="AC270" s="1530"/>
      <c r="AD270" s="1530"/>
      <c r="AE270" s="1527" t="s">
        <v>334</v>
      </c>
      <c r="AF270" s="1528"/>
      <c r="AG270" s="1529"/>
      <c r="AK270" s="1530" t="s">
        <v>333</v>
      </c>
      <c r="AL270" s="1530"/>
      <c r="AM270" s="1530"/>
      <c r="AN270" s="1530"/>
      <c r="AO270" s="1530"/>
      <c r="AP270" s="1527" t="s">
        <v>334</v>
      </c>
      <c r="AQ270" s="1528"/>
      <c r="AR270" s="1529"/>
      <c r="AV270" s="1530" t="s">
        <v>333</v>
      </c>
      <c r="AW270" s="1530"/>
      <c r="AX270" s="1530"/>
      <c r="AY270" s="1530"/>
      <c r="AZ270" s="1530"/>
      <c r="BA270" s="1527" t="s">
        <v>334</v>
      </c>
      <c r="BB270" s="1528"/>
      <c r="BC270" s="1529"/>
    </row>
    <row r="271" spans="1:56" s="1" customFormat="1" ht="12" customHeight="1" thickTop="1" thickBot="1">
      <c r="A271" s="591" t="s">
        <v>451</v>
      </c>
      <c r="B271" s="206"/>
      <c r="C271" s="875"/>
      <c r="D271" s="50"/>
      <c r="E271" s="757">
        <f>F271/100</f>
        <v>0</v>
      </c>
      <c r="F271" s="2"/>
      <c r="G271" s="2">
        <f>D271-F271</f>
        <v>0</v>
      </c>
      <c r="H271" s="748" t="e">
        <f>-G271/E271/100</f>
        <v>#DIV/0!</v>
      </c>
      <c r="I271" s="887"/>
      <c r="J271" s="894"/>
      <c r="K271" s="51">
        <f t="shared" si="62"/>
        <v>0</v>
      </c>
      <c r="L271" s="757">
        <f>M271/100</f>
        <v>0</v>
      </c>
      <c r="M271" s="770"/>
      <c r="N271" s="770">
        <f>K271-M271</f>
        <v>0</v>
      </c>
      <c r="O271" s="771" t="e">
        <f>-N271/L271/100</f>
        <v>#DIV/0!</v>
      </c>
      <c r="P271" s="1198"/>
      <c r="Q271" s="50"/>
      <c r="R271" s="160">
        <f>SUM(K271)</f>
        <v>0</v>
      </c>
      <c r="S271" s="1498"/>
      <c r="T271" s="1499"/>
      <c r="U271" s="1499"/>
      <c r="V271" s="1500"/>
      <c r="W271" s="1029"/>
      <c r="X271" s="1031" t="s">
        <v>336</v>
      </c>
      <c r="Y271" s="1021"/>
      <c r="Z271" s="1526"/>
      <c r="AA271" s="1526"/>
      <c r="AB271" s="1526"/>
      <c r="AC271" s="1526"/>
      <c r="AD271" s="1526"/>
      <c r="AE271" s="1523"/>
      <c r="AF271" s="1524"/>
      <c r="AG271" s="1525"/>
      <c r="AI271" s="1018" t="s">
        <v>337</v>
      </c>
      <c r="AJ271" s="1019"/>
      <c r="AK271" s="1526"/>
      <c r="AL271" s="1526"/>
      <c r="AM271" s="1526"/>
      <c r="AN271" s="1526"/>
      <c r="AO271" s="1526"/>
      <c r="AP271" s="1523"/>
      <c r="AQ271" s="1524"/>
      <c r="AR271" s="1525"/>
      <c r="AT271" s="1018" t="s">
        <v>338</v>
      </c>
      <c r="AU271" s="1020"/>
      <c r="AV271" s="1526"/>
      <c r="AW271" s="1526"/>
      <c r="AX271" s="1526"/>
      <c r="AY271" s="1526"/>
      <c r="AZ271" s="1526"/>
      <c r="BA271" s="1523"/>
      <c r="BB271" s="1524"/>
      <c r="BC271" s="1525"/>
    </row>
    <row r="272" spans="1:56" s="1" customFormat="1" ht="12" customHeight="1" thickTop="1" thickBot="1">
      <c r="A272" s="591" t="s">
        <v>452</v>
      </c>
      <c r="B272" s="206"/>
      <c r="C272" s="875"/>
      <c r="D272" s="50"/>
      <c r="E272" s="757"/>
      <c r="F272" s="2"/>
      <c r="G272" s="2"/>
      <c r="H272" s="748"/>
      <c r="I272" s="887"/>
      <c r="J272" s="894"/>
      <c r="K272" s="51">
        <f t="shared" si="62"/>
        <v>0</v>
      </c>
      <c r="L272" s="757"/>
      <c r="M272" s="770"/>
      <c r="N272" s="770"/>
      <c r="O272" s="771"/>
      <c r="P272" s="1198"/>
      <c r="Q272" s="50"/>
      <c r="R272" s="160">
        <f t="shared" ref="R272:R275" si="63">SUM(K272)</f>
        <v>0</v>
      </c>
      <c r="S272" s="1498"/>
      <c r="T272" s="1499"/>
      <c r="U272" s="1499"/>
      <c r="V272" s="1500"/>
      <c r="W272" s="1029"/>
      <c r="X272" s="1031" t="s">
        <v>336</v>
      </c>
      <c r="Y272" s="1021"/>
      <c r="Z272" s="1526"/>
      <c r="AA272" s="1526"/>
      <c r="AB272" s="1526"/>
      <c r="AC272" s="1526"/>
      <c r="AD272" s="1526"/>
      <c r="AE272" s="1523"/>
      <c r="AF272" s="1524"/>
      <c r="AG272" s="1525"/>
      <c r="AI272" s="1018" t="s">
        <v>337</v>
      </c>
      <c r="AJ272" s="1019"/>
      <c r="AK272" s="1526"/>
      <c r="AL272" s="1526"/>
      <c r="AM272" s="1526"/>
      <c r="AN272" s="1526"/>
      <c r="AO272" s="1526"/>
      <c r="AP272" s="1523"/>
      <c r="AQ272" s="1524"/>
      <c r="AR272" s="1525"/>
      <c r="AT272" s="1018" t="s">
        <v>338</v>
      </c>
      <c r="AU272" s="1020"/>
      <c r="AV272" s="1526"/>
      <c r="AW272" s="1526"/>
      <c r="AX272" s="1526"/>
      <c r="AY272" s="1526"/>
      <c r="AZ272" s="1526"/>
      <c r="BA272" s="1523"/>
      <c r="BB272" s="1524"/>
      <c r="BC272" s="1525"/>
    </row>
    <row r="273" spans="1:56" s="1" customFormat="1" ht="12" customHeight="1" thickTop="1" thickBot="1">
      <c r="A273" s="591" t="s">
        <v>453</v>
      </c>
      <c r="B273" s="206"/>
      <c r="C273" s="875"/>
      <c r="D273" s="50"/>
      <c r="E273" s="757"/>
      <c r="F273" s="2"/>
      <c r="G273" s="2"/>
      <c r="H273" s="748"/>
      <c r="I273" s="887"/>
      <c r="J273" s="894"/>
      <c r="K273" s="51">
        <f t="shared" si="62"/>
        <v>0</v>
      </c>
      <c r="L273" s="757"/>
      <c r="M273" s="770"/>
      <c r="N273" s="770"/>
      <c r="O273" s="771"/>
      <c r="P273" s="1198"/>
      <c r="Q273" s="50"/>
      <c r="R273" s="160">
        <f t="shared" si="63"/>
        <v>0</v>
      </c>
      <c r="S273" s="1498"/>
      <c r="T273" s="1499"/>
      <c r="U273" s="1499"/>
      <c r="V273" s="1500"/>
      <c r="W273" s="1029"/>
      <c r="X273" s="1031" t="s">
        <v>336</v>
      </c>
      <c r="Y273" s="1021"/>
      <c r="Z273" s="1526"/>
      <c r="AA273" s="1526"/>
      <c r="AB273" s="1526"/>
      <c r="AC273" s="1526"/>
      <c r="AD273" s="1526"/>
      <c r="AE273" s="1523"/>
      <c r="AF273" s="1524"/>
      <c r="AG273" s="1525"/>
      <c r="AI273" s="1018" t="s">
        <v>337</v>
      </c>
      <c r="AJ273" s="1019"/>
      <c r="AK273" s="1526"/>
      <c r="AL273" s="1526"/>
      <c r="AM273" s="1526"/>
      <c r="AN273" s="1526"/>
      <c r="AO273" s="1526"/>
      <c r="AP273" s="1523"/>
      <c r="AQ273" s="1524"/>
      <c r="AR273" s="1525"/>
      <c r="AT273" s="1018" t="s">
        <v>338</v>
      </c>
      <c r="AU273" s="1020"/>
      <c r="AV273" s="1526"/>
      <c r="AW273" s="1526"/>
      <c r="AX273" s="1526"/>
      <c r="AY273" s="1526"/>
      <c r="AZ273" s="1526"/>
      <c r="BA273" s="1523"/>
      <c r="BB273" s="1524"/>
      <c r="BC273" s="1525"/>
    </row>
    <row r="274" spans="1:56" s="1" customFormat="1" ht="12" customHeight="1" thickTop="1" thickBot="1">
      <c r="A274" s="591" t="s">
        <v>454</v>
      </c>
      <c r="B274" s="206"/>
      <c r="C274" s="875"/>
      <c r="D274" s="50"/>
      <c r="E274" s="757"/>
      <c r="F274" s="2"/>
      <c r="G274" s="2"/>
      <c r="H274" s="748"/>
      <c r="I274" s="887"/>
      <c r="J274" s="894"/>
      <c r="K274" s="51">
        <f t="shared" si="62"/>
        <v>0</v>
      </c>
      <c r="L274" s="757"/>
      <c r="M274" s="770"/>
      <c r="N274" s="770"/>
      <c r="O274" s="771"/>
      <c r="P274" s="1198"/>
      <c r="Q274" s="50"/>
      <c r="R274" s="160">
        <f t="shared" si="63"/>
        <v>0</v>
      </c>
      <c r="S274" s="1498"/>
      <c r="T274" s="1499"/>
      <c r="U274" s="1499"/>
      <c r="V274" s="1500"/>
      <c r="W274" s="1029"/>
      <c r="X274" s="1031" t="s">
        <v>336</v>
      </c>
      <c r="Y274" s="1021"/>
      <c r="Z274" s="1526"/>
      <c r="AA274" s="1526"/>
      <c r="AB274" s="1526"/>
      <c r="AC274" s="1526"/>
      <c r="AD274" s="1526"/>
      <c r="AE274" s="1523"/>
      <c r="AF274" s="1524"/>
      <c r="AG274" s="1525"/>
      <c r="AI274" s="1018" t="s">
        <v>337</v>
      </c>
      <c r="AJ274" s="1019"/>
      <c r="AK274" s="1526"/>
      <c r="AL274" s="1526"/>
      <c r="AM274" s="1526"/>
      <c r="AN274" s="1526"/>
      <c r="AO274" s="1526"/>
      <c r="AP274" s="1523"/>
      <c r="AQ274" s="1524"/>
      <c r="AR274" s="1525"/>
      <c r="AT274" s="1018" t="s">
        <v>338</v>
      </c>
      <c r="AU274" s="1020"/>
      <c r="AV274" s="1526"/>
      <c r="AW274" s="1526"/>
      <c r="AX274" s="1526"/>
      <c r="AY274" s="1526"/>
      <c r="AZ274" s="1526"/>
      <c r="BA274" s="1523"/>
      <c r="BB274" s="1524"/>
      <c r="BC274" s="1525"/>
    </row>
    <row r="275" spans="1:56" s="1" customFormat="1" ht="12" customHeight="1" thickTop="1" thickBot="1">
      <c r="A275" s="591" t="s">
        <v>455</v>
      </c>
      <c r="B275" s="206"/>
      <c r="C275" s="875"/>
      <c r="D275" s="50"/>
      <c r="E275" s="757">
        <f>F275/100</f>
        <v>0</v>
      </c>
      <c r="F275" s="2"/>
      <c r="G275" s="2">
        <f>D275-F275</f>
        <v>0</v>
      </c>
      <c r="H275" s="748" t="e">
        <f>-G275/E275/100</f>
        <v>#DIV/0!</v>
      </c>
      <c r="I275" s="887"/>
      <c r="J275" s="894"/>
      <c r="K275" s="51">
        <f t="shared" si="62"/>
        <v>0</v>
      </c>
      <c r="L275" s="757">
        <f>M275/100</f>
        <v>0</v>
      </c>
      <c r="M275" s="770"/>
      <c r="N275" s="770">
        <f>K275-M275</f>
        <v>0</v>
      </c>
      <c r="O275" s="771" t="e">
        <f>-N275/L275/100</f>
        <v>#DIV/0!</v>
      </c>
      <c r="P275" s="1198"/>
      <c r="Q275" s="50"/>
      <c r="R275" s="160">
        <f t="shared" si="63"/>
        <v>0</v>
      </c>
      <c r="S275" s="1498"/>
      <c r="T275" s="1499"/>
      <c r="U275" s="1499"/>
      <c r="V275" s="1500"/>
      <c r="W275" s="1029"/>
      <c r="X275" s="1031" t="s">
        <v>336</v>
      </c>
      <c r="Y275" s="1021"/>
      <c r="Z275" s="1526"/>
      <c r="AA275" s="1526"/>
      <c r="AB275" s="1526"/>
      <c r="AC275" s="1526"/>
      <c r="AD275" s="1526"/>
      <c r="AE275" s="1523"/>
      <c r="AF275" s="1524"/>
      <c r="AG275" s="1525"/>
      <c r="AI275" s="1018" t="s">
        <v>337</v>
      </c>
      <c r="AJ275" s="1019"/>
      <c r="AK275" s="1526"/>
      <c r="AL275" s="1526"/>
      <c r="AM275" s="1526"/>
      <c r="AN275" s="1526"/>
      <c r="AO275" s="1526"/>
      <c r="AP275" s="1523"/>
      <c r="AQ275" s="1524"/>
      <c r="AR275" s="1525"/>
      <c r="AT275" s="1018" t="s">
        <v>338</v>
      </c>
      <c r="AU275" s="1020"/>
      <c r="AV275" s="1526"/>
      <c r="AW275" s="1526"/>
      <c r="AX275" s="1526"/>
      <c r="AY275" s="1526"/>
      <c r="AZ275" s="1526"/>
      <c r="BA275" s="1523"/>
      <c r="BB275" s="1524"/>
      <c r="BC275" s="1525"/>
    </row>
    <row r="276" spans="1:56" s="1" customFormat="1" ht="15" thickTop="1" thickBot="1">
      <c r="A276" s="592" t="s">
        <v>456</v>
      </c>
      <c r="B276" s="602" t="s">
        <v>346</v>
      </c>
      <c r="C276" s="880"/>
      <c r="D276" s="621"/>
      <c r="E276" s="621"/>
      <c r="F276" s="621"/>
      <c r="G276" s="621"/>
      <c r="H276" s="621"/>
      <c r="I276" s="880"/>
      <c r="J276" s="896"/>
      <c r="K276" s="19"/>
      <c r="L276" s="747"/>
      <c r="M276" s="107"/>
      <c r="N276" s="107"/>
      <c r="O276" s="774"/>
      <c r="P276" s="1175"/>
      <c r="Q276" s="18"/>
      <c r="R276" s="20"/>
      <c r="S276" s="1501" t="s">
        <v>271</v>
      </c>
      <c r="T276" s="1502"/>
      <c r="U276" s="1502"/>
      <c r="V276" s="1503"/>
      <c r="W276" s="373"/>
      <c r="X276" s="373"/>
      <c r="Y276" s="373"/>
      <c r="Z276" s="1030"/>
      <c r="AA276" s="1030"/>
      <c r="AB276" s="1030"/>
      <c r="AC276" s="1030"/>
      <c r="AD276" s="1030"/>
      <c r="AE276" s="1030"/>
      <c r="AF276" s="1030"/>
      <c r="AG276" s="1030"/>
      <c r="AH276" s="1030"/>
      <c r="AI276" s="1030"/>
      <c r="AJ276" s="1030"/>
      <c r="AK276" s="1030"/>
      <c r="AL276" s="1030"/>
      <c r="AM276" s="1030"/>
      <c r="AN276" s="1030"/>
      <c r="AO276" s="1030"/>
      <c r="AP276" s="1030"/>
      <c r="AQ276" s="1030"/>
      <c r="AR276" s="1030"/>
      <c r="AS276" s="1030"/>
      <c r="AT276" s="1030"/>
      <c r="AU276" s="1030"/>
      <c r="AV276" s="1030"/>
      <c r="AW276" s="1030"/>
      <c r="AX276" s="1030"/>
      <c r="AY276" s="1030"/>
      <c r="AZ276" s="1030"/>
      <c r="BA276" s="1030"/>
      <c r="BB276" s="1030"/>
      <c r="BC276" s="1030"/>
      <c r="BD276" s="1030"/>
    </row>
    <row r="277" spans="1:56" s="1" customFormat="1" ht="12" customHeight="1" thickTop="1" thickBot="1">
      <c r="A277" s="591" t="s">
        <v>457</v>
      </c>
      <c r="B277" s="206"/>
      <c r="C277" s="875"/>
      <c r="D277" s="50"/>
      <c r="E277" s="757">
        <f>F277/100</f>
        <v>0</v>
      </c>
      <c r="F277" s="2"/>
      <c r="G277" s="2">
        <f>D277-F277</f>
        <v>0</v>
      </c>
      <c r="H277" s="748" t="e">
        <f>-G277/E277/100</f>
        <v>#DIV/0!</v>
      </c>
      <c r="I277" s="887"/>
      <c r="J277" s="894"/>
      <c r="K277" s="51">
        <f t="shared" si="62"/>
        <v>0</v>
      </c>
      <c r="L277" s="757">
        <f>M277/100</f>
        <v>0</v>
      </c>
      <c r="M277" s="770"/>
      <c r="N277" s="770">
        <f>K277-M277</f>
        <v>0</v>
      </c>
      <c r="O277" s="771" t="e">
        <f>-N277/L277/100</f>
        <v>#DIV/0!</v>
      </c>
      <c r="P277" s="1198"/>
      <c r="Q277" s="50"/>
      <c r="R277" s="160">
        <f>SUM(K277)</f>
        <v>0</v>
      </c>
      <c r="S277" s="1498"/>
      <c r="T277" s="1499"/>
      <c r="U277" s="1499"/>
      <c r="V277" s="1500"/>
      <c r="W277" s="373"/>
      <c r="X277" s="373"/>
      <c r="Y277" s="373"/>
      <c r="Z277" s="1030"/>
      <c r="AA277" s="1030"/>
      <c r="AB277" s="1030"/>
      <c r="AC277" s="1030"/>
      <c r="AD277" s="1030"/>
      <c r="AE277" s="1030"/>
      <c r="AF277" s="1030"/>
      <c r="AG277" s="1030"/>
      <c r="AH277" s="1030"/>
      <c r="AI277" s="1030"/>
      <c r="AJ277" s="1030"/>
      <c r="AK277" s="1030"/>
      <c r="AL277" s="1030"/>
      <c r="AM277" s="1030"/>
      <c r="AN277" s="1030"/>
      <c r="AO277" s="1030"/>
      <c r="AP277" s="1030"/>
      <c r="AQ277" s="1030"/>
      <c r="AR277" s="1030"/>
      <c r="AS277" s="1030"/>
      <c r="AT277" s="1030"/>
      <c r="AU277" s="1030"/>
      <c r="AV277" s="1030"/>
      <c r="AW277" s="1030"/>
      <c r="AX277" s="1030"/>
      <c r="AY277" s="1030"/>
      <c r="AZ277" s="1030"/>
      <c r="BA277" s="1030"/>
      <c r="BB277" s="1030"/>
      <c r="BC277" s="1030"/>
      <c r="BD277" s="1030"/>
    </row>
    <row r="278" spans="1:56" s="1" customFormat="1" ht="12" customHeight="1" thickTop="1" thickBot="1">
      <c r="A278" s="591" t="s">
        <v>458</v>
      </c>
      <c r="B278" s="206"/>
      <c r="C278" s="875"/>
      <c r="D278" s="50"/>
      <c r="E278" s="757">
        <f>F278/100</f>
        <v>0</v>
      </c>
      <c r="F278" s="2"/>
      <c r="G278" s="2">
        <f>D278-F278</f>
        <v>0</v>
      </c>
      <c r="H278" s="748" t="e">
        <f>-G278/E278/100</f>
        <v>#DIV/0!</v>
      </c>
      <c r="I278" s="887"/>
      <c r="J278" s="894"/>
      <c r="K278" s="51">
        <f t="shared" si="62"/>
        <v>0</v>
      </c>
      <c r="L278" s="757">
        <f>M278/100</f>
        <v>0</v>
      </c>
      <c r="M278" s="770"/>
      <c r="N278" s="770">
        <f>K278-M278</f>
        <v>0</v>
      </c>
      <c r="O278" s="771" t="e">
        <f>-N278/L278/100</f>
        <v>#DIV/0!</v>
      </c>
      <c r="P278" s="1198"/>
      <c r="Q278" s="50"/>
      <c r="R278" s="160">
        <f>SUM(K278)</f>
        <v>0</v>
      </c>
      <c r="S278" s="1498"/>
      <c r="T278" s="1499"/>
      <c r="U278" s="1499"/>
      <c r="V278" s="1500"/>
      <c r="W278" s="373"/>
      <c r="X278" s="373"/>
      <c r="Y278" s="373"/>
      <c r="Z278" s="1030"/>
      <c r="AA278" s="1030"/>
      <c r="AB278" s="1030"/>
      <c r="AC278" s="1030"/>
      <c r="AD278" s="1030"/>
      <c r="AE278" s="1030"/>
      <c r="AF278" s="1030"/>
      <c r="AG278" s="1030"/>
      <c r="AH278" s="1030"/>
      <c r="AI278" s="1030"/>
      <c r="AJ278" s="1030"/>
      <c r="AK278" s="1030"/>
      <c r="AL278" s="1030"/>
      <c r="AM278" s="1030"/>
      <c r="AN278" s="1030"/>
      <c r="AO278" s="1030"/>
      <c r="AP278" s="1030"/>
      <c r="AQ278" s="1030"/>
      <c r="AR278" s="1030"/>
      <c r="AS278" s="1030"/>
      <c r="AT278" s="1030"/>
      <c r="AU278" s="1030"/>
      <c r="AV278" s="1030"/>
      <c r="AW278" s="1030"/>
      <c r="AX278" s="1030"/>
      <c r="AY278" s="1030"/>
      <c r="AZ278" s="1030"/>
      <c r="BA278" s="1030"/>
      <c r="BB278" s="1030"/>
      <c r="BC278" s="1030"/>
      <c r="BD278" s="1030"/>
    </row>
    <row r="279" spans="1:56" s="1" customFormat="1" ht="15" thickTop="1" thickBot="1">
      <c r="A279" s="592" t="s">
        <v>459</v>
      </c>
      <c r="B279" s="602" t="s">
        <v>350</v>
      </c>
      <c r="C279" s="880"/>
      <c r="D279" s="621"/>
      <c r="E279" s="621"/>
      <c r="F279" s="621"/>
      <c r="G279" s="621"/>
      <c r="H279" s="621"/>
      <c r="I279" s="880"/>
      <c r="J279" s="896"/>
      <c r="K279" s="19"/>
      <c r="L279" s="747"/>
      <c r="M279" s="107"/>
      <c r="N279" s="107"/>
      <c r="O279" s="774"/>
      <c r="P279" s="1175"/>
      <c r="Q279" s="18"/>
      <c r="R279" s="20"/>
      <c r="S279" s="1501" t="s">
        <v>271</v>
      </c>
      <c r="T279" s="1502"/>
      <c r="U279" s="1502"/>
      <c r="V279" s="1503"/>
      <c r="W279" s="373"/>
      <c r="X279" s="373"/>
      <c r="Y279" s="373"/>
      <c r="Z279" s="1030"/>
      <c r="AA279" s="1030"/>
      <c r="AB279" s="1030"/>
      <c r="AC279" s="1030"/>
      <c r="AD279" s="1030"/>
      <c r="AE279" s="1030"/>
      <c r="AF279" s="1030"/>
      <c r="AG279" s="1030"/>
      <c r="AH279" s="1030"/>
      <c r="AI279" s="1030"/>
      <c r="AJ279" s="1030"/>
      <c r="AK279" s="1030"/>
      <c r="AL279" s="1030"/>
      <c r="AM279" s="1030"/>
      <c r="AN279" s="1030"/>
      <c r="AO279" s="1030"/>
      <c r="AP279" s="1030"/>
      <c r="AQ279" s="1030"/>
      <c r="AR279" s="1030"/>
      <c r="AS279" s="1030"/>
      <c r="AT279" s="1030"/>
      <c r="AU279" s="1030"/>
      <c r="AV279" s="1030"/>
      <c r="AW279" s="1030"/>
      <c r="AX279" s="1030"/>
      <c r="AY279" s="1030"/>
      <c r="AZ279" s="1030"/>
      <c r="BA279" s="1030"/>
      <c r="BB279" s="1030"/>
      <c r="BC279" s="1030"/>
      <c r="BD279" s="1030"/>
    </row>
    <row r="280" spans="1:56" s="1" customFormat="1" ht="12" customHeight="1" thickTop="1" thickBot="1">
      <c r="A280" s="591" t="s">
        <v>460</v>
      </c>
      <c r="B280" s="206"/>
      <c r="C280" s="875"/>
      <c r="D280" s="50"/>
      <c r="E280" s="757">
        <f>F280/100</f>
        <v>0</v>
      </c>
      <c r="F280" s="2"/>
      <c r="G280" s="2">
        <f>D280-F280</f>
        <v>0</v>
      </c>
      <c r="H280" s="748" t="e">
        <f>-G280/E280/100</f>
        <v>#DIV/0!</v>
      </c>
      <c r="I280" s="887"/>
      <c r="J280" s="894"/>
      <c r="K280" s="51">
        <f t="shared" si="62"/>
        <v>0</v>
      </c>
      <c r="L280" s="757">
        <f>M280/100</f>
        <v>0</v>
      </c>
      <c r="M280" s="770"/>
      <c r="N280" s="770">
        <f>K280-M280</f>
        <v>0</v>
      </c>
      <c r="O280" s="771" t="e">
        <f>-N280/L280/100</f>
        <v>#DIV/0!</v>
      </c>
      <c r="P280" s="1198"/>
      <c r="Q280" s="50"/>
      <c r="R280" s="160">
        <f>SUM(K280)</f>
        <v>0</v>
      </c>
      <c r="S280" s="1498"/>
      <c r="T280" s="1499"/>
      <c r="U280" s="1499"/>
      <c r="V280" s="1500"/>
      <c r="W280" s="373"/>
      <c r="X280" s="373"/>
      <c r="Y280" s="373"/>
      <c r="Z280" s="1030"/>
      <c r="AA280" s="1030"/>
      <c r="AB280" s="1030"/>
      <c r="AC280" s="1030"/>
      <c r="AD280" s="1030"/>
      <c r="AE280" s="1030"/>
      <c r="AF280" s="1030"/>
      <c r="AG280" s="1030"/>
      <c r="AH280" s="1030"/>
      <c r="AI280" s="1030"/>
      <c r="AJ280" s="1030"/>
      <c r="AK280" s="1030"/>
      <c r="AL280" s="1030"/>
      <c r="AM280" s="1030"/>
      <c r="AN280" s="1030"/>
      <c r="AO280" s="1030"/>
      <c r="AP280" s="1030"/>
      <c r="AQ280" s="1030"/>
      <c r="AR280" s="1030"/>
      <c r="AS280" s="1030"/>
      <c r="AT280" s="1030"/>
      <c r="AU280" s="1030"/>
      <c r="AV280" s="1030"/>
      <c r="AW280" s="1030"/>
      <c r="AX280" s="1030"/>
      <c r="AY280" s="1030"/>
      <c r="AZ280" s="1030"/>
      <c r="BA280" s="1030"/>
      <c r="BB280" s="1030"/>
      <c r="BC280" s="1030"/>
      <c r="BD280" s="1030"/>
    </row>
    <row r="281" spans="1:56" s="1" customFormat="1" ht="12" customHeight="1" thickTop="1" thickBot="1">
      <c r="A281" s="300"/>
      <c r="B281" s="600"/>
      <c r="C281" s="876"/>
      <c r="D281" s="107"/>
      <c r="E281" s="107"/>
      <c r="F281" s="107"/>
      <c r="G281" s="107"/>
      <c r="H281" s="107"/>
      <c r="I281" s="876"/>
      <c r="J281" s="14" t="s">
        <v>133</v>
      </c>
      <c r="K281" s="52">
        <f>SUM(K265:K269,K271:K275,K277:K278,K280:K280)</f>
        <v>0</v>
      </c>
      <c r="L281" s="747"/>
      <c r="M281" s="772"/>
      <c r="N281" s="772"/>
      <c r="O281" s="773"/>
      <c r="P281" s="1172"/>
      <c r="Q281" s="52">
        <f>SUM(Q265:Q269,Q271:Q275,Q277:Q278,Q280:Q280)</f>
        <v>0</v>
      </c>
      <c r="R281" s="52">
        <f>SUM(R265:R269,R271:R275,R277:R278,R280:R280)</f>
        <v>0</v>
      </c>
      <c r="S281" s="1035" t="b">
        <f>Q281+R281=K281</f>
        <v>1</v>
      </c>
      <c r="T281" s="1025"/>
      <c r="U281" s="1025"/>
      <c r="V281" s="1025"/>
      <c r="W281" s="373"/>
      <c r="X281" s="373"/>
      <c r="Y281" s="373"/>
      <c r="Z281" s="1030"/>
      <c r="AA281" s="1030"/>
      <c r="AB281" s="1030"/>
      <c r="AC281" s="1030"/>
      <c r="AD281" s="1030"/>
      <c r="AE281" s="1030"/>
      <c r="AF281" s="1030"/>
      <c r="AG281" s="1030"/>
      <c r="AH281" s="1030"/>
      <c r="AI281" s="1030"/>
      <c r="AJ281" s="1030"/>
      <c r="AK281" s="1030"/>
      <c r="AL281" s="1030"/>
      <c r="AM281" s="1030"/>
      <c r="AN281" s="1030"/>
      <c r="AO281" s="1030"/>
      <c r="AP281" s="1030"/>
      <c r="AQ281" s="1030"/>
      <c r="AR281" s="1030"/>
      <c r="AS281" s="1030"/>
      <c r="AT281" s="1030"/>
      <c r="AU281" s="1030"/>
      <c r="AV281" s="1030"/>
      <c r="AW281" s="1030"/>
      <c r="AX281" s="1030"/>
      <c r="AY281" s="1030"/>
      <c r="AZ281" s="1030"/>
      <c r="BA281" s="1030"/>
      <c r="BB281" s="1030"/>
      <c r="BC281" s="1030"/>
      <c r="BD281" s="1030"/>
    </row>
    <row r="282" spans="1:56" s="1" customFormat="1" ht="12" customHeight="1" thickBot="1">
      <c r="A282" s="300"/>
      <c r="B282" s="600"/>
      <c r="C282" s="876"/>
      <c r="D282" s="107"/>
      <c r="E282" s="107"/>
      <c r="F282" s="107"/>
      <c r="G282" s="107"/>
      <c r="H282" s="107"/>
      <c r="I282" s="876"/>
      <c r="J282" s="2209"/>
      <c r="L282" s="747"/>
      <c r="M282" s="772"/>
      <c r="N282" s="772"/>
      <c r="O282" s="773"/>
      <c r="P282" s="1176"/>
      <c r="Q282" s="15"/>
      <c r="S282" s="1039"/>
      <c r="T282" s="1025"/>
      <c r="U282" s="1025"/>
      <c r="V282" s="1025"/>
      <c r="W282" s="373"/>
      <c r="X282" s="373"/>
      <c r="Y282" s="373"/>
      <c r="Z282" s="1030"/>
      <c r="AA282" s="1030"/>
      <c r="AB282" s="1030"/>
      <c r="AC282" s="1030"/>
      <c r="AD282" s="1030"/>
      <c r="AE282" s="1030"/>
      <c r="AF282" s="1030"/>
      <c r="AG282" s="1030"/>
      <c r="AH282" s="1030"/>
      <c r="AI282" s="1030"/>
      <c r="AJ282" s="1030"/>
      <c r="AK282" s="1030"/>
      <c r="AL282" s="1030"/>
      <c r="AM282" s="1030"/>
      <c r="AN282" s="1030"/>
      <c r="AO282" s="1030"/>
      <c r="AP282" s="1030"/>
      <c r="AQ282" s="1030"/>
      <c r="AR282" s="1030"/>
      <c r="AS282" s="1030"/>
      <c r="AT282" s="1030"/>
      <c r="AU282" s="1030"/>
      <c r="AV282" s="1030"/>
      <c r="AW282" s="1030"/>
      <c r="AX282" s="1030"/>
      <c r="AY282" s="1030"/>
      <c r="AZ282" s="1030"/>
      <c r="BA282" s="1030"/>
      <c r="BB282" s="1030"/>
      <c r="BC282" s="1030"/>
      <c r="BD282" s="1030"/>
    </row>
    <row r="283" spans="1:56" s="1" customFormat="1" ht="16.5" thickTop="1" thickBot="1">
      <c r="A283" s="590" t="s">
        <v>461</v>
      </c>
      <c r="B283" s="601" t="s">
        <v>462</v>
      </c>
      <c r="C283" s="878"/>
      <c r="D283" s="620"/>
      <c r="E283" s="620"/>
      <c r="F283" s="620"/>
      <c r="G283" s="620"/>
      <c r="H283" s="620"/>
      <c r="I283" s="878"/>
      <c r="J283" s="874"/>
      <c r="K283" s="99"/>
      <c r="L283" s="747"/>
      <c r="M283" s="772"/>
      <c r="N283" s="772"/>
      <c r="O283" s="773"/>
      <c r="P283" s="1207"/>
      <c r="Q283" s="13" t="s">
        <v>118</v>
      </c>
      <c r="R283" s="13" t="s">
        <v>119</v>
      </c>
      <c r="S283" s="1039"/>
      <c r="T283" s="1025"/>
      <c r="U283" s="1025"/>
      <c r="V283" s="1025"/>
      <c r="W283" s="373"/>
      <c r="X283" s="373"/>
      <c r="Y283" s="373"/>
      <c r="Z283" s="1030"/>
      <c r="AA283" s="1030"/>
      <c r="AB283" s="1030"/>
      <c r="AC283" s="1030"/>
      <c r="AD283" s="1030"/>
      <c r="AE283" s="1030"/>
      <c r="AF283" s="1030"/>
      <c r="AG283" s="1030"/>
      <c r="AH283" s="1030"/>
      <c r="AI283" s="1030"/>
      <c r="AJ283" s="1030"/>
      <c r="AK283" s="1030"/>
      <c r="AL283" s="1030"/>
      <c r="AM283" s="1030"/>
      <c r="AN283" s="1030"/>
      <c r="AO283" s="1030"/>
      <c r="AP283" s="1030"/>
      <c r="AQ283" s="1030"/>
      <c r="AR283" s="1030"/>
      <c r="AS283" s="1030"/>
      <c r="AT283" s="1030"/>
      <c r="AU283" s="1030"/>
      <c r="AV283" s="1030"/>
      <c r="AW283" s="1030"/>
      <c r="AX283" s="1030"/>
      <c r="AY283" s="1030"/>
      <c r="AZ283" s="1030"/>
      <c r="BA283" s="1030"/>
      <c r="BB283" s="1030"/>
      <c r="BC283" s="1030"/>
      <c r="BD283" s="1030"/>
    </row>
    <row r="284" spans="1:56" s="1" customFormat="1" ht="15" thickTop="1" thickBot="1">
      <c r="A284" s="592" t="s">
        <v>463</v>
      </c>
      <c r="B284" s="602" t="s">
        <v>344</v>
      </c>
      <c r="C284" s="880"/>
      <c r="D284" s="621"/>
      <c r="E284" s="621"/>
      <c r="F284" s="621"/>
      <c r="G284" s="621"/>
      <c r="H284" s="621"/>
      <c r="I284" s="880"/>
      <c r="J284" s="896"/>
      <c r="K284" s="19"/>
      <c r="L284" s="747"/>
      <c r="M284" s="107"/>
      <c r="N284" s="107"/>
      <c r="O284" s="774"/>
      <c r="P284" s="1175"/>
      <c r="Q284" s="18"/>
      <c r="R284" s="20"/>
      <c r="S284" s="1501" t="s">
        <v>271</v>
      </c>
      <c r="T284" s="1502"/>
      <c r="U284" s="1502"/>
      <c r="V284" s="1503"/>
      <c r="W284" s="1566" t="s">
        <v>272</v>
      </c>
      <c r="X284" s="1566"/>
      <c r="Y284" s="1566"/>
      <c r="Z284" s="1530" t="s">
        <v>273</v>
      </c>
      <c r="AA284" s="1530"/>
      <c r="AB284" s="1530"/>
      <c r="AC284" s="1530"/>
      <c r="AD284" s="1530"/>
      <c r="AE284" s="1532" t="s">
        <v>274</v>
      </c>
      <c r="AF284" s="1532"/>
      <c r="AG284" s="1532"/>
      <c r="AH284" s="1532"/>
      <c r="AI284" s="1532"/>
      <c r="AJ284" s="1532"/>
      <c r="AK284" s="1532"/>
      <c r="AL284" s="1532"/>
      <c r="AM284" s="1532"/>
      <c r="AN284" s="1532"/>
      <c r="AO284" s="1030"/>
      <c r="AP284" s="1030"/>
      <c r="AQ284" s="1030"/>
      <c r="AR284" s="1030"/>
      <c r="AS284" s="1030"/>
      <c r="AT284" s="1030"/>
      <c r="AU284" s="1030"/>
      <c r="AV284" s="1030"/>
      <c r="AW284" s="1030"/>
      <c r="AX284" s="1030"/>
      <c r="AY284" s="1030"/>
      <c r="AZ284" s="1030"/>
      <c r="BA284" s="1030"/>
      <c r="BB284" s="1030"/>
      <c r="BC284" s="1030"/>
      <c r="BD284" s="1030"/>
    </row>
    <row r="285" spans="1:56" s="1" customFormat="1" ht="12" customHeight="1" thickTop="1">
      <c r="A285" s="1509"/>
      <c r="B285" s="1510"/>
      <c r="C285" s="875"/>
      <c r="D285" s="50"/>
      <c r="E285" s="757">
        <f>F285/100</f>
        <v>0</v>
      </c>
      <c r="F285" s="2"/>
      <c r="G285" s="2">
        <f>D285-F285</f>
        <v>0</v>
      </c>
      <c r="H285" s="748" t="e">
        <f>-G285/E285/100</f>
        <v>#DIV/0!</v>
      </c>
      <c r="I285" s="887"/>
      <c r="J285" s="894"/>
      <c r="K285" s="51">
        <f>ROUND(C285*D285*I285,0)</f>
        <v>0</v>
      </c>
      <c r="L285" s="757">
        <f>M285/100</f>
        <v>0</v>
      </c>
      <c r="M285" s="770"/>
      <c r="N285" s="770">
        <f>K285-M285</f>
        <v>0</v>
      </c>
      <c r="O285" s="771" t="e">
        <f>-N285/L285/100</f>
        <v>#DIV/0!</v>
      </c>
      <c r="P285" s="1198"/>
      <c r="Q285" s="50"/>
      <c r="R285" s="160">
        <f>SUM(K285)</f>
        <v>0</v>
      </c>
      <c r="S285" s="1498"/>
      <c r="T285" s="1499"/>
      <c r="U285" s="1499"/>
      <c r="V285" s="1500"/>
      <c r="W285" s="1026"/>
      <c r="X285" s="1026"/>
      <c r="Y285" s="1026"/>
      <c r="Z285" s="1526"/>
      <c r="AA285" s="1526"/>
      <c r="AB285" s="1526"/>
      <c r="AC285" s="1526"/>
      <c r="AD285" s="1526"/>
      <c r="AE285" s="1531"/>
      <c r="AF285" s="1531"/>
      <c r="AG285" s="1531"/>
      <c r="AH285" s="1531"/>
      <c r="AI285" s="1531"/>
      <c r="AJ285" s="1531"/>
      <c r="AK285" s="1531"/>
      <c r="AL285" s="1531"/>
      <c r="AM285" s="1531"/>
      <c r="AN285" s="1531"/>
      <c r="AO285" s="1030"/>
      <c r="AP285" s="1030"/>
      <c r="AQ285" s="1030"/>
      <c r="AR285" s="1030"/>
      <c r="AS285" s="1030"/>
      <c r="AT285" s="1030"/>
      <c r="AU285" s="1030"/>
      <c r="AV285" s="1030"/>
      <c r="AW285" s="1030"/>
      <c r="AX285" s="1030"/>
      <c r="AY285" s="1030"/>
      <c r="AZ285" s="1030"/>
      <c r="BA285" s="1030"/>
      <c r="BB285" s="1030"/>
      <c r="BC285" s="1030"/>
      <c r="BD285" s="1030"/>
    </row>
    <row r="286" spans="1:56" s="1" customFormat="1" ht="12" customHeight="1" thickBot="1">
      <c r="A286" s="1517"/>
      <c r="B286" s="1518"/>
      <c r="C286" s="875"/>
      <c r="D286" s="50"/>
      <c r="E286" s="757">
        <f>F286/100</f>
        <v>0</v>
      </c>
      <c r="F286" s="2"/>
      <c r="G286" s="2">
        <f>D286-F286</f>
        <v>0</v>
      </c>
      <c r="H286" s="748" t="e">
        <f>-G286/E286/100</f>
        <v>#DIV/0!</v>
      </c>
      <c r="I286" s="887"/>
      <c r="J286" s="894"/>
      <c r="K286" s="51">
        <f>ROUND(C286*D286*I286,0)</f>
        <v>0</v>
      </c>
      <c r="L286" s="757">
        <f>M286/100</f>
        <v>0</v>
      </c>
      <c r="M286" s="770"/>
      <c r="N286" s="770">
        <f>K286-M286</f>
        <v>0</v>
      </c>
      <c r="O286" s="771" t="e">
        <f>-N286/L286/100</f>
        <v>#DIV/0!</v>
      </c>
      <c r="P286" s="1198"/>
      <c r="Q286" s="50"/>
      <c r="R286" s="160">
        <f>SUM(K286)</f>
        <v>0</v>
      </c>
      <c r="S286" s="1498"/>
      <c r="T286" s="1499"/>
      <c r="U286" s="1499"/>
      <c r="V286" s="1500"/>
      <c r="W286" s="1026"/>
      <c r="X286" s="1026"/>
      <c r="Y286" s="1026"/>
      <c r="Z286" s="1526"/>
      <c r="AA286" s="1526"/>
      <c r="AB286" s="1526"/>
      <c r="AC286" s="1526"/>
      <c r="AD286" s="1526"/>
      <c r="AE286" s="1531"/>
      <c r="AF286" s="1531"/>
      <c r="AG286" s="1531"/>
      <c r="AH286" s="1531"/>
      <c r="AI286" s="1531"/>
      <c r="AJ286" s="1531"/>
      <c r="AK286" s="1531"/>
      <c r="AL286" s="1531"/>
      <c r="AM286" s="1531"/>
      <c r="AN286" s="1531"/>
      <c r="AO286" s="1030"/>
      <c r="AP286" s="1030"/>
      <c r="AQ286" s="1030"/>
      <c r="AR286" s="1030"/>
      <c r="AS286" s="1030"/>
      <c r="AT286" s="1030"/>
      <c r="AU286" s="1030"/>
      <c r="AV286" s="1030"/>
      <c r="AW286" s="1030"/>
      <c r="AX286" s="1030"/>
      <c r="AY286" s="1030"/>
      <c r="AZ286" s="1030"/>
      <c r="BA286" s="1030"/>
      <c r="BB286" s="1030"/>
      <c r="BC286" s="1030"/>
      <c r="BD286" s="1030"/>
    </row>
    <row r="287" spans="1:56" s="1" customFormat="1" ht="15" thickTop="1" thickBot="1">
      <c r="A287" s="592" t="s">
        <v>464</v>
      </c>
      <c r="B287" s="602" t="s">
        <v>390</v>
      </c>
      <c r="C287" s="880"/>
      <c r="D287" s="621"/>
      <c r="E287" s="621"/>
      <c r="F287" s="621"/>
      <c r="G287" s="621"/>
      <c r="H287" s="621"/>
      <c r="I287" s="880"/>
      <c r="J287" s="896"/>
      <c r="K287" s="19"/>
      <c r="L287" s="747"/>
      <c r="M287" s="107"/>
      <c r="N287" s="107"/>
      <c r="O287" s="774"/>
      <c r="P287" s="1175"/>
      <c r="Q287" s="18"/>
      <c r="R287" s="20"/>
      <c r="S287" s="1501" t="s">
        <v>271</v>
      </c>
      <c r="T287" s="1502"/>
      <c r="U287" s="1502"/>
      <c r="V287" s="1503"/>
      <c r="W287" s="1027"/>
      <c r="X287" s="1027"/>
      <c r="Y287" s="1027"/>
      <c r="Z287" s="1530" t="s">
        <v>333</v>
      </c>
      <c r="AA287" s="1530"/>
      <c r="AB287" s="1530"/>
      <c r="AC287" s="1530"/>
      <c r="AD287" s="1530"/>
      <c r="AE287" s="1527" t="s">
        <v>334</v>
      </c>
      <c r="AF287" s="1528"/>
      <c r="AG287" s="1529"/>
      <c r="AK287" s="1530" t="s">
        <v>333</v>
      </c>
      <c r="AL287" s="1530"/>
      <c r="AM287" s="1530"/>
      <c r="AN287" s="1530"/>
      <c r="AO287" s="1530"/>
      <c r="AP287" s="1527" t="s">
        <v>334</v>
      </c>
      <c r="AQ287" s="1528"/>
      <c r="AR287" s="1529"/>
      <c r="AV287" s="1530" t="s">
        <v>333</v>
      </c>
      <c r="AW287" s="1530"/>
      <c r="AX287" s="1530"/>
      <c r="AY287" s="1530"/>
      <c r="AZ287" s="1530"/>
      <c r="BA287" s="1527" t="s">
        <v>334</v>
      </c>
      <c r="BB287" s="1528"/>
      <c r="BC287" s="1529"/>
    </row>
    <row r="288" spans="1:56" s="1" customFormat="1" ht="12" customHeight="1" thickTop="1" thickBot="1">
      <c r="A288" s="591" t="s">
        <v>465</v>
      </c>
      <c r="B288" s="206"/>
      <c r="C288" s="875"/>
      <c r="D288" s="50"/>
      <c r="E288" s="757">
        <f>F288/100</f>
        <v>0</v>
      </c>
      <c r="F288" s="2"/>
      <c r="G288" s="2">
        <f>D288-F288</f>
        <v>0</v>
      </c>
      <c r="H288" s="748" t="e">
        <f>-G288/E288/100</f>
        <v>#DIV/0!</v>
      </c>
      <c r="I288" s="887"/>
      <c r="J288" s="894"/>
      <c r="K288" s="51">
        <f>ROUND(C288*D288*I288,0)</f>
        <v>0</v>
      </c>
      <c r="L288" s="757">
        <f>M288/100</f>
        <v>0</v>
      </c>
      <c r="M288" s="770"/>
      <c r="N288" s="770">
        <f>K288-M288</f>
        <v>0</v>
      </c>
      <c r="O288" s="771" t="e">
        <f>-N288/L288/100</f>
        <v>#DIV/0!</v>
      </c>
      <c r="P288" s="1198"/>
      <c r="Q288" s="50"/>
      <c r="R288" s="160">
        <f>SUM(K288)</f>
        <v>0</v>
      </c>
      <c r="S288" s="1498"/>
      <c r="T288" s="1499"/>
      <c r="U288" s="1499"/>
      <c r="V288" s="1500"/>
      <c r="W288" s="1029"/>
      <c r="X288" s="1031" t="s">
        <v>336</v>
      </c>
      <c r="Y288" s="1021"/>
      <c r="Z288" s="1526"/>
      <c r="AA288" s="1526"/>
      <c r="AB288" s="1526"/>
      <c r="AC288" s="1526"/>
      <c r="AD288" s="1526"/>
      <c r="AE288" s="1523"/>
      <c r="AF288" s="1524"/>
      <c r="AG288" s="1525"/>
      <c r="AI288" s="1018" t="s">
        <v>337</v>
      </c>
      <c r="AJ288" s="1019"/>
      <c r="AK288" s="1526"/>
      <c r="AL288" s="1526"/>
      <c r="AM288" s="1526"/>
      <c r="AN288" s="1526"/>
      <c r="AO288" s="1526"/>
      <c r="AP288" s="1523"/>
      <c r="AQ288" s="1524"/>
      <c r="AR288" s="1525"/>
      <c r="AT288" s="1018" t="s">
        <v>338</v>
      </c>
      <c r="AU288" s="1020"/>
      <c r="AV288" s="1526"/>
      <c r="AW288" s="1526"/>
      <c r="AX288" s="1526"/>
      <c r="AY288" s="1526"/>
      <c r="AZ288" s="1526"/>
      <c r="BA288" s="1523"/>
      <c r="BB288" s="1524"/>
      <c r="BC288" s="1525"/>
    </row>
    <row r="289" spans="1:56" s="1" customFormat="1" ht="12" customHeight="1" thickTop="1" thickBot="1">
      <c r="A289" s="591" t="s">
        <v>466</v>
      </c>
      <c r="B289" s="206"/>
      <c r="C289" s="875"/>
      <c r="D289" s="50"/>
      <c r="E289" s="757"/>
      <c r="F289" s="2"/>
      <c r="G289" s="2"/>
      <c r="H289" s="748"/>
      <c r="I289" s="887"/>
      <c r="J289" s="894"/>
      <c r="K289" s="51">
        <f t="shared" ref="K289:K292" si="64">ROUND(C289*D289*I289,0)</f>
        <v>0</v>
      </c>
      <c r="L289" s="757"/>
      <c r="M289" s="770"/>
      <c r="N289" s="770"/>
      <c r="O289" s="771"/>
      <c r="P289" s="1198"/>
      <c r="Q289" s="50"/>
      <c r="R289" s="160">
        <f t="shared" ref="R289:R292" si="65">SUM(K289)</f>
        <v>0</v>
      </c>
      <c r="S289" s="1498"/>
      <c r="T289" s="1499"/>
      <c r="U289" s="1499"/>
      <c r="V289" s="1500"/>
      <c r="W289" s="1029"/>
      <c r="X289" s="1031" t="s">
        <v>336</v>
      </c>
      <c r="Y289" s="1021"/>
      <c r="Z289" s="1526"/>
      <c r="AA289" s="1526"/>
      <c r="AB289" s="1526"/>
      <c r="AC289" s="1526"/>
      <c r="AD289" s="1526"/>
      <c r="AE289" s="1523"/>
      <c r="AF289" s="1524"/>
      <c r="AG289" s="1525"/>
      <c r="AI289" s="1018" t="s">
        <v>337</v>
      </c>
      <c r="AJ289" s="1019"/>
      <c r="AK289" s="1526"/>
      <c r="AL289" s="1526"/>
      <c r="AM289" s="1526"/>
      <c r="AN289" s="1526"/>
      <c r="AO289" s="1526"/>
      <c r="AP289" s="1523"/>
      <c r="AQ289" s="1524"/>
      <c r="AR289" s="1525"/>
      <c r="AT289" s="1018" t="s">
        <v>338</v>
      </c>
      <c r="AU289" s="1020"/>
      <c r="AV289" s="1526"/>
      <c r="AW289" s="1526"/>
      <c r="AX289" s="1526"/>
      <c r="AY289" s="1526"/>
      <c r="AZ289" s="1526"/>
      <c r="BA289" s="1523"/>
      <c r="BB289" s="1524"/>
      <c r="BC289" s="1525"/>
    </row>
    <row r="290" spans="1:56" s="1" customFormat="1" ht="12" customHeight="1" thickTop="1" thickBot="1">
      <c r="A290" s="591" t="s">
        <v>467</v>
      </c>
      <c r="B290" s="206"/>
      <c r="C290" s="875"/>
      <c r="D290" s="50"/>
      <c r="E290" s="757"/>
      <c r="F290" s="2"/>
      <c r="G290" s="2"/>
      <c r="H290" s="748"/>
      <c r="I290" s="887"/>
      <c r="J290" s="894"/>
      <c r="K290" s="51">
        <f t="shared" si="64"/>
        <v>0</v>
      </c>
      <c r="L290" s="757"/>
      <c r="M290" s="770"/>
      <c r="N290" s="770"/>
      <c r="O290" s="771"/>
      <c r="P290" s="1198"/>
      <c r="Q290" s="50"/>
      <c r="R290" s="160">
        <f t="shared" si="65"/>
        <v>0</v>
      </c>
      <c r="S290" s="1498"/>
      <c r="T290" s="1499"/>
      <c r="U290" s="1499"/>
      <c r="V290" s="1500"/>
      <c r="W290" s="1029"/>
      <c r="X290" s="1031" t="s">
        <v>336</v>
      </c>
      <c r="Y290" s="1021"/>
      <c r="Z290" s="1526"/>
      <c r="AA290" s="1526"/>
      <c r="AB290" s="1526"/>
      <c r="AC290" s="1526"/>
      <c r="AD290" s="1526"/>
      <c r="AE290" s="1523"/>
      <c r="AF290" s="1524"/>
      <c r="AG290" s="1525"/>
      <c r="AI290" s="1018" t="s">
        <v>337</v>
      </c>
      <c r="AJ290" s="1019"/>
      <c r="AK290" s="1526"/>
      <c r="AL290" s="1526"/>
      <c r="AM290" s="1526"/>
      <c r="AN290" s="1526"/>
      <c r="AO290" s="1526"/>
      <c r="AP290" s="1523"/>
      <c r="AQ290" s="1524"/>
      <c r="AR290" s="1525"/>
      <c r="AT290" s="1018" t="s">
        <v>338</v>
      </c>
      <c r="AU290" s="1020"/>
      <c r="AV290" s="1526"/>
      <c r="AW290" s="1526"/>
      <c r="AX290" s="1526"/>
      <c r="AY290" s="1526"/>
      <c r="AZ290" s="1526"/>
      <c r="BA290" s="1523"/>
      <c r="BB290" s="1524"/>
      <c r="BC290" s="1525"/>
    </row>
    <row r="291" spans="1:56" s="1" customFormat="1" ht="12" customHeight="1" thickTop="1" thickBot="1">
      <c r="A291" s="591" t="s">
        <v>468</v>
      </c>
      <c r="B291" s="206"/>
      <c r="C291" s="875"/>
      <c r="D291" s="50"/>
      <c r="E291" s="757"/>
      <c r="F291" s="2"/>
      <c r="G291" s="2"/>
      <c r="H291" s="748"/>
      <c r="I291" s="887"/>
      <c r="J291" s="894"/>
      <c r="K291" s="51">
        <f t="shared" si="64"/>
        <v>0</v>
      </c>
      <c r="L291" s="757"/>
      <c r="M291" s="770"/>
      <c r="N291" s="770"/>
      <c r="O291" s="771"/>
      <c r="P291" s="1198"/>
      <c r="Q291" s="50"/>
      <c r="R291" s="160">
        <f t="shared" si="65"/>
        <v>0</v>
      </c>
      <c r="S291" s="1498"/>
      <c r="T291" s="1499"/>
      <c r="U291" s="1499"/>
      <c r="V291" s="1500"/>
      <c r="W291" s="1029"/>
      <c r="X291" s="1031" t="s">
        <v>336</v>
      </c>
      <c r="Y291" s="1021"/>
      <c r="Z291" s="1526"/>
      <c r="AA291" s="1526"/>
      <c r="AB291" s="1526"/>
      <c r="AC291" s="1526"/>
      <c r="AD291" s="1526"/>
      <c r="AE291" s="1523"/>
      <c r="AF291" s="1524"/>
      <c r="AG291" s="1525"/>
      <c r="AI291" s="1018" t="s">
        <v>337</v>
      </c>
      <c r="AJ291" s="1019"/>
      <c r="AK291" s="1526"/>
      <c r="AL291" s="1526"/>
      <c r="AM291" s="1526"/>
      <c r="AN291" s="1526"/>
      <c r="AO291" s="1526"/>
      <c r="AP291" s="1523"/>
      <c r="AQ291" s="1524"/>
      <c r="AR291" s="1525"/>
      <c r="AT291" s="1018" t="s">
        <v>338</v>
      </c>
      <c r="AU291" s="1020"/>
      <c r="AV291" s="1526"/>
      <c r="AW291" s="1526"/>
      <c r="AX291" s="1526"/>
      <c r="AY291" s="1526"/>
      <c r="AZ291" s="1526"/>
      <c r="BA291" s="1523"/>
      <c r="BB291" s="1524"/>
      <c r="BC291" s="1525"/>
    </row>
    <row r="292" spans="1:56" s="1" customFormat="1" ht="12" customHeight="1" thickTop="1" thickBot="1">
      <c r="A292" s="591" t="s">
        <v>469</v>
      </c>
      <c r="B292" s="206"/>
      <c r="C292" s="875"/>
      <c r="D292" s="50"/>
      <c r="E292" s="757">
        <f>F292/100</f>
        <v>0</v>
      </c>
      <c r="F292" s="2"/>
      <c r="G292" s="2">
        <f>D292-F292</f>
        <v>0</v>
      </c>
      <c r="H292" s="748" t="e">
        <f>-G292/E292/100</f>
        <v>#DIV/0!</v>
      </c>
      <c r="I292" s="887"/>
      <c r="J292" s="894"/>
      <c r="K292" s="51">
        <f t="shared" si="64"/>
        <v>0</v>
      </c>
      <c r="L292" s="757">
        <f>M292/100</f>
        <v>0</v>
      </c>
      <c r="M292" s="770"/>
      <c r="N292" s="770">
        <f>K292-M292</f>
        <v>0</v>
      </c>
      <c r="O292" s="771" t="e">
        <f>-N292/L292/100</f>
        <v>#DIV/0!</v>
      </c>
      <c r="P292" s="1198"/>
      <c r="Q292" s="50"/>
      <c r="R292" s="160">
        <f t="shared" si="65"/>
        <v>0</v>
      </c>
      <c r="S292" s="1498"/>
      <c r="T292" s="1499"/>
      <c r="U292" s="1499"/>
      <c r="V292" s="1500"/>
      <c r="W292" s="1029"/>
      <c r="X292" s="1031" t="s">
        <v>336</v>
      </c>
      <c r="Y292" s="1021"/>
      <c r="Z292" s="1526"/>
      <c r="AA292" s="1526"/>
      <c r="AB292" s="1526"/>
      <c r="AC292" s="1526"/>
      <c r="AD292" s="1526"/>
      <c r="AE292" s="1523"/>
      <c r="AF292" s="1524"/>
      <c r="AG292" s="1525"/>
      <c r="AI292" s="1018" t="s">
        <v>337</v>
      </c>
      <c r="AJ292" s="1019"/>
      <c r="AK292" s="1526"/>
      <c r="AL292" s="1526"/>
      <c r="AM292" s="1526"/>
      <c r="AN292" s="1526"/>
      <c r="AO292" s="1526"/>
      <c r="AP292" s="1523"/>
      <c r="AQ292" s="1524"/>
      <c r="AR292" s="1525"/>
      <c r="AT292" s="1018" t="s">
        <v>338</v>
      </c>
      <c r="AU292" s="1020"/>
      <c r="AV292" s="1526"/>
      <c r="AW292" s="1526"/>
      <c r="AX292" s="1526"/>
      <c r="AY292" s="1526"/>
      <c r="AZ292" s="1526"/>
      <c r="BA292" s="1523"/>
      <c r="BB292" s="1524"/>
      <c r="BC292" s="1525"/>
    </row>
    <row r="293" spans="1:56" s="1" customFormat="1" ht="15" thickTop="1" thickBot="1">
      <c r="A293" s="592" t="s">
        <v>470</v>
      </c>
      <c r="B293" s="602" t="s">
        <v>346</v>
      </c>
      <c r="C293" s="880"/>
      <c r="D293" s="621"/>
      <c r="E293" s="621"/>
      <c r="F293" s="621"/>
      <c r="G293" s="621"/>
      <c r="H293" s="621"/>
      <c r="I293" s="880"/>
      <c r="J293" s="896"/>
      <c r="K293" s="19"/>
      <c r="L293" s="747"/>
      <c r="M293" s="107"/>
      <c r="N293" s="107"/>
      <c r="O293" s="774"/>
      <c r="P293" s="1175"/>
      <c r="Q293" s="18"/>
      <c r="R293" s="20"/>
      <c r="S293" s="1501" t="s">
        <v>271</v>
      </c>
      <c r="T293" s="1502"/>
      <c r="U293" s="1502"/>
      <c r="V293" s="1503"/>
      <c r="W293" s="373"/>
      <c r="X293" s="373"/>
      <c r="Y293" s="373"/>
      <c r="Z293" s="1030"/>
      <c r="AA293" s="1030"/>
      <c r="AB293" s="1030"/>
      <c r="AC293" s="1030"/>
      <c r="AD293" s="1030"/>
      <c r="AE293" s="1030"/>
      <c r="AF293" s="1030"/>
      <c r="AG293" s="1030"/>
      <c r="AH293" s="1030"/>
      <c r="AI293" s="1030"/>
      <c r="AJ293" s="1030"/>
      <c r="AK293" s="1030"/>
      <c r="AL293" s="1030"/>
      <c r="AM293" s="1030"/>
      <c r="AN293" s="1030"/>
      <c r="AO293" s="1030"/>
      <c r="AP293" s="1030"/>
      <c r="AQ293" s="1030"/>
      <c r="AR293" s="1030"/>
      <c r="AS293" s="1030"/>
      <c r="AT293" s="1030"/>
      <c r="AU293" s="1030"/>
      <c r="AV293" s="1030"/>
      <c r="AW293" s="1030"/>
      <c r="AX293" s="1030"/>
      <c r="AY293" s="1030"/>
      <c r="AZ293" s="1030"/>
      <c r="BA293" s="1030"/>
      <c r="BB293" s="1030"/>
      <c r="BC293" s="1030"/>
      <c r="BD293" s="1030"/>
    </row>
    <row r="294" spans="1:56" s="1" customFormat="1" ht="12" customHeight="1" thickTop="1" thickBot="1">
      <c r="A294" s="591" t="s">
        <v>471</v>
      </c>
      <c r="B294" s="206"/>
      <c r="C294" s="875"/>
      <c r="D294" s="50"/>
      <c r="E294" s="757">
        <f>F294/100</f>
        <v>0</v>
      </c>
      <c r="F294" s="2"/>
      <c r="G294" s="2">
        <f>D294-F294</f>
        <v>0</v>
      </c>
      <c r="H294" s="748" t="e">
        <f>-G294/E294/100</f>
        <v>#DIV/0!</v>
      </c>
      <c r="I294" s="887"/>
      <c r="J294" s="894"/>
      <c r="K294" s="51">
        <f>ROUND(C294*D294*I294,0)</f>
        <v>0</v>
      </c>
      <c r="L294" s="757">
        <f>M294/100</f>
        <v>0</v>
      </c>
      <c r="M294" s="770"/>
      <c r="N294" s="770">
        <f>K294-M294</f>
        <v>0</v>
      </c>
      <c r="O294" s="771" t="e">
        <f>-N294/L294/100</f>
        <v>#DIV/0!</v>
      </c>
      <c r="P294" s="1198"/>
      <c r="Q294" s="50"/>
      <c r="R294" s="160">
        <f>SUM(K294)</f>
        <v>0</v>
      </c>
      <c r="S294" s="1498"/>
      <c r="T294" s="1499"/>
      <c r="U294" s="1499"/>
      <c r="V294" s="1500"/>
      <c r="W294" s="373"/>
      <c r="X294" s="373"/>
      <c r="Y294" s="373"/>
      <c r="Z294" s="1030"/>
      <c r="AA294" s="1030"/>
      <c r="AB294" s="1030"/>
      <c r="AC294" s="1030"/>
      <c r="AD294" s="1030"/>
      <c r="AE294" s="1030"/>
      <c r="AF294" s="1030"/>
      <c r="AG294" s="1030"/>
      <c r="AH294" s="1030"/>
      <c r="AI294" s="1030"/>
      <c r="AJ294" s="1030"/>
      <c r="AK294" s="1030"/>
      <c r="AL294" s="1030"/>
      <c r="AM294" s="1030"/>
      <c r="AN294" s="1030"/>
      <c r="AO294" s="1030"/>
      <c r="AP294" s="1030"/>
      <c r="AQ294" s="1030"/>
      <c r="AR294" s="1030"/>
      <c r="AS294" s="1030"/>
      <c r="AT294" s="1030"/>
      <c r="AU294" s="1030"/>
      <c r="AV294" s="1030"/>
      <c r="AW294" s="1030"/>
      <c r="AX294" s="1030"/>
      <c r="AY294" s="1030"/>
      <c r="AZ294" s="1030"/>
      <c r="BA294" s="1030"/>
      <c r="BB294" s="1030"/>
      <c r="BC294" s="1030"/>
      <c r="BD294" s="1030"/>
    </row>
    <row r="295" spans="1:56" s="1" customFormat="1" ht="12" customHeight="1" thickTop="1" thickBot="1">
      <c r="A295" s="591" t="s">
        <v>472</v>
      </c>
      <c r="B295" s="206"/>
      <c r="C295" s="875"/>
      <c r="D295" s="50"/>
      <c r="E295" s="757">
        <f>F295/100</f>
        <v>0</v>
      </c>
      <c r="F295" s="2"/>
      <c r="G295" s="2">
        <f>D295-F295</f>
        <v>0</v>
      </c>
      <c r="H295" s="748" t="e">
        <f>-G295/E295/100</f>
        <v>#DIV/0!</v>
      </c>
      <c r="I295" s="887"/>
      <c r="J295" s="894"/>
      <c r="K295" s="51">
        <f>ROUND(C295*D295*I295,0)</f>
        <v>0</v>
      </c>
      <c r="L295" s="757">
        <f>M295/100</f>
        <v>0</v>
      </c>
      <c r="M295" s="770"/>
      <c r="N295" s="770">
        <f>K295-M295</f>
        <v>0</v>
      </c>
      <c r="O295" s="771" t="e">
        <f>-N295/L295/100</f>
        <v>#DIV/0!</v>
      </c>
      <c r="P295" s="1198"/>
      <c r="Q295" s="50"/>
      <c r="R295" s="160">
        <f>SUM(K295)</f>
        <v>0</v>
      </c>
      <c r="S295" s="1498"/>
      <c r="T295" s="1499"/>
      <c r="U295" s="1499"/>
      <c r="V295" s="1500"/>
      <c r="W295" s="373"/>
      <c r="X295" s="373"/>
      <c r="Y295" s="373"/>
      <c r="Z295" s="1030"/>
      <c r="AA295" s="1030"/>
      <c r="AB295" s="1030"/>
      <c r="AC295" s="1030"/>
      <c r="AD295" s="1030"/>
      <c r="AE295" s="1030"/>
      <c r="AF295" s="1030"/>
      <c r="AG295" s="1030"/>
      <c r="AH295" s="1030"/>
      <c r="AI295" s="1030"/>
      <c r="AJ295" s="1030"/>
      <c r="AK295" s="1030"/>
      <c r="AL295" s="1030"/>
      <c r="AM295" s="1030"/>
      <c r="AN295" s="1030"/>
      <c r="AO295" s="1030"/>
      <c r="AP295" s="1030"/>
      <c r="AQ295" s="1030"/>
      <c r="AR295" s="1030"/>
      <c r="AS295" s="1030"/>
      <c r="AT295" s="1030"/>
      <c r="AU295" s="1030"/>
      <c r="AV295" s="1030"/>
      <c r="AW295" s="1030"/>
      <c r="AX295" s="1030"/>
      <c r="AY295" s="1030"/>
      <c r="AZ295" s="1030"/>
      <c r="BA295" s="1030"/>
      <c r="BB295" s="1030"/>
      <c r="BC295" s="1030"/>
      <c r="BD295" s="1030"/>
    </row>
    <row r="296" spans="1:56" s="1" customFormat="1" ht="15" thickTop="1" thickBot="1">
      <c r="A296" s="592" t="s">
        <v>473</v>
      </c>
      <c r="B296" s="602" t="s">
        <v>350</v>
      </c>
      <c r="C296" s="880"/>
      <c r="D296" s="621"/>
      <c r="E296" s="621"/>
      <c r="F296" s="621"/>
      <c r="G296" s="621"/>
      <c r="H296" s="621"/>
      <c r="I296" s="880"/>
      <c r="J296" s="896"/>
      <c r="K296" s="19"/>
      <c r="L296" s="747"/>
      <c r="M296" s="107"/>
      <c r="N296" s="107"/>
      <c r="O296" s="774"/>
      <c r="P296" s="1175"/>
      <c r="Q296" s="18"/>
      <c r="R296" s="20"/>
      <c r="S296" s="1501" t="s">
        <v>271</v>
      </c>
      <c r="T296" s="1502"/>
      <c r="U296" s="1502"/>
      <c r="V296" s="1503"/>
      <c r="W296" s="373"/>
      <c r="X296" s="373"/>
      <c r="Y296" s="373"/>
      <c r="Z296" s="1030"/>
      <c r="AA296" s="1030"/>
      <c r="AB296" s="1030"/>
      <c r="AC296" s="1030"/>
      <c r="AD296" s="1030"/>
      <c r="AE296" s="1030"/>
      <c r="AF296" s="1030"/>
      <c r="AG296" s="1030"/>
      <c r="AH296" s="1030"/>
      <c r="AI296" s="1030"/>
      <c r="AJ296" s="1030"/>
      <c r="AK296" s="1030"/>
      <c r="AL296" s="1030"/>
      <c r="AM296" s="1030"/>
      <c r="AN296" s="1030"/>
      <c r="AO296" s="1030"/>
      <c r="AP296" s="1030"/>
      <c r="AQ296" s="1030"/>
      <c r="AR296" s="1030"/>
      <c r="AS296" s="1030"/>
      <c r="AT296" s="1030"/>
      <c r="AU296" s="1030"/>
      <c r="AV296" s="1030"/>
      <c r="AW296" s="1030"/>
      <c r="AX296" s="1030"/>
      <c r="AY296" s="1030"/>
      <c r="AZ296" s="1030"/>
      <c r="BA296" s="1030"/>
      <c r="BB296" s="1030"/>
      <c r="BC296" s="1030"/>
      <c r="BD296" s="1030"/>
    </row>
    <row r="297" spans="1:56" s="1" customFormat="1" ht="12" customHeight="1" thickTop="1" thickBot="1">
      <c r="A297" s="591" t="s">
        <v>474</v>
      </c>
      <c r="B297" s="206"/>
      <c r="C297" s="875"/>
      <c r="D297" s="50"/>
      <c r="E297" s="757">
        <f>F297/100</f>
        <v>0</v>
      </c>
      <c r="F297" s="2"/>
      <c r="G297" s="2">
        <f>D297-F297</f>
        <v>0</v>
      </c>
      <c r="H297" s="748" t="e">
        <f>-G297/E297/100</f>
        <v>#DIV/0!</v>
      </c>
      <c r="I297" s="887"/>
      <c r="J297" s="894"/>
      <c r="K297" s="51">
        <f>ROUND(C297*D297*I297,0)</f>
        <v>0</v>
      </c>
      <c r="L297" s="757">
        <f>M297/100</f>
        <v>0</v>
      </c>
      <c r="M297" s="770"/>
      <c r="N297" s="770">
        <f>K297-M297</f>
        <v>0</v>
      </c>
      <c r="O297" s="771" t="e">
        <f>-N297/L297/100</f>
        <v>#DIV/0!</v>
      </c>
      <c r="P297" s="1198"/>
      <c r="Q297" s="50"/>
      <c r="R297" s="160">
        <f>SUM(K297)</f>
        <v>0</v>
      </c>
      <c r="S297" s="1498"/>
      <c r="T297" s="1499"/>
      <c r="U297" s="1499"/>
      <c r="V297" s="1500"/>
      <c r="W297" s="373"/>
      <c r="X297" s="373"/>
      <c r="Y297" s="373"/>
      <c r="Z297" s="1030"/>
      <c r="AA297" s="1030"/>
      <c r="AB297" s="1030"/>
      <c r="AC297" s="1030"/>
      <c r="AD297" s="1030"/>
      <c r="AE297" s="1030"/>
      <c r="AF297" s="1030"/>
      <c r="AG297" s="1030"/>
      <c r="AH297" s="1030"/>
      <c r="AI297" s="1030"/>
      <c r="AJ297" s="1030"/>
      <c r="AK297" s="1030"/>
      <c r="AL297" s="1030"/>
      <c r="AM297" s="1030"/>
      <c r="AN297" s="1030"/>
      <c r="AO297" s="1030"/>
      <c r="AP297" s="1030"/>
      <c r="AQ297" s="1030"/>
      <c r="AR297" s="1030"/>
      <c r="AS297" s="1030"/>
      <c r="AT297" s="1030"/>
      <c r="AU297" s="1030"/>
      <c r="AV297" s="1030"/>
      <c r="AW297" s="1030"/>
      <c r="AX297" s="1030"/>
      <c r="AY297" s="1030"/>
      <c r="AZ297" s="1030"/>
      <c r="BA297" s="1030"/>
      <c r="BB297" s="1030"/>
      <c r="BC297" s="1030"/>
      <c r="BD297" s="1030"/>
    </row>
    <row r="298" spans="1:56" s="1" customFormat="1" ht="12" customHeight="1" thickTop="1" thickBot="1">
      <c r="A298" s="300"/>
      <c r="B298" s="600"/>
      <c r="C298" s="876"/>
      <c r="D298" s="107"/>
      <c r="E298" s="107"/>
      <c r="F298" s="107"/>
      <c r="G298" s="107"/>
      <c r="H298" s="107"/>
      <c r="I298" s="876"/>
      <c r="J298" s="14" t="s">
        <v>133</v>
      </c>
      <c r="K298" s="52">
        <f>SUM(K285:K286,K288:K292,K294:K295,K297:K297)</f>
        <v>0</v>
      </c>
      <c r="L298" s="747"/>
      <c r="M298" s="772"/>
      <c r="N298" s="772"/>
      <c r="O298" s="773"/>
      <c r="P298" s="1172"/>
      <c r="Q298" s="52">
        <f>SUM(Q285:Q286,Q288:Q292,Q294:Q295,Q297:Q297)</f>
        <v>0</v>
      </c>
      <c r="R298" s="52">
        <f>SUM(R285:R286,R288:R292,R294:R295,R297:R297)</f>
        <v>0</v>
      </c>
      <c r="S298" s="1035" t="b">
        <f>Q298+R298=K298</f>
        <v>1</v>
      </c>
      <c r="T298" s="1025"/>
      <c r="U298" s="1025"/>
      <c r="V298" s="1025"/>
      <c r="W298" s="373"/>
      <c r="X298" s="373"/>
      <c r="Y298" s="373"/>
      <c r="Z298" s="1030"/>
      <c r="AA298" s="1030"/>
      <c r="AB298" s="1030"/>
      <c r="AC298" s="1030"/>
      <c r="AD298" s="1030"/>
      <c r="AE298" s="1030"/>
      <c r="AF298" s="1030"/>
      <c r="AG298" s="1030"/>
      <c r="AH298" s="1030"/>
      <c r="AI298" s="1030"/>
      <c r="AJ298" s="1030"/>
      <c r="AK298" s="1030"/>
      <c r="AL298" s="1030"/>
      <c r="AM298" s="1030"/>
      <c r="AN298" s="1030"/>
      <c r="AO298" s="1030"/>
      <c r="AP298" s="1030"/>
      <c r="AQ298" s="1030"/>
      <c r="AR298" s="1030"/>
      <c r="AS298" s="1030"/>
      <c r="AT298" s="1030"/>
      <c r="AU298" s="1030"/>
      <c r="AV298" s="1030"/>
      <c r="AW298" s="1030"/>
      <c r="AX298" s="1030"/>
      <c r="AY298" s="1030"/>
      <c r="AZ298" s="1030"/>
      <c r="BA298" s="1030"/>
      <c r="BB298" s="1030"/>
      <c r="BC298" s="1030"/>
      <c r="BD298" s="1030"/>
    </row>
    <row r="299" spans="1:56" s="1" customFormat="1" ht="12" customHeight="1" thickBot="1">
      <c r="A299" s="300"/>
      <c r="B299" s="600"/>
      <c r="C299" s="876"/>
      <c r="D299" s="107"/>
      <c r="E299" s="107"/>
      <c r="F299" s="107"/>
      <c r="G299" s="107"/>
      <c r="H299" s="107"/>
      <c r="I299" s="876"/>
      <c r="J299" s="16"/>
      <c r="K299" s="106"/>
      <c r="L299" s="747"/>
      <c r="M299" s="772"/>
      <c r="N299" s="772"/>
      <c r="O299" s="773"/>
      <c r="P299" s="1172"/>
      <c r="Q299" s="106"/>
      <c r="R299" s="106"/>
      <c r="S299" s="1040"/>
      <c r="T299" s="1025"/>
      <c r="U299" s="1025"/>
      <c r="V299" s="1025"/>
      <c r="W299" s="373"/>
      <c r="X299" s="373"/>
      <c r="Y299" s="373"/>
      <c r="Z299" s="1030"/>
      <c r="AA299" s="1030"/>
      <c r="AB299" s="1030"/>
      <c r="AC299" s="1030"/>
      <c r="AD299" s="1030"/>
      <c r="AE299" s="1030"/>
      <c r="AF299" s="1030"/>
      <c r="AG299" s="1030"/>
      <c r="AH299" s="1030"/>
      <c r="AI299" s="1030"/>
      <c r="AJ299" s="1030"/>
      <c r="AK299" s="1030"/>
      <c r="AL299" s="1030"/>
      <c r="AM299" s="1030"/>
      <c r="AN299" s="1030"/>
      <c r="AO299" s="1030"/>
      <c r="AP299" s="1030"/>
      <c r="AQ299" s="1030"/>
      <c r="AR299" s="1030"/>
      <c r="AS299" s="1030"/>
      <c r="AT299" s="1030"/>
      <c r="AU299" s="1030"/>
      <c r="AV299" s="1030"/>
      <c r="AW299" s="1030"/>
      <c r="AX299" s="1030"/>
      <c r="AY299" s="1030"/>
      <c r="AZ299" s="1030"/>
      <c r="BA299" s="1030"/>
      <c r="BB299" s="1030"/>
      <c r="BC299" s="1030"/>
      <c r="BD299" s="1030"/>
    </row>
    <row r="300" spans="1:56" s="1" customFormat="1" ht="16.5" thickTop="1" thickBot="1">
      <c r="A300" s="590" t="s">
        <v>475</v>
      </c>
      <c r="B300" s="601" t="s">
        <v>476</v>
      </c>
      <c r="C300" s="878"/>
      <c r="D300" s="620"/>
      <c r="E300" s="620"/>
      <c r="F300" s="620"/>
      <c r="G300" s="620"/>
      <c r="H300" s="620"/>
      <c r="I300" s="878"/>
      <c r="J300" s="874"/>
      <c r="K300" s="99"/>
      <c r="L300" s="747"/>
      <c r="M300" s="772"/>
      <c r="N300" s="772"/>
      <c r="O300" s="773"/>
      <c r="P300" s="1207"/>
      <c r="Q300" s="13" t="s">
        <v>118</v>
      </c>
      <c r="R300" s="13" t="s">
        <v>119</v>
      </c>
      <c r="S300" s="1039"/>
      <c r="T300" s="1025"/>
      <c r="U300" s="1025"/>
      <c r="V300" s="1025"/>
      <c r="W300" s="373"/>
      <c r="X300" s="373"/>
      <c r="Y300" s="373"/>
      <c r="Z300" s="1030"/>
      <c r="AA300" s="1030"/>
      <c r="AB300" s="1030"/>
      <c r="AC300" s="1030"/>
      <c r="AD300" s="1030"/>
      <c r="AE300" s="1030"/>
      <c r="AF300" s="1030"/>
      <c r="AG300" s="1030"/>
      <c r="AH300" s="1030"/>
      <c r="AI300" s="1030"/>
      <c r="AJ300" s="1030"/>
      <c r="AK300" s="1030"/>
      <c r="AL300" s="1030"/>
      <c r="AM300" s="1030"/>
      <c r="AN300" s="1030"/>
      <c r="AO300" s="1030"/>
      <c r="AP300" s="1030"/>
      <c r="AQ300" s="1030"/>
      <c r="AR300" s="1030"/>
      <c r="AS300" s="1030"/>
      <c r="AT300" s="1030"/>
      <c r="AU300" s="1030"/>
      <c r="AV300" s="1030"/>
      <c r="AW300" s="1030"/>
      <c r="AX300" s="1030"/>
      <c r="AY300" s="1030"/>
      <c r="AZ300" s="1030"/>
      <c r="BA300" s="1030"/>
      <c r="BB300" s="1030"/>
      <c r="BC300" s="1030"/>
      <c r="BD300" s="1030"/>
    </row>
    <row r="301" spans="1:56" s="1" customFormat="1" ht="15" thickTop="1" thickBot="1">
      <c r="A301" s="592" t="s">
        <v>477</v>
      </c>
      <c r="B301" s="602" t="s">
        <v>344</v>
      </c>
      <c r="C301" s="880"/>
      <c r="D301" s="621"/>
      <c r="E301" s="621"/>
      <c r="F301" s="621"/>
      <c r="G301" s="621"/>
      <c r="H301" s="621"/>
      <c r="I301" s="880"/>
      <c r="J301" s="896"/>
      <c r="K301" s="19"/>
      <c r="L301" s="747"/>
      <c r="M301" s="107"/>
      <c r="N301" s="107"/>
      <c r="O301" s="774"/>
      <c r="P301" s="1175"/>
      <c r="Q301" s="18"/>
      <c r="R301" s="20"/>
      <c r="S301" s="1501" t="s">
        <v>271</v>
      </c>
      <c r="T301" s="1502"/>
      <c r="U301" s="1502"/>
      <c r="V301" s="1503"/>
      <c r="W301" s="1566" t="s">
        <v>272</v>
      </c>
      <c r="X301" s="1566"/>
      <c r="Y301" s="1566"/>
      <c r="Z301" s="1530" t="s">
        <v>273</v>
      </c>
      <c r="AA301" s="1530"/>
      <c r="AB301" s="1530"/>
      <c r="AC301" s="1530"/>
      <c r="AD301" s="1530"/>
      <c r="AE301" s="1532" t="s">
        <v>274</v>
      </c>
      <c r="AF301" s="1532"/>
      <c r="AG301" s="1532"/>
      <c r="AH301" s="1532"/>
      <c r="AI301" s="1532"/>
      <c r="AJ301" s="1532"/>
      <c r="AK301" s="1532"/>
      <c r="AL301" s="1532"/>
      <c r="AM301" s="1532"/>
      <c r="AN301" s="1532"/>
      <c r="AO301" s="1030"/>
      <c r="AP301" s="1030"/>
      <c r="AQ301" s="1030"/>
      <c r="AR301" s="1030"/>
      <c r="AS301" s="1030"/>
      <c r="AT301" s="1030"/>
      <c r="AU301" s="1030"/>
      <c r="AV301" s="1030"/>
      <c r="AW301" s="1030"/>
      <c r="AX301" s="1030"/>
      <c r="AY301" s="1030"/>
      <c r="AZ301" s="1030"/>
      <c r="BA301" s="1030"/>
      <c r="BB301" s="1030"/>
      <c r="BC301" s="1030"/>
      <c r="BD301" s="1030"/>
    </row>
    <row r="302" spans="1:56" s="1" customFormat="1" ht="12" customHeight="1" thickTop="1">
      <c r="A302" s="1509"/>
      <c r="B302" s="1510"/>
      <c r="C302" s="875"/>
      <c r="D302" s="50"/>
      <c r="E302" s="757">
        <f>F302/100</f>
        <v>0</v>
      </c>
      <c r="F302" s="2"/>
      <c r="G302" s="2">
        <f>D302-F302</f>
        <v>0</v>
      </c>
      <c r="H302" s="748" t="e">
        <f>-G302/E302/100</f>
        <v>#DIV/0!</v>
      </c>
      <c r="I302" s="887"/>
      <c r="J302" s="894"/>
      <c r="K302" s="51">
        <f>ROUND(C302*D302*I302,0)</f>
        <v>0</v>
      </c>
      <c r="L302" s="757">
        <f>M302/100</f>
        <v>0</v>
      </c>
      <c r="M302" s="770"/>
      <c r="N302" s="770">
        <f>K302-M302</f>
        <v>0</v>
      </c>
      <c r="O302" s="771" t="e">
        <f>-N302/L302/100</f>
        <v>#DIV/0!</v>
      </c>
      <c r="P302" s="1198"/>
      <c r="Q302" s="50"/>
      <c r="R302" s="160">
        <f>SUM(K302)</f>
        <v>0</v>
      </c>
      <c r="S302" s="1498"/>
      <c r="T302" s="1499"/>
      <c r="U302" s="1499"/>
      <c r="V302" s="1500"/>
      <c r="W302" s="1003"/>
      <c r="X302" s="1003"/>
      <c r="Y302" s="1003"/>
      <c r="Z302" s="1526"/>
      <c r="AA302" s="1526"/>
      <c r="AB302" s="1526"/>
      <c r="AC302" s="1526"/>
      <c r="AD302" s="1526"/>
      <c r="AE302" s="1531"/>
      <c r="AF302" s="1531"/>
      <c r="AG302" s="1531"/>
      <c r="AH302" s="1531"/>
      <c r="AI302" s="1531"/>
      <c r="AJ302" s="1531"/>
      <c r="AK302" s="1531"/>
      <c r="AL302" s="1531"/>
      <c r="AM302" s="1531"/>
      <c r="AN302" s="1531"/>
      <c r="AO302" s="1030"/>
      <c r="AP302" s="1030"/>
      <c r="AQ302" s="1030"/>
      <c r="AR302" s="1030"/>
      <c r="AS302" s="1030"/>
      <c r="AT302" s="1030"/>
      <c r="AU302" s="1030"/>
      <c r="AV302" s="1030"/>
      <c r="AW302" s="1030"/>
      <c r="AX302" s="1030"/>
      <c r="AY302" s="1030"/>
      <c r="AZ302" s="1030"/>
      <c r="BA302" s="1030"/>
      <c r="BB302" s="1030"/>
      <c r="BC302" s="1030"/>
      <c r="BD302" s="1030"/>
    </row>
    <row r="303" spans="1:56" s="1" customFormat="1" ht="12" customHeight="1" thickBot="1">
      <c r="A303" s="1517"/>
      <c r="B303" s="1518"/>
      <c r="C303" s="875"/>
      <c r="D303" s="50"/>
      <c r="E303" s="757">
        <f>F303/100</f>
        <v>0</v>
      </c>
      <c r="F303" s="2"/>
      <c r="G303" s="2">
        <f>D303-F303</f>
        <v>0</v>
      </c>
      <c r="H303" s="748" t="e">
        <f>-G303/E303/100</f>
        <v>#DIV/0!</v>
      </c>
      <c r="I303" s="887"/>
      <c r="J303" s="894"/>
      <c r="K303" s="51">
        <f>ROUND(C303*D303*I303,0)</f>
        <v>0</v>
      </c>
      <c r="L303" s="757">
        <f>M303/100</f>
        <v>0</v>
      </c>
      <c r="M303" s="770"/>
      <c r="N303" s="770">
        <f>K303-M303</f>
        <v>0</v>
      </c>
      <c r="O303" s="771" t="e">
        <f>-N303/L303/100</f>
        <v>#DIV/0!</v>
      </c>
      <c r="P303" s="1198"/>
      <c r="Q303" s="50"/>
      <c r="R303" s="160">
        <f>SUM(K303)</f>
        <v>0</v>
      </c>
      <c r="S303" s="1498"/>
      <c r="T303" s="1499"/>
      <c r="U303" s="1499"/>
      <c r="V303" s="1500"/>
      <c r="W303" s="1003"/>
      <c r="X303" s="1003"/>
      <c r="Y303" s="1003"/>
      <c r="Z303" s="1526"/>
      <c r="AA303" s="1526"/>
      <c r="AB303" s="1526"/>
      <c r="AC303" s="1526"/>
      <c r="AD303" s="1526"/>
      <c r="AE303" s="1531"/>
      <c r="AF303" s="1531"/>
      <c r="AG303" s="1531"/>
      <c r="AH303" s="1531"/>
      <c r="AI303" s="1531"/>
      <c r="AJ303" s="1531"/>
      <c r="AK303" s="1531"/>
      <c r="AL303" s="1531"/>
      <c r="AM303" s="1531"/>
      <c r="AN303" s="1531"/>
      <c r="AO303" s="1030"/>
      <c r="AP303" s="1030"/>
      <c r="AQ303" s="1030"/>
      <c r="AR303" s="1030"/>
      <c r="AS303" s="1030"/>
      <c r="AT303" s="1030"/>
      <c r="AU303" s="1030"/>
      <c r="AV303" s="1030"/>
      <c r="AW303" s="1030"/>
      <c r="AX303" s="1030"/>
      <c r="AY303" s="1030"/>
      <c r="AZ303" s="1030"/>
      <c r="BA303" s="1030"/>
      <c r="BB303" s="1030"/>
      <c r="BC303" s="1030"/>
      <c r="BD303" s="1030"/>
    </row>
    <row r="304" spans="1:56" s="1" customFormat="1" ht="15" thickTop="1" thickBot="1">
      <c r="A304" s="592" t="s">
        <v>478</v>
      </c>
      <c r="B304" s="602" t="s">
        <v>390</v>
      </c>
      <c r="C304" s="880"/>
      <c r="D304" s="621"/>
      <c r="E304" s="621"/>
      <c r="F304" s="621"/>
      <c r="G304" s="621"/>
      <c r="H304" s="621"/>
      <c r="I304" s="880"/>
      <c r="J304" s="896"/>
      <c r="K304" s="19"/>
      <c r="L304" s="747"/>
      <c r="M304" s="107"/>
      <c r="N304" s="107"/>
      <c r="O304" s="774"/>
      <c r="P304" s="1175"/>
      <c r="Q304" s="18"/>
      <c r="R304" s="20"/>
      <c r="S304" s="1501" t="s">
        <v>271</v>
      </c>
      <c r="T304" s="1502"/>
      <c r="U304" s="1502"/>
      <c r="V304" s="1503"/>
      <c r="W304" s="1027"/>
      <c r="X304" s="1027"/>
      <c r="Y304" s="1027"/>
      <c r="Z304" s="1530" t="s">
        <v>333</v>
      </c>
      <c r="AA304" s="1530"/>
      <c r="AB304" s="1530"/>
      <c r="AC304" s="1530"/>
      <c r="AD304" s="1530"/>
      <c r="AE304" s="1527" t="s">
        <v>334</v>
      </c>
      <c r="AF304" s="1528"/>
      <c r="AG304" s="1529"/>
      <c r="AK304" s="1530" t="s">
        <v>333</v>
      </c>
      <c r="AL304" s="1530"/>
      <c r="AM304" s="1530"/>
      <c r="AN304" s="1530"/>
      <c r="AO304" s="1530"/>
      <c r="AP304" s="1527" t="s">
        <v>334</v>
      </c>
      <c r="AQ304" s="1528"/>
      <c r="AR304" s="1529"/>
      <c r="AV304" s="1530" t="s">
        <v>333</v>
      </c>
      <c r="AW304" s="1530"/>
      <c r="AX304" s="1530"/>
      <c r="AY304" s="1530"/>
      <c r="AZ304" s="1530"/>
      <c r="BA304" s="1527" t="s">
        <v>334</v>
      </c>
      <c r="BB304" s="1528"/>
      <c r="BC304" s="1529"/>
    </row>
    <row r="305" spans="1:56" s="1" customFormat="1" ht="12" customHeight="1" thickTop="1" thickBot="1">
      <c r="A305" s="591" t="s">
        <v>479</v>
      </c>
      <c r="B305" s="206"/>
      <c r="C305" s="875"/>
      <c r="D305" s="50"/>
      <c r="E305" s="757">
        <f>F305/100</f>
        <v>0</v>
      </c>
      <c r="F305" s="2"/>
      <c r="G305" s="2">
        <f>D305-F305</f>
        <v>0</v>
      </c>
      <c r="H305" s="748" t="e">
        <f>-G305/E305/100</f>
        <v>#DIV/0!</v>
      </c>
      <c r="I305" s="887"/>
      <c r="J305" s="894"/>
      <c r="K305" s="51">
        <f>ROUND(C305*D305*I305,0)</f>
        <v>0</v>
      </c>
      <c r="L305" s="757">
        <f>M305/100</f>
        <v>0</v>
      </c>
      <c r="M305" s="770"/>
      <c r="N305" s="770">
        <f>K305-M305</f>
        <v>0</v>
      </c>
      <c r="O305" s="771" t="e">
        <f>-N305/L305/100</f>
        <v>#DIV/0!</v>
      </c>
      <c r="P305" s="1198"/>
      <c r="Q305" s="50"/>
      <c r="R305" s="160">
        <f>SUM(K305)</f>
        <v>0</v>
      </c>
      <c r="S305" s="1498"/>
      <c r="T305" s="1499"/>
      <c r="U305" s="1499"/>
      <c r="V305" s="1500"/>
      <c r="W305" s="1029"/>
      <c r="X305" s="1031" t="s">
        <v>336</v>
      </c>
      <c r="Y305" s="1021"/>
      <c r="Z305" s="1526"/>
      <c r="AA305" s="1526"/>
      <c r="AB305" s="1526"/>
      <c r="AC305" s="1526"/>
      <c r="AD305" s="1526"/>
      <c r="AE305" s="1523"/>
      <c r="AF305" s="1524"/>
      <c r="AG305" s="1525"/>
      <c r="AI305" s="1018" t="s">
        <v>337</v>
      </c>
      <c r="AJ305" s="1019"/>
      <c r="AK305" s="1526"/>
      <c r="AL305" s="1526"/>
      <c r="AM305" s="1526"/>
      <c r="AN305" s="1526"/>
      <c r="AO305" s="1526"/>
      <c r="AP305" s="1523"/>
      <c r="AQ305" s="1524"/>
      <c r="AR305" s="1525"/>
      <c r="AT305" s="1018" t="s">
        <v>338</v>
      </c>
      <c r="AU305" s="1020"/>
      <c r="AV305" s="1526"/>
      <c r="AW305" s="1526"/>
      <c r="AX305" s="1526"/>
      <c r="AY305" s="1526"/>
      <c r="AZ305" s="1526"/>
      <c r="BA305" s="1523"/>
      <c r="BB305" s="1524"/>
      <c r="BC305" s="1525"/>
    </row>
    <row r="306" spans="1:56" s="1" customFormat="1" ht="12" customHeight="1" thickTop="1" thickBot="1">
      <c r="A306" s="591" t="s">
        <v>480</v>
      </c>
      <c r="B306" s="206"/>
      <c r="C306" s="875"/>
      <c r="D306" s="50"/>
      <c r="E306" s="757"/>
      <c r="F306" s="2"/>
      <c r="G306" s="2"/>
      <c r="H306" s="748"/>
      <c r="I306" s="887"/>
      <c r="J306" s="894"/>
      <c r="K306" s="51">
        <f t="shared" ref="K306:K309" si="66">ROUND(C306*D306*I306,0)</f>
        <v>0</v>
      </c>
      <c r="L306" s="757"/>
      <c r="M306" s="770"/>
      <c r="N306" s="770"/>
      <c r="O306" s="771"/>
      <c r="P306" s="1198"/>
      <c r="Q306" s="50"/>
      <c r="R306" s="160">
        <f t="shared" ref="R306:R309" si="67">SUM(K306)</f>
        <v>0</v>
      </c>
      <c r="S306" s="1498"/>
      <c r="T306" s="1499"/>
      <c r="U306" s="1499"/>
      <c r="V306" s="1500"/>
      <c r="W306" s="1029"/>
      <c r="X306" s="1031" t="s">
        <v>336</v>
      </c>
      <c r="Y306" s="1021"/>
      <c r="Z306" s="1526"/>
      <c r="AA306" s="1526"/>
      <c r="AB306" s="1526"/>
      <c r="AC306" s="1526"/>
      <c r="AD306" s="1526"/>
      <c r="AE306" s="1523"/>
      <c r="AF306" s="1524"/>
      <c r="AG306" s="1525"/>
      <c r="AI306" s="1018" t="s">
        <v>337</v>
      </c>
      <c r="AJ306" s="1019"/>
      <c r="AK306" s="1526"/>
      <c r="AL306" s="1526"/>
      <c r="AM306" s="1526"/>
      <c r="AN306" s="1526"/>
      <c r="AO306" s="1526"/>
      <c r="AP306" s="1523"/>
      <c r="AQ306" s="1524"/>
      <c r="AR306" s="1525"/>
      <c r="AT306" s="1018" t="s">
        <v>338</v>
      </c>
      <c r="AU306" s="1020"/>
      <c r="AV306" s="1526"/>
      <c r="AW306" s="1526"/>
      <c r="AX306" s="1526"/>
      <c r="AY306" s="1526"/>
      <c r="AZ306" s="1526"/>
      <c r="BA306" s="1523"/>
      <c r="BB306" s="1524"/>
      <c r="BC306" s="1525"/>
    </row>
    <row r="307" spans="1:56" s="1" customFormat="1" ht="12" customHeight="1" thickTop="1" thickBot="1">
      <c r="A307" s="591" t="s">
        <v>481</v>
      </c>
      <c r="B307" s="206"/>
      <c r="C307" s="875"/>
      <c r="D307" s="50"/>
      <c r="E307" s="757"/>
      <c r="F307" s="2"/>
      <c r="G307" s="2"/>
      <c r="H307" s="748"/>
      <c r="I307" s="887"/>
      <c r="J307" s="894"/>
      <c r="K307" s="51">
        <f t="shared" si="66"/>
        <v>0</v>
      </c>
      <c r="L307" s="757"/>
      <c r="M307" s="770"/>
      <c r="N307" s="770"/>
      <c r="O307" s="771"/>
      <c r="P307" s="1198"/>
      <c r="Q307" s="50"/>
      <c r="R307" s="160">
        <f t="shared" si="67"/>
        <v>0</v>
      </c>
      <c r="S307" s="1498"/>
      <c r="T307" s="1499"/>
      <c r="U307" s="1499"/>
      <c r="V307" s="1500"/>
      <c r="W307" s="1029"/>
      <c r="X307" s="1031" t="s">
        <v>336</v>
      </c>
      <c r="Y307" s="1021"/>
      <c r="Z307" s="1526"/>
      <c r="AA307" s="1526"/>
      <c r="AB307" s="1526"/>
      <c r="AC307" s="1526"/>
      <c r="AD307" s="1526"/>
      <c r="AE307" s="1523"/>
      <c r="AF307" s="1524"/>
      <c r="AG307" s="1525"/>
      <c r="AI307" s="1018" t="s">
        <v>337</v>
      </c>
      <c r="AJ307" s="1019"/>
      <c r="AK307" s="1526"/>
      <c r="AL307" s="1526"/>
      <c r="AM307" s="1526"/>
      <c r="AN307" s="1526"/>
      <c r="AO307" s="1526"/>
      <c r="AP307" s="1523"/>
      <c r="AQ307" s="1524"/>
      <c r="AR307" s="1525"/>
      <c r="AT307" s="1018" t="s">
        <v>338</v>
      </c>
      <c r="AU307" s="1020"/>
      <c r="AV307" s="1526"/>
      <c r="AW307" s="1526"/>
      <c r="AX307" s="1526"/>
      <c r="AY307" s="1526"/>
      <c r="AZ307" s="1526"/>
      <c r="BA307" s="1523"/>
      <c r="BB307" s="1524"/>
      <c r="BC307" s="1525"/>
    </row>
    <row r="308" spans="1:56" s="1" customFormat="1" ht="12" customHeight="1" thickTop="1" thickBot="1">
      <c r="A308" s="591" t="s">
        <v>482</v>
      </c>
      <c r="B308" s="206"/>
      <c r="C308" s="875"/>
      <c r="D308" s="50"/>
      <c r="E308" s="757"/>
      <c r="F308" s="2"/>
      <c r="G308" s="2"/>
      <c r="H308" s="748"/>
      <c r="I308" s="887"/>
      <c r="J308" s="894"/>
      <c r="K308" s="51">
        <f t="shared" si="66"/>
        <v>0</v>
      </c>
      <c r="L308" s="757"/>
      <c r="M308" s="770"/>
      <c r="N308" s="770"/>
      <c r="O308" s="771"/>
      <c r="P308" s="1198"/>
      <c r="Q308" s="50"/>
      <c r="R308" s="160">
        <f t="shared" si="67"/>
        <v>0</v>
      </c>
      <c r="S308" s="1498"/>
      <c r="T308" s="1499"/>
      <c r="U308" s="1499"/>
      <c r="V308" s="1500"/>
      <c r="W308" s="1029"/>
      <c r="X308" s="1031" t="s">
        <v>336</v>
      </c>
      <c r="Y308" s="1021"/>
      <c r="Z308" s="1526"/>
      <c r="AA308" s="1526"/>
      <c r="AB308" s="1526"/>
      <c r="AC308" s="1526"/>
      <c r="AD308" s="1526"/>
      <c r="AE308" s="1523"/>
      <c r="AF308" s="1524"/>
      <c r="AG308" s="1525"/>
      <c r="AI308" s="1018" t="s">
        <v>337</v>
      </c>
      <c r="AJ308" s="1019"/>
      <c r="AK308" s="1526"/>
      <c r="AL308" s="1526"/>
      <c r="AM308" s="1526"/>
      <c r="AN308" s="1526"/>
      <c r="AO308" s="1526"/>
      <c r="AP308" s="1523"/>
      <c r="AQ308" s="1524"/>
      <c r="AR308" s="1525"/>
      <c r="AT308" s="1018" t="s">
        <v>338</v>
      </c>
      <c r="AU308" s="1020"/>
      <c r="AV308" s="1526"/>
      <c r="AW308" s="1526"/>
      <c r="AX308" s="1526"/>
      <c r="AY308" s="1526"/>
      <c r="AZ308" s="1526"/>
      <c r="BA308" s="1523"/>
      <c r="BB308" s="1524"/>
      <c r="BC308" s="1525"/>
    </row>
    <row r="309" spans="1:56" s="1" customFormat="1" ht="12" customHeight="1" thickTop="1" thickBot="1">
      <c r="A309" s="591" t="s">
        <v>483</v>
      </c>
      <c r="B309" s="206"/>
      <c r="C309" s="875"/>
      <c r="D309" s="50"/>
      <c r="E309" s="757">
        <f>F309/100</f>
        <v>0</v>
      </c>
      <c r="F309" s="2"/>
      <c r="G309" s="2">
        <f>D309-F309</f>
        <v>0</v>
      </c>
      <c r="H309" s="748" t="e">
        <f>-G309/E309/100</f>
        <v>#DIV/0!</v>
      </c>
      <c r="I309" s="887"/>
      <c r="J309" s="894"/>
      <c r="K309" s="51">
        <f t="shared" si="66"/>
        <v>0</v>
      </c>
      <c r="L309" s="757">
        <f>M309/100</f>
        <v>0</v>
      </c>
      <c r="M309" s="770"/>
      <c r="N309" s="770">
        <f>K309-M309</f>
        <v>0</v>
      </c>
      <c r="O309" s="771" t="e">
        <f>-N309/L309/100</f>
        <v>#DIV/0!</v>
      </c>
      <c r="P309" s="1198"/>
      <c r="Q309" s="50"/>
      <c r="R309" s="160">
        <f t="shared" si="67"/>
        <v>0</v>
      </c>
      <c r="S309" s="1498"/>
      <c r="T309" s="1499"/>
      <c r="U309" s="1499"/>
      <c r="V309" s="1500"/>
      <c r="W309" s="1029"/>
      <c r="X309" s="1031" t="s">
        <v>336</v>
      </c>
      <c r="Y309" s="1021"/>
      <c r="Z309" s="1526"/>
      <c r="AA309" s="1526"/>
      <c r="AB309" s="1526"/>
      <c r="AC309" s="1526"/>
      <c r="AD309" s="1526"/>
      <c r="AE309" s="1523"/>
      <c r="AF309" s="1524"/>
      <c r="AG309" s="1525"/>
      <c r="AI309" s="1018" t="s">
        <v>337</v>
      </c>
      <c r="AJ309" s="1019"/>
      <c r="AK309" s="1526"/>
      <c r="AL309" s="1526"/>
      <c r="AM309" s="1526"/>
      <c r="AN309" s="1526"/>
      <c r="AO309" s="1526"/>
      <c r="AP309" s="1523"/>
      <c r="AQ309" s="1524"/>
      <c r="AR309" s="1525"/>
      <c r="AT309" s="1018" t="s">
        <v>338</v>
      </c>
      <c r="AU309" s="1020"/>
      <c r="AV309" s="1526"/>
      <c r="AW309" s="1526"/>
      <c r="AX309" s="1526"/>
      <c r="AY309" s="1526"/>
      <c r="AZ309" s="1526"/>
      <c r="BA309" s="1523"/>
      <c r="BB309" s="1524"/>
      <c r="BC309" s="1525"/>
    </row>
    <row r="310" spans="1:56" s="1" customFormat="1" ht="15" thickTop="1" thickBot="1">
      <c r="A310" s="592" t="s">
        <v>484</v>
      </c>
      <c r="B310" s="602" t="s">
        <v>346</v>
      </c>
      <c r="C310" s="880"/>
      <c r="D310" s="621"/>
      <c r="E310" s="621"/>
      <c r="F310" s="621"/>
      <c r="G310" s="621"/>
      <c r="H310" s="621"/>
      <c r="I310" s="880"/>
      <c r="J310" s="896"/>
      <c r="K310" s="19"/>
      <c r="L310" s="747"/>
      <c r="M310" s="107"/>
      <c r="N310" s="107"/>
      <c r="O310" s="774"/>
      <c r="P310" s="1175"/>
      <c r="Q310" s="18"/>
      <c r="R310" s="20"/>
      <c r="S310" s="1501" t="s">
        <v>271</v>
      </c>
      <c r="T310" s="1502"/>
      <c r="U310" s="1502"/>
      <c r="V310" s="1503"/>
      <c r="W310" s="1033"/>
      <c r="X310" s="1033"/>
      <c r="Y310" s="1033"/>
      <c r="Z310" s="1030"/>
      <c r="AA310" s="1030"/>
      <c r="AB310" s="1030"/>
      <c r="AC310" s="1030"/>
      <c r="AD310" s="1030"/>
      <c r="AE310" s="849"/>
      <c r="AF310" s="849"/>
      <c r="AG310" s="849"/>
      <c r="AH310" s="849"/>
      <c r="AI310" s="849"/>
      <c r="AJ310" s="849"/>
      <c r="AK310" s="1030"/>
      <c r="AL310" s="1030"/>
      <c r="AM310" s="1030"/>
      <c r="AN310" s="1030"/>
      <c r="AO310" s="1030"/>
      <c r="AP310" s="849"/>
      <c r="AQ310" s="849"/>
      <c r="AR310" s="849"/>
      <c r="AS310" s="849"/>
      <c r="AT310" s="849"/>
      <c r="AU310" s="849"/>
      <c r="AV310" s="1030"/>
      <c r="AW310" s="1030"/>
      <c r="AX310" s="1030"/>
      <c r="AY310" s="1030"/>
      <c r="AZ310" s="1030"/>
      <c r="BA310" s="849"/>
      <c r="BB310" s="849"/>
      <c r="BC310" s="849"/>
      <c r="BD310" s="849"/>
    </row>
    <row r="311" spans="1:56" s="1" customFormat="1" ht="12" customHeight="1" thickTop="1" thickBot="1">
      <c r="A311" s="591" t="s">
        <v>485</v>
      </c>
      <c r="B311" s="206"/>
      <c r="C311" s="875"/>
      <c r="D311" s="50"/>
      <c r="E311" s="757">
        <f>F311/100</f>
        <v>0</v>
      </c>
      <c r="F311" s="2"/>
      <c r="G311" s="2">
        <f>D311-F311</f>
        <v>0</v>
      </c>
      <c r="H311" s="748" t="e">
        <f>-G311/E311/100</f>
        <v>#DIV/0!</v>
      </c>
      <c r="I311" s="887"/>
      <c r="J311" s="894"/>
      <c r="K311" s="51">
        <f>ROUND(C311*D311*I311,0)</f>
        <v>0</v>
      </c>
      <c r="L311" s="757">
        <f>M311/100</f>
        <v>0</v>
      </c>
      <c r="M311" s="770"/>
      <c r="N311" s="770">
        <f>K311-M311</f>
        <v>0</v>
      </c>
      <c r="O311" s="771" t="e">
        <f>-N311/L311/100</f>
        <v>#DIV/0!</v>
      </c>
      <c r="P311" s="1198"/>
      <c r="Q311" s="50"/>
      <c r="R311" s="160">
        <f>SUM(K311)</f>
        <v>0</v>
      </c>
      <c r="S311" s="1498"/>
      <c r="T311" s="1499"/>
      <c r="U311" s="1499"/>
      <c r="V311" s="1500"/>
      <c r="W311" s="1033"/>
      <c r="X311" s="1033"/>
      <c r="Y311" s="1033"/>
      <c r="Z311" s="1030"/>
      <c r="AA311" s="1030"/>
      <c r="AB311" s="1030"/>
      <c r="AC311" s="1030"/>
      <c r="AD311" s="1030"/>
      <c r="AE311" s="849"/>
      <c r="AF311" s="849"/>
      <c r="AG311" s="849"/>
      <c r="AH311" s="849"/>
      <c r="AI311" s="849"/>
      <c r="AJ311" s="849"/>
      <c r="AK311" s="1030"/>
      <c r="AL311" s="1030"/>
      <c r="AM311" s="1030"/>
      <c r="AN311" s="1030"/>
      <c r="AO311" s="1030"/>
      <c r="AP311" s="849"/>
      <c r="AQ311" s="849"/>
      <c r="AR311" s="849"/>
      <c r="AS311" s="849"/>
      <c r="AT311" s="849"/>
      <c r="AU311" s="849"/>
      <c r="AV311" s="1030"/>
      <c r="AW311" s="1030"/>
      <c r="AX311" s="1030"/>
      <c r="AY311" s="1030"/>
      <c r="AZ311" s="1030"/>
      <c r="BA311" s="849"/>
      <c r="BB311" s="849"/>
      <c r="BC311" s="849"/>
      <c r="BD311" s="849"/>
    </row>
    <row r="312" spans="1:56" s="1" customFormat="1" ht="12" customHeight="1" thickTop="1" thickBot="1">
      <c r="A312" s="591" t="s">
        <v>486</v>
      </c>
      <c r="B312" s="206"/>
      <c r="C312" s="875"/>
      <c r="D312" s="50"/>
      <c r="E312" s="757">
        <f>F312/100</f>
        <v>0</v>
      </c>
      <c r="F312" s="2"/>
      <c r="G312" s="2">
        <f>D312-F312</f>
        <v>0</v>
      </c>
      <c r="H312" s="748" t="e">
        <f>-G312/E312/100</f>
        <v>#DIV/0!</v>
      </c>
      <c r="I312" s="887"/>
      <c r="J312" s="894"/>
      <c r="K312" s="51">
        <f>ROUND(C312*D312*I312,0)</f>
        <v>0</v>
      </c>
      <c r="L312" s="757">
        <f>M312/100</f>
        <v>0</v>
      </c>
      <c r="M312" s="770"/>
      <c r="N312" s="770">
        <f>K312-M312</f>
        <v>0</v>
      </c>
      <c r="O312" s="771" t="e">
        <f>-N312/L312/100</f>
        <v>#DIV/0!</v>
      </c>
      <c r="P312" s="1198"/>
      <c r="Q312" s="50"/>
      <c r="R312" s="160">
        <f>SUM(K312)</f>
        <v>0</v>
      </c>
      <c r="S312" s="1498"/>
      <c r="T312" s="1499"/>
      <c r="U312" s="1499"/>
      <c r="V312" s="1500"/>
      <c r="W312" s="1033"/>
      <c r="X312" s="1033"/>
      <c r="Y312" s="1033"/>
      <c r="Z312" s="1030"/>
      <c r="AA312" s="1030"/>
      <c r="AB312" s="1030"/>
      <c r="AC312" s="1030"/>
      <c r="AD312" s="1030"/>
      <c r="AE312" s="849"/>
      <c r="AF312" s="849"/>
      <c r="AG312" s="849"/>
      <c r="AH312" s="849"/>
      <c r="AI312" s="849"/>
      <c r="AJ312" s="849"/>
      <c r="AK312" s="1030"/>
      <c r="AL312" s="1030"/>
      <c r="AM312" s="1030"/>
      <c r="AN312" s="1030"/>
      <c r="AO312" s="1030"/>
      <c r="AP312" s="849"/>
      <c r="AQ312" s="849"/>
      <c r="AR312" s="849"/>
      <c r="AS312" s="849"/>
      <c r="AT312" s="849"/>
      <c r="AU312" s="849"/>
      <c r="AV312" s="1030"/>
      <c r="AW312" s="1030"/>
      <c r="AX312" s="1030"/>
      <c r="AY312" s="1030"/>
      <c r="AZ312" s="1030"/>
      <c r="BA312" s="849"/>
      <c r="BB312" s="849"/>
      <c r="BC312" s="849"/>
      <c r="BD312" s="849"/>
    </row>
    <row r="313" spans="1:56" s="1" customFormat="1" ht="15" thickTop="1" thickBot="1">
      <c r="A313" s="592" t="s">
        <v>487</v>
      </c>
      <c r="B313" s="602" t="s">
        <v>350</v>
      </c>
      <c r="C313" s="880"/>
      <c r="D313" s="621"/>
      <c r="E313" s="621"/>
      <c r="F313" s="621"/>
      <c r="G313" s="621"/>
      <c r="H313" s="621"/>
      <c r="I313" s="880"/>
      <c r="J313" s="896"/>
      <c r="K313" s="19"/>
      <c r="L313" s="747"/>
      <c r="M313" s="107"/>
      <c r="N313" s="107"/>
      <c r="O313" s="774"/>
      <c r="P313" s="1175"/>
      <c r="Q313" s="18"/>
      <c r="R313" s="20"/>
      <c r="S313" s="1501" t="s">
        <v>271</v>
      </c>
      <c r="T313" s="1502"/>
      <c r="U313" s="1502"/>
      <c r="V313" s="1185"/>
      <c r="W313" s="1033"/>
      <c r="X313" s="1033"/>
      <c r="Y313" s="1033"/>
      <c r="Z313" s="1030"/>
      <c r="AA313" s="1030"/>
      <c r="AB313" s="1030"/>
      <c r="AC313" s="1030"/>
      <c r="AD313" s="1030"/>
      <c r="AE313" s="849"/>
      <c r="AF313" s="849"/>
      <c r="AG313" s="849"/>
      <c r="AH313" s="849"/>
      <c r="AI313" s="849"/>
      <c r="AJ313" s="849"/>
      <c r="AK313" s="1030"/>
      <c r="AL313" s="1030"/>
      <c r="AM313" s="1030"/>
      <c r="AN313" s="1030"/>
      <c r="AO313" s="1030"/>
      <c r="AP313" s="849"/>
      <c r="AQ313" s="849"/>
      <c r="AR313" s="849"/>
      <c r="AS313" s="849"/>
      <c r="AT313" s="849"/>
      <c r="AU313" s="849"/>
      <c r="AV313" s="1030"/>
      <c r="AW313" s="1030"/>
      <c r="AX313" s="1030"/>
      <c r="AY313" s="1030"/>
      <c r="AZ313" s="1030"/>
      <c r="BA313" s="849"/>
      <c r="BB313" s="849"/>
      <c r="BC313" s="849"/>
      <c r="BD313" s="849"/>
    </row>
    <row r="314" spans="1:56" s="1" customFormat="1" ht="12" customHeight="1" thickTop="1" thickBot="1">
      <c r="A314" s="591" t="s">
        <v>488</v>
      </c>
      <c r="B314" s="206"/>
      <c r="C314" s="875"/>
      <c r="D314" s="50"/>
      <c r="E314" s="757">
        <f>F314/100</f>
        <v>0</v>
      </c>
      <c r="F314" s="2"/>
      <c r="G314" s="2">
        <f>D314-F314</f>
        <v>0</v>
      </c>
      <c r="H314" s="748" t="e">
        <f>-G314/E314/100</f>
        <v>#DIV/0!</v>
      </c>
      <c r="I314" s="887"/>
      <c r="J314" s="894"/>
      <c r="K314" s="51">
        <f>ROUND(C314*D314*I314,0)</f>
        <v>0</v>
      </c>
      <c r="L314" s="757">
        <f>M314/100</f>
        <v>0</v>
      </c>
      <c r="M314" s="770"/>
      <c r="N314" s="770">
        <f>K314-M314</f>
        <v>0</v>
      </c>
      <c r="O314" s="771" t="e">
        <f>-N314/L314/100</f>
        <v>#DIV/0!</v>
      </c>
      <c r="P314" s="1198"/>
      <c r="Q314" s="50"/>
      <c r="R314" s="160">
        <f>SUM(K314)</f>
        <v>0</v>
      </c>
      <c r="S314" s="1498"/>
      <c r="T314" s="1499"/>
      <c r="U314" s="1499"/>
      <c r="V314" s="1500"/>
      <c r="W314" s="1033"/>
      <c r="X314" s="1033"/>
      <c r="Y314" s="1033"/>
      <c r="Z314" s="1030"/>
      <c r="AA314" s="1030"/>
      <c r="AB314" s="1030"/>
      <c r="AC314" s="1030"/>
      <c r="AD314" s="1030"/>
      <c r="AE314" s="849"/>
      <c r="AF314" s="849"/>
      <c r="AG314" s="849"/>
      <c r="AH314" s="849"/>
      <c r="AI314" s="849"/>
      <c r="AJ314" s="849"/>
      <c r="AK314" s="1030"/>
      <c r="AL314" s="1030"/>
      <c r="AM314" s="1030"/>
      <c r="AN314" s="1030"/>
      <c r="AO314" s="1030"/>
      <c r="AP314" s="849"/>
      <c r="AQ314" s="849"/>
      <c r="AR314" s="849"/>
      <c r="AS314" s="849"/>
      <c r="AT314" s="849"/>
      <c r="AU314" s="849"/>
      <c r="AV314" s="1030"/>
      <c r="AW314" s="1030"/>
      <c r="AX314" s="1030"/>
      <c r="AY314" s="1030"/>
      <c r="AZ314" s="1030"/>
      <c r="BA314" s="849"/>
      <c r="BB314" s="849"/>
      <c r="BC314" s="849"/>
      <c r="BD314" s="849"/>
    </row>
    <row r="315" spans="1:56" s="1" customFormat="1" ht="12" customHeight="1" thickTop="1" thickBot="1">
      <c r="A315" s="300"/>
      <c r="B315" s="600"/>
      <c r="C315" s="876"/>
      <c r="D315" s="107"/>
      <c r="E315" s="107"/>
      <c r="F315" s="107"/>
      <c r="G315" s="107"/>
      <c r="H315" s="107"/>
      <c r="I315" s="876"/>
      <c r="J315" s="14" t="s">
        <v>133</v>
      </c>
      <c r="K315" s="52">
        <f>SUM(K302:K303,K305:K309,K311:K312,K314:K314)</f>
        <v>0</v>
      </c>
      <c r="L315" s="747"/>
      <c r="M315" s="772"/>
      <c r="N315" s="772"/>
      <c r="O315" s="773"/>
      <c r="P315" s="1172"/>
      <c r="Q315" s="52">
        <f>SUM(Q302:Q303,Q305:Q309,Q311:Q312,Q314:Q314)</f>
        <v>0</v>
      </c>
      <c r="R315" s="52">
        <f>SUM(R302:R303,R305:R309,R311:R312,R314:R314)</f>
        <v>0</v>
      </c>
      <c r="S315" s="1035" t="b">
        <f>Q315+R315=K315</f>
        <v>1</v>
      </c>
      <c r="T315" s="1025"/>
      <c r="U315" s="1025"/>
      <c r="V315" s="1025"/>
      <c r="W315" s="373"/>
      <c r="X315" s="373"/>
      <c r="Y315" s="373"/>
      <c r="Z315" s="1030"/>
      <c r="AA315" s="1030"/>
      <c r="AB315" s="1030"/>
      <c r="AC315" s="1030"/>
      <c r="AD315" s="1030"/>
      <c r="AE315" s="1030"/>
      <c r="AF315" s="1030"/>
      <c r="AG315" s="1030"/>
      <c r="AH315" s="1030"/>
      <c r="AI315" s="1030"/>
      <c r="AJ315" s="1030"/>
      <c r="AK315" s="1030"/>
      <c r="AL315" s="1030"/>
      <c r="AM315" s="1030"/>
      <c r="AN315" s="1030"/>
      <c r="AO315" s="1030"/>
      <c r="AP315" s="1030"/>
      <c r="AQ315" s="1030"/>
      <c r="AR315" s="1030"/>
      <c r="AS315" s="849"/>
      <c r="AT315" s="849"/>
      <c r="AU315" s="849"/>
      <c r="AV315" s="1030"/>
      <c r="AW315" s="1030"/>
      <c r="AX315" s="1030"/>
      <c r="AY315" s="1030"/>
      <c r="AZ315" s="1030"/>
      <c r="BA315" s="849"/>
      <c r="BB315" s="849"/>
      <c r="BC315" s="849"/>
      <c r="BD315" s="849"/>
    </row>
    <row r="316" spans="1:56" s="1" customFormat="1" ht="12" customHeight="1" thickBot="1">
      <c r="A316" s="300"/>
      <c r="B316" s="600"/>
      <c r="C316" s="876"/>
      <c r="D316" s="107"/>
      <c r="E316" s="107"/>
      <c r="F316" s="107"/>
      <c r="G316" s="107"/>
      <c r="H316" s="107"/>
      <c r="I316" s="876"/>
      <c r="J316" s="16"/>
      <c r="K316" s="106"/>
      <c r="L316" s="747"/>
      <c r="M316" s="772"/>
      <c r="N316" s="772"/>
      <c r="O316" s="773"/>
      <c r="P316" s="1172"/>
      <c r="Q316" s="106"/>
      <c r="R316" s="106"/>
      <c r="S316" s="1040"/>
      <c r="T316" s="1025"/>
      <c r="U316" s="1025"/>
      <c r="V316" s="1025"/>
      <c r="W316" s="373"/>
      <c r="X316" s="373"/>
      <c r="Y316" s="373"/>
      <c r="Z316" s="1030"/>
      <c r="AA316" s="1030"/>
      <c r="AB316" s="1030"/>
      <c r="AC316" s="1030"/>
      <c r="AD316" s="1030"/>
      <c r="AE316" s="1030"/>
      <c r="AF316" s="1030"/>
      <c r="AG316" s="1030"/>
      <c r="AH316" s="1030"/>
      <c r="AI316" s="1030"/>
      <c r="AJ316" s="1030"/>
      <c r="AK316" s="1030"/>
      <c r="AL316" s="1030"/>
      <c r="AM316" s="1030"/>
      <c r="AN316" s="1030"/>
      <c r="AO316" s="1030"/>
      <c r="AP316" s="1030"/>
      <c r="AQ316" s="1030"/>
      <c r="AR316" s="1030"/>
      <c r="AS316" s="849"/>
      <c r="AT316" s="849"/>
      <c r="AU316" s="849"/>
      <c r="AV316" s="1030"/>
      <c r="AW316" s="1030"/>
      <c r="AX316" s="1030"/>
      <c r="AY316" s="1030"/>
      <c r="AZ316" s="1030"/>
      <c r="BA316" s="849"/>
      <c r="BB316" s="849"/>
      <c r="BC316" s="849"/>
      <c r="BD316" s="849"/>
    </row>
    <row r="317" spans="1:56" s="1" customFormat="1" ht="16.5" thickTop="1" thickBot="1">
      <c r="A317" s="590" t="s">
        <v>489</v>
      </c>
      <c r="B317" s="601" t="s">
        <v>490</v>
      </c>
      <c r="C317" s="878"/>
      <c r="D317" s="620"/>
      <c r="E317" s="620"/>
      <c r="F317" s="620"/>
      <c r="G317" s="620"/>
      <c r="H317" s="620"/>
      <c r="I317" s="878"/>
      <c r="J317" s="874"/>
      <c r="K317" s="99"/>
      <c r="L317" s="747"/>
      <c r="M317" s="772"/>
      <c r="N317" s="772"/>
      <c r="O317" s="773"/>
      <c r="P317" s="1207"/>
      <c r="Q317" s="13" t="s">
        <v>118</v>
      </c>
      <c r="R317" s="13" t="s">
        <v>119</v>
      </c>
      <c r="S317" s="1039"/>
      <c r="T317" s="1025"/>
      <c r="U317" s="1025"/>
      <c r="V317" s="1025"/>
      <c r="W317" s="373"/>
      <c r="X317" s="373"/>
      <c r="Y317" s="373"/>
      <c r="Z317" s="1030"/>
      <c r="AA317" s="1030"/>
      <c r="AB317" s="1030"/>
      <c r="AC317" s="1030"/>
      <c r="AD317" s="1030"/>
      <c r="AE317" s="1030"/>
      <c r="AF317" s="1030"/>
      <c r="AG317" s="1030"/>
      <c r="AH317" s="1030"/>
      <c r="AI317" s="1030"/>
      <c r="AJ317" s="1030"/>
      <c r="AK317" s="1030"/>
      <c r="AL317" s="1030"/>
      <c r="AM317" s="1030"/>
      <c r="AN317" s="1030"/>
      <c r="AO317" s="1030"/>
      <c r="AP317" s="1030"/>
      <c r="AQ317" s="1030"/>
      <c r="AR317" s="1030"/>
      <c r="AS317" s="849"/>
      <c r="AT317" s="849"/>
      <c r="AU317" s="849"/>
      <c r="AV317" s="1030"/>
      <c r="AW317" s="1030"/>
      <c r="AX317" s="1030"/>
      <c r="AY317" s="1030"/>
      <c r="AZ317" s="1030"/>
      <c r="BA317" s="849"/>
      <c r="BB317" s="849"/>
      <c r="BC317" s="849"/>
      <c r="BD317" s="849"/>
    </row>
    <row r="318" spans="1:56" s="1" customFormat="1" ht="15" thickTop="1" thickBot="1">
      <c r="A318" s="592" t="s">
        <v>491</v>
      </c>
      <c r="B318" s="602" t="s">
        <v>344</v>
      </c>
      <c r="C318" s="880"/>
      <c r="D318" s="621"/>
      <c r="E318" s="621"/>
      <c r="F318" s="621"/>
      <c r="G318" s="621"/>
      <c r="H318" s="621"/>
      <c r="I318" s="880"/>
      <c r="J318" s="896"/>
      <c r="K318" s="19"/>
      <c r="L318" s="747"/>
      <c r="M318" s="107"/>
      <c r="N318" s="107"/>
      <c r="O318" s="774"/>
      <c r="P318" s="1175"/>
      <c r="Q318" s="18"/>
      <c r="R318" s="20"/>
      <c r="S318" s="1501" t="s">
        <v>271</v>
      </c>
      <c r="T318" s="1502"/>
      <c r="U318" s="1502"/>
      <c r="V318" s="1503"/>
      <c r="W318" s="1566" t="s">
        <v>272</v>
      </c>
      <c r="X318" s="1566"/>
      <c r="Y318" s="1566"/>
      <c r="Z318" s="1530" t="s">
        <v>273</v>
      </c>
      <c r="AA318" s="1530"/>
      <c r="AB318" s="1530"/>
      <c r="AC318" s="1530"/>
      <c r="AD318" s="1530"/>
      <c r="AE318" s="1532" t="s">
        <v>274</v>
      </c>
      <c r="AF318" s="1532"/>
      <c r="AG318" s="1532"/>
      <c r="AH318" s="1532"/>
      <c r="AI318" s="1532"/>
      <c r="AJ318" s="1532"/>
      <c r="AK318" s="1532"/>
      <c r="AL318" s="1532"/>
      <c r="AM318" s="1532"/>
      <c r="AN318" s="1532"/>
      <c r="AO318" s="1030"/>
      <c r="AP318" s="849"/>
      <c r="AQ318" s="849"/>
      <c r="AR318" s="849"/>
      <c r="AS318" s="849"/>
      <c r="AT318" s="849"/>
      <c r="AU318" s="849"/>
      <c r="AV318" s="1030"/>
      <c r="AW318" s="1030"/>
      <c r="AX318" s="1030"/>
      <c r="AY318" s="1030"/>
      <c r="AZ318" s="1030"/>
      <c r="BA318" s="849"/>
      <c r="BB318" s="849"/>
      <c r="BC318" s="849"/>
      <c r="BD318" s="849"/>
    </row>
    <row r="319" spans="1:56" s="1" customFormat="1" ht="12" customHeight="1" thickTop="1">
      <c r="A319" s="1509"/>
      <c r="B319" s="1510"/>
      <c r="C319" s="875"/>
      <c r="D319" s="50"/>
      <c r="E319" s="757">
        <f>F319/100</f>
        <v>0</v>
      </c>
      <c r="F319" s="2"/>
      <c r="G319" s="2">
        <f>D319-F319</f>
        <v>0</v>
      </c>
      <c r="H319" s="748" t="e">
        <f>-G319/E319/100</f>
        <v>#DIV/0!</v>
      </c>
      <c r="I319" s="887"/>
      <c r="J319" s="894"/>
      <c r="K319" s="51">
        <f>ROUND(C319*D319*I319,0)</f>
        <v>0</v>
      </c>
      <c r="L319" s="757">
        <f>M319/100</f>
        <v>0</v>
      </c>
      <c r="M319" s="770"/>
      <c r="N319" s="770">
        <f>K319-M319</f>
        <v>0</v>
      </c>
      <c r="O319" s="771" t="e">
        <f>-N319/L319/100</f>
        <v>#DIV/0!</v>
      </c>
      <c r="P319" s="1198"/>
      <c r="Q319" s="50"/>
      <c r="R319" s="160">
        <f>SUM(K319)</f>
        <v>0</v>
      </c>
      <c r="S319" s="1498"/>
      <c r="T319" s="1499"/>
      <c r="U319" s="1499"/>
      <c r="V319" s="1500"/>
      <c r="W319" s="1026"/>
      <c r="X319" s="1026"/>
      <c r="Y319" s="1026"/>
      <c r="Z319" s="1526"/>
      <c r="AA319" s="1526"/>
      <c r="AB319" s="1526"/>
      <c r="AC319" s="1526"/>
      <c r="AD319" s="1526"/>
      <c r="AE319" s="1531"/>
      <c r="AF319" s="1531"/>
      <c r="AG319" s="1531"/>
      <c r="AH319" s="1531"/>
      <c r="AI319" s="1531"/>
      <c r="AJ319" s="1531"/>
      <c r="AK319" s="1531"/>
      <c r="AL319" s="1531"/>
      <c r="AM319" s="1531"/>
      <c r="AN319" s="1531"/>
      <c r="AO319" s="1030"/>
      <c r="AP319" s="849"/>
      <c r="AQ319" s="849"/>
      <c r="AR319" s="849"/>
      <c r="AS319" s="849"/>
      <c r="AT319" s="849"/>
      <c r="AU319" s="849"/>
      <c r="AV319" s="1030"/>
      <c r="AW319" s="1030"/>
      <c r="AX319" s="1030"/>
      <c r="AY319" s="1030"/>
      <c r="AZ319" s="1030"/>
      <c r="BA319" s="849"/>
      <c r="BB319" s="849"/>
      <c r="BC319" s="849"/>
      <c r="BD319" s="849"/>
    </row>
    <row r="320" spans="1:56" s="1" customFormat="1" ht="12" customHeight="1" thickBot="1">
      <c r="A320" s="1517"/>
      <c r="B320" s="1518"/>
      <c r="C320" s="875"/>
      <c r="D320" s="50"/>
      <c r="E320" s="757">
        <f>F320/100</f>
        <v>0</v>
      </c>
      <c r="F320" s="2"/>
      <c r="G320" s="2">
        <f>D320-F320</f>
        <v>0</v>
      </c>
      <c r="H320" s="748" t="e">
        <f>-G320/E320/100</f>
        <v>#DIV/0!</v>
      </c>
      <c r="I320" s="887"/>
      <c r="J320" s="894"/>
      <c r="K320" s="51">
        <f>ROUND(C320*D320*I320,0)</f>
        <v>0</v>
      </c>
      <c r="L320" s="757">
        <f>M320/100</f>
        <v>0</v>
      </c>
      <c r="M320" s="770"/>
      <c r="N320" s="770">
        <f>K320-M320</f>
        <v>0</v>
      </c>
      <c r="O320" s="771" t="e">
        <f>-N320/L320/100</f>
        <v>#DIV/0!</v>
      </c>
      <c r="P320" s="1198"/>
      <c r="Q320" s="50"/>
      <c r="R320" s="160">
        <f>SUM(K320)</f>
        <v>0</v>
      </c>
      <c r="S320" s="1498"/>
      <c r="T320" s="1499"/>
      <c r="U320" s="1499"/>
      <c r="V320" s="1500"/>
      <c r="W320" s="1026"/>
      <c r="X320" s="1026"/>
      <c r="Y320" s="1026"/>
      <c r="Z320" s="1526"/>
      <c r="AA320" s="1526"/>
      <c r="AB320" s="1526"/>
      <c r="AC320" s="1526"/>
      <c r="AD320" s="1526"/>
      <c r="AE320" s="1531"/>
      <c r="AF320" s="1531"/>
      <c r="AG320" s="1531"/>
      <c r="AH320" s="1531"/>
      <c r="AI320" s="1531"/>
      <c r="AJ320" s="1531"/>
      <c r="AK320" s="1531"/>
      <c r="AL320" s="1531"/>
      <c r="AM320" s="1531"/>
      <c r="AN320" s="1531"/>
      <c r="AO320" s="1030"/>
      <c r="AP320" s="849"/>
      <c r="AQ320" s="849"/>
      <c r="AR320" s="849"/>
      <c r="AS320" s="849"/>
      <c r="AT320" s="849"/>
      <c r="AU320" s="849"/>
      <c r="AV320" s="1030"/>
      <c r="AW320" s="1030"/>
      <c r="AX320" s="1030"/>
      <c r="AY320" s="1030"/>
      <c r="AZ320" s="1030"/>
      <c r="BA320" s="849"/>
      <c r="BB320" s="849"/>
      <c r="BC320" s="849"/>
      <c r="BD320" s="849"/>
    </row>
    <row r="321" spans="1:56" s="1" customFormat="1" ht="15" thickTop="1" thickBot="1">
      <c r="A321" s="592" t="s">
        <v>492</v>
      </c>
      <c r="B321" s="602" t="s">
        <v>390</v>
      </c>
      <c r="C321" s="880"/>
      <c r="D321" s="621"/>
      <c r="E321" s="621"/>
      <c r="F321" s="621"/>
      <c r="G321" s="621"/>
      <c r="H321" s="621"/>
      <c r="I321" s="880"/>
      <c r="J321" s="896"/>
      <c r="K321" s="19"/>
      <c r="L321" s="747"/>
      <c r="M321" s="107"/>
      <c r="N321" s="107"/>
      <c r="O321" s="774"/>
      <c r="P321" s="1175"/>
      <c r="Q321" s="18"/>
      <c r="R321" s="20"/>
      <c r="S321" s="1501" t="s">
        <v>271</v>
      </c>
      <c r="T321" s="1502"/>
      <c r="U321" s="1502"/>
      <c r="V321" s="1503"/>
      <c r="W321" s="1027"/>
      <c r="X321" s="1027"/>
      <c r="Y321" s="1027"/>
      <c r="Z321" s="1530" t="s">
        <v>333</v>
      </c>
      <c r="AA321" s="1530"/>
      <c r="AB321" s="1530"/>
      <c r="AC321" s="1530"/>
      <c r="AD321" s="1530"/>
      <c r="AE321" s="1527" t="s">
        <v>334</v>
      </c>
      <c r="AF321" s="1528"/>
      <c r="AG321" s="1529"/>
      <c r="AK321" s="1530" t="s">
        <v>333</v>
      </c>
      <c r="AL321" s="1530"/>
      <c r="AM321" s="1530"/>
      <c r="AN321" s="1530"/>
      <c r="AO321" s="1530"/>
      <c r="AP321" s="1527" t="s">
        <v>334</v>
      </c>
      <c r="AQ321" s="1528"/>
      <c r="AR321" s="1529"/>
      <c r="AV321" s="1530" t="s">
        <v>333</v>
      </c>
      <c r="AW321" s="1530"/>
      <c r="AX321" s="1530"/>
      <c r="AY321" s="1530"/>
      <c r="AZ321" s="1530"/>
      <c r="BA321" s="1527" t="s">
        <v>334</v>
      </c>
      <c r="BB321" s="1528"/>
      <c r="BC321" s="1529"/>
    </row>
    <row r="322" spans="1:56" s="1" customFormat="1" ht="12" customHeight="1" thickTop="1" thickBot="1">
      <c r="A322" s="591" t="s">
        <v>493</v>
      </c>
      <c r="B322" s="206"/>
      <c r="C322" s="875"/>
      <c r="D322" s="50"/>
      <c r="E322" s="757">
        <f>F322/100</f>
        <v>0</v>
      </c>
      <c r="F322" s="2"/>
      <c r="G322" s="2">
        <f>D322-F322</f>
        <v>0</v>
      </c>
      <c r="H322" s="748" t="e">
        <f>-G322/E322/100</f>
        <v>#DIV/0!</v>
      </c>
      <c r="I322" s="887"/>
      <c r="J322" s="894"/>
      <c r="K322" s="51">
        <f>ROUND(C322*D322*I322,0)</f>
        <v>0</v>
      </c>
      <c r="L322" s="757">
        <f>M322/100</f>
        <v>0</v>
      </c>
      <c r="M322" s="770"/>
      <c r="N322" s="770">
        <f>K322-M322</f>
        <v>0</v>
      </c>
      <c r="O322" s="771" t="e">
        <f>-N322/L322/100</f>
        <v>#DIV/0!</v>
      </c>
      <c r="P322" s="1198"/>
      <c r="Q322" s="50"/>
      <c r="R322" s="160">
        <f>SUM(K322)</f>
        <v>0</v>
      </c>
      <c r="S322" s="1498"/>
      <c r="T322" s="1499"/>
      <c r="U322" s="1499"/>
      <c r="V322" s="1500"/>
      <c r="W322" s="1029"/>
      <c r="X322" s="1031" t="s">
        <v>336</v>
      </c>
      <c r="Y322" s="1021"/>
      <c r="Z322" s="1526"/>
      <c r="AA322" s="1526"/>
      <c r="AB322" s="1526"/>
      <c r="AC322" s="1526"/>
      <c r="AD322" s="1526"/>
      <c r="AE322" s="1523"/>
      <c r="AF322" s="1524"/>
      <c r="AG322" s="1525"/>
      <c r="AI322" s="1018" t="s">
        <v>337</v>
      </c>
      <c r="AJ322" s="1019"/>
      <c r="AK322" s="1526"/>
      <c r="AL322" s="1526"/>
      <c r="AM322" s="1526"/>
      <c r="AN322" s="1526"/>
      <c r="AO322" s="1526"/>
      <c r="AP322" s="1523"/>
      <c r="AQ322" s="1524"/>
      <c r="AR322" s="1525"/>
      <c r="AT322" s="1018" t="s">
        <v>338</v>
      </c>
      <c r="AU322" s="1020"/>
      <c r="AV322" s="1526"/>
      <c r="AW322" s="1526"/>
      <c r="AX322" s="1526"/>
      <c r="AY322" s="1526"/>
      <c r="AZ322" s="1526"/>
      <c r="BA322" s="1523"/>
      <c r="BB322" s="1524"/>
      <c r="BC322" s="1525"/>
    </row>
    <row r="323" spans="1:56" s="1" customFormat="1" ht="12" customHeight="1" thickTop="1" thickBot="1">
      <c r="A323" s="591" t="s">
        <v>494</v>
      </c>
      <c r="B323" s="206"/>
      <c r="C323" s="875"/>
      <c r="D323" s="50"/>
      <c r="E323" s="757"/>
      <c r="F323" s="2"/>
      <c r="G323" s="2"/>
      <c r="H323" s="748"/>
      <c r="I323" s="887"/>
      <c r="J323" s="894"/>
      <c r="K323" s="51">
        <f t="shared" ref="K323:K326" si="68">ROUND(C323*D323*I323,0)</f>
        <v>0</v>
      </c>
      <c r="L323" s="757"/>
      <c r="M323" s="770"/>
      <c r="N323" s="770"/>
      <c r="O323" s="771"/>
      <c r="P323" s="1198"/>
      <c r="Q323" s="50"/>
      <c r="R323" s="160">
        <f t="shared" ref="R323:R326" si="69">SUM(K323)</f>
        <v>0</v>
      </c>
      <c r="S323" s="1498"/>
      <c r="T323" s="1499"/>
      <c r="U323" s="1499"/>
      <c r="V323" s="1500"/>
      <c r="W323" s="1029"/>
      <c r="X323" s="1031" t="s">
        <v>336</v>
      </c>
      <c r="Y323" s="1021"/>
      <c r="Z323" s="1526"/>
      <c r="AA323" s="1526"/>
      <c r="AB323" s="1526"/>
      <c r="AC323" s="1526"/>
      <c r="AD323" s="1526"/>
      <c r="AE323" s="1523"/>
      <c r="AF323" s="1524"/>
      <c r="AG323" s="1525"/>
      <c r="AI323" s="1018" t="s">
        <v>337</v>
      </c>
      <c r="AJ323" s="1019"/>
      <c r="AK323" s="1526"/>
      <c r="AL323" s="1526"/>
      <c r="AM323" s="1526"/>
      <c r="AN323" s="1526"/>
      <c r="AO323" s="1526"/>
      <c r="AP323" s="1523"/>
      <c r="AQ323" s="1524"/>
      <c r="AR323" s="1525"/>
      <c r="AT323" s="1018" t="s">
        <v>338</v>
      </c>
      <c r="AU323" s="1020"/>
      <c r="AV323" s="1526"/>
      <c r="AW323" s="1526"/>
      <c r="AX323" s="1526"/>
      <c r="AY323" s="1526"/>
      <c r="AZ323" s="1526"/>
      <c r="BA323" s="1523"/>
      <c r="BB323" s="1524"/>
      <c r="BC323" s="1525"/>
    </row>
    <row r="324" spans="1:56" s="1" customFormat="1" ht="12" customHeight="1" thickTop="1" thickBot="1">
      <c r="A324" s="591" t="s">
        <v>495</v>
      </c>
      <c r="B324" s="206"/>
      <c r="C324" s="875"/>
      <c r="D324" s="50"/>
      <c r="E324" s="757"/>
      <c r="F324" s="2"/>
      <c r="G324" s="2"/>
      <c r="H324" s="748"/>
      <c r="I324" s="887"/>
      <c r="J324" s="894"/>
      <c r="K324" s="51">
        <f t="shared" si="68"/>
        <v>0</v>
      </c>
      <c r="L324" s="757"/>
      <c r="M324" s="770"/>
      <c r="N324" s="770"/>
      <c r="O324" s="771"/>
      <c r="P324" s="1198"/>
      <c r="Q324" s="50"/>
      <c r="R324" s="160">
        <f t="shared" si="69"/>
        <v>0</v>
      </c>
      <c r="S324" s="1498"/>
      <c r="T324" s="1499"/>
      <c r="U324" s="1499"/>
      <c r="V324" s="1500"/>
      <c r="W324" s="1029"/>
      <c r="X324" s="1031" t="s">
        <v>336</v>
      </c>
      <c r="Y324" s="1021"/>
      <c r="Z324" s="1526"/>
      <c r="AA324" s="1526"/>
      <c r="AB324" s="1526"/>
      <c r="AC324" s="1526"/>
      <c r="AD324" s="1526"/>
      <c r="AE324" s="1523"/>
      <c r="AF324" s="1524"/>
      <c r="AG324" s="1525"/>
      <c r="AI324" s="1018" t="s">
        <v>337</v>
      </c>
      <c r="AJ324" s="1019"/>
      <c r="AK324" s="1526"/>
      <c r="AL324" s="1526"/>
      <c r="AM324" s="1526"/>
      <c r="AN324" s="1526"/>
      <c r="AO324" s="1526"/>
      <c r="AP324" s="1523"/>
      <c r="AQ324" s="1524"/>
      <c r="AR324" s="1525"/>
      <c r="AT324" s="1018" t="s">
        <v>338</v>
      </c>
      <c r="AU324" s="1020"/>
      <c r="AV324" s="1526"/>
      <c r="AW324" s="1526"/>
      <c r="AX324" s="1526"/>
      <c r="AY324" s="1526"/>
      <c r="AZ324" s="1526"/>
      <c r="BA324" s="1523"/>
      <c r="BB324" s="1524"/>
      <c r="BC324" s="1525"/>
    </row>
    <row r="325" spans="1:56" s="1" customFormat="1" ht="12" customHeight="1" thickTop="1" thickBot="1">
      <c r="A325" s="591" t="s">
        <v>496</v>
      </c>
      <c r="B325" s="206"/>
      <c r="C325" s="875"/>
      <c r="D325" s="50"/>
      <c r="E325" s="757"/>
      <c r="F325" s="2"/>
      <c r="G325" s="2"/>
      <c r="H325" s="748"/>
      <c r="I325" s="887"/>
      <c r="J325" s="894"/>
      <c r="K325" s="51">
        <f t="shared" si="68"/>
        <v>0</v>
      </c>
      <c r="L325" s="757"/>
      <c r="M325" s="770"/>
      <c r="N325" s="770"/>
      <c r="O325" s="771"/>
      <c r="P325" s="1198"/>
      <c r="Q325" s="50"/>
      <c r="R325" s="160">
        <f t="shared" si="69"/>
        <v>0</v>
      </c>
      <c r="S325" s="1498"/>
      <c r="T325" s="1499"/>
      <c r="U325" s="1499"/>
      <c r="V325" s="1500"/>
      <c r="W325" s="1029"/>
      <c r="X325" s="1031" t="s">
        <v>336</v>
      </c>
      <c r="Y325" s="1021"/>
      <c r="Z325" s="1526"/>
      <c r="AA325" s="1526"/>
      <c r="AB325" s="1526"/>
      <c r="AC325" s="1526"/>
      <c r="AD325" s="1526"/>
      <c r="AE325" s="1523"/>
      <c r="AF325" s="1524"/>
      <c r="AG325" s="1525"/>
      <c r="AI325" s="1018" t="s">
        <v>337</v>
      </c>
      <c r="AJ325" s="1019"/>
      <c r="AK325" s="1526"/>
      <c r="AL325" s="1526"/>
      <c r="AM325" s="1526"/>
      <c r="AN325" s="1526"/>
      <c r="AO325" s="1526"/>
      <c r="AP325" s="1523"/>
      <c r="AQ325" s="1524"/>
      <c r="AR325" s="1525"/>
      <c r="AT325" s="1018" t="s">
        <v>338</v>
      </c>
      <c r="AU325" s="1020"/>
      <c r="AV325" s="1526"/>
      <c r="AW325" s="1526"/>
      <c r="AX325" s="1526"/>
      <c r="AY325" s="1526"/>
      <c r="AZ325" s="1526"/>
      <c r="BA325" s="1523"/>
      <c r="BB325" s="1524"/>
      <c r="BC325" s="1525"/>
    </row>
    <row r="326" spans="1:56" s="1" customFormat="1" ht="12" customHeight="1" thickTop="1" thickBot="1">
      <c r="A326" s="591" t="s">
        <v>497</v>
      </c>
      <c r="B326" s="206"/>
      <c r="C326" s="875"/>
      <c r="D326" s="50"/>
      <c r="E326" s="757">
        <f>F326/100</f>
        <v>0</v>
      </c>
      <c r="F326" s="2"/>
      <c r="G326" s="2">
        <f>D326-F326</f>
        <v>0</v>
      </c>
      <c r="H326" s="748" t="e">
        <f>-G326/E326/100</f>
        <v>#DIV/0!</v>
      </c>
      <c r="I326" s="887"/>
      <c r="J326" s="894"/>
      <c r="K326" s="51">
        <f t="shared" si="68"/>
        <v>0</v>
      </c>
      <c r="L326" s="757">
        <f>M326/100</f>
        <v>0</v>
      </c>
      <c r="M326" s="770"/>
      <c r="N326" s="770">
        <f>K326-M326</f>
        <v>0</v>
      </c>
      <c r="O326" s="771" t="e">
        <f>-N326/L326/100</f>
        <v>#DIV/0!</v>
      </c>
      <c r="P326" s="1198"/>
      <c r="Q326" s="50"/>
      <c r="R326" s="160">
        <f t="shared" si="69"/>
        <v>0</v>
      </c>
      <c r="S326" s="1498"/>
      <c r="T326" s="1499"/>
      <c r="U326" s="1499"/>
      <c r="V326" s="1500"/>
      <c r="W326" s="1029"/>
      <c r="X326" s="1031" t="s">
        <v>336</v>
      </c>
      <c r="Y326" s="1021"/>
      <c r="Z326" s="1526"/>
      <c r="AA326" s="1526"/>
      <c r="AB326" s="1526"/>
      <c r="AC326" s="1526"/>
      <c r="AD326" s="1526"/>
      <c r="AE326" s="1523"/>
      <c r="AF326" s="1524"/>
      <c r="AG326" s="1525"/>
      <c r="AI326" s="1018" t="s">
        <v>337</v>
      </c>
      <c r="AJ326" s="1019"/>
      <c r="AK326" s="1526"/>
      <c r="AL326" s="1526"/>
      <c r="AM326" s="1526"/>
      <c r="AN326" s="1526"/>
      <c r="AO326" s="1526"/>
      <c r="AP326" s="1523"/>
      <c r="AQ326" s="1524"/>
      <c r="AR326" s="1525"/>
      <c r="AT326" s="1018" t="s">
        <v>338</v>
      </c>
      <c r="AU326" s="1020"/>
      <c r="AV326" s="1526"/>
      <c r="AW326" s="1526"/>
      <c r="AX326" s="1526"/>
      <c r="AY326" s="1526"/>
      <c r="AZ326" s="1526"/>
      <c r="BA326" s="1523"/>
      <c r="BB326" s="1524"/>
      <c r="BC326" s="1525"/>
    </row>
    <row r="327" spans="1:56" s="1" customFormat="1" ht="15" thickTop="1" thickBot="1">
      <c r="A327" s="592" t="s">
        <v>498</v>
      </c>
      <c r="B327" s="602" t="s">
        <v>346</v>
      </c>
      <c r="C327" s="880"/>
      <c r="D327" s="621"/>
      <c r="E327" s="621"/>
      <c r="F327" s="621"/>
      <c r="G327" s="621"/>
      <c r="H327" s="621"/>
      <c r="I327" s="880"/>
      <c r="J327" s="896"/>
      <c r="K327" s="19"/>
      <c r="L327" s="747"/>
      <c r="M327" s="107"/>
      <c r="N327" s="107"/>
      <c r="O327" s="774"/>
      <c r="P327" s="1175"/>
      <c r="Q327" s="18"/>
      <c r="R327" s="20"/>
      <c r="S327" s="1501" t="s">
        <v>271</v>
      </c>
      <c r="T327" s="1502"/>
      <c r="U327" s="1502"/>
      <c r="V327" s="1503"/>
      <c r="W327" s="1033"/>
      <c r="X327" s="1033"/>
      <c r="Y327" s="1033"/>
      <c r="Z327" s="1030"/>
      <c r="AA327" s="1030"/>
      <c r="AB327" s="1030"/>
      <c r="AC327" s="1030"/>
      <c r="AD327" s="1030"/>
      <c r="AE327" s="849"/>
      <c r="AF327" s="849"/>
      <c r="AG327" s="849"/>
      <c r="AH327" s="849"/>
      <c r="AI327" s="849"/>
      <c r="AJ327" s="849"/>
      <c r="AK327" s="1030"/>
      <c r="AL327" s="1030"/>
      <c r="AM327" s="1030"/>
      <c r="AN327" s="1030"/>
      <c r="AO327" s="1030"/>
      <c r="AP327" s="849"/>
      <c r="AQ327" s="849"/>
      <c r="AR327" s="849"/>
      <c r="AS327" s="849"/>
      <c r="AT327" s="849"/>
      <c r="AU327" s="849"/>
      <c r="AV327" s="1030"/>
      <c r="AW327" s="1030"/>
      <c r="AX327" s="1030"/>
      <c r="AY327" s="1030"/>
      <c r="AZ327" s="1030"/>
      <c r="BA327" s="849"/>
      <c r="BB327" s="849"/>
      <c r="BC327" s="849"/>
      <c r="BD327" s="849"/>
    </row>
    <row r="328" spans="1:56" s="1" customFormat="1" ht="12" customHeight="1" thickTop="1" thickBot="1">
      <c r="A328" s="591" t="s">
        <v>499</v>
      </c>
      <c r="B328" s="206"/>
      <c r="C328" s="875"/>
      <c r="D328" s="50"/>
      <c r="E328" s="757">
        <f>F328/100</f>
        <v>0</v>
      </c>
      <c r="F328" s="2"/>
      <c r="G328" s="2">
        <f>D328-F328</f>
        <v>0</v>
      </c>
      <c r="H328" s="748" t="e">
        <f>-G328/E328/100</f>
        <v>#DIV/0!</v>
      </c>
      <c r="I328" s="887"/>
      <c r="J328" s="894"/>
      <c r="K328" s="51">
        <f>ROUND(C328*D328*I328,0)</f>
        <v>0</v>
      </c>
      <c r="L328" s="757">
        <f>M328/100</f>
        <v>0</v>
      </c>
      <c r="M328" s="770"/>
      <c r="N328" s="770">
        <f>K328-M328</f>
        <v>0</v>
      </c>
      <c r="O328" s="771" t="e">
        <f>-N328/L328/100</f>
        <v>#DIV/0!</v>
      </c>
      <c r="P328" s="1198"/>
      <c r="Q328" s="50"/>
      <c r="R328" s="160">
        <f>SUM(K328)</f>
        <v>0</v>
      </c>
      <c r="S328" s="1498"/>
      <c r="T328" s="1499"/>
      <c r="U328" s="1499"/>
      <c r="V328" s="1500"/>
      <c r="W328" s="1033"/>
      <c r="X328" s="1033"/>
      <c r="Y328" s="1033"/>
      <c r="Z328" s="1030"/>
      <c r="AA328" s="1030"/>
      <c r="AB328" s="1030"/>
      <c r="AC328" s="1030"/>
      <c r="AD328" s="1030"/>
      <c r="AE328" s="849"/>
      <c r="AF328" s="849"/>
      <c r="AG328" s="849"/>
      <c r="AH328" s="849"/>
      <c r="AI328" s="849"/>
      <c r="AJ328" s="849"/>
      <c r="AK328" s="1030"/>
      <c r="AL328" s="1030"/>
      <c r="AM328" s="1030"/>
      <c r="AN328" s="1030"/>
      <c r="AO328" s="1030"/>
      <c r="AP328" s="849"/>
      <c r="AQ328" s="849"/>
      <c r="AR328" s="849"/>
      <c r="AS328" s="849"/>
      <c r="AT328" s="849"/>
      <c r="AU328" s="849"/>
      <c r="AV328" s="1030"/>
      <c r="AW328" s="1030"/>
      <c r="AX328" s="1030"/>
      <c r="AY328" s="1030"/>
      <c r="AZ328" s="1030"/>
      <c r="BA328" s="849"/>
      <c r="BB328" s="849"/>
      <c r="BC328" s="849"/>
      <c r="BD328" s="849"/>
    </row>
    <row r="329" spans="1:56" s="1" customFormat="1" ht="12" customHeight="1" thickTop="1" thickBot="1">
      <c r="A329" s="591" t="s">
        <v>500</v>
      </c>
      <c r="B329" s="206"/>
      <c r="C329" s="875"/>
      <c r="D329" s="50"/>
      <c r="E329" s="757">
        <f>F329/100</f>
        <v>0</v>
      </c>
      <c r="F329" s="2"/>
      <c r="G329" s="2">
        <f>D329-F329</f>
        <v>0</v>
      </c>
      <c r="H329" s="748" t="e">
        <f>-G329/E329/100</f>
        <v>#DIV/0!</v>
      </c>
      <c r="I329" s="887"/>
      <c r="J329" s="894"/>
      <c r="K329" s="51">
        <f>ROUND(C329*D329*I329,0)</f>
        <v>0</v>
      </c>
      <c r="L329" s="757">
        <f>M329/100</f>
        <v>0</v>
      </c>
      <c r="M329" s="770"/>
      <c r="N329" s="770">
        <f>K329-M329</f>
        <v>0</v>
      </c>
      <c r="O329" s="771" t="e">
        <f>-N329/L329/100</f>
        <v>#DIV/0!</v>
      </c>
      <c r="P329" s="1198"/>
      <c r="Q329" s="50"/>
      <c r="R329" s="160">
        <f>SUM(K329)</f>
        <v>0</v>
      </c>
      <c r="S329" s="1498"/>
      <c r="T329" s="1499"/>
      <c r="U329" s="1499"/>
      <c r="V329" s="1500"/>
      <c r="W329" s="1033"/>
      <c r="X329" s="1033"/>
      <c r="Y329" s="1033"/>
      <c r="Z329" s="1030"/>
      <c r="AA329" s="1030"/>
      <c r="AB329" s="1030"/>
      <c r="AC329" s="1030"/>
      <c r="AD329" s="1030"/>
      <c r="AE329" s="849"/>
      <c r="AF329" s="849"/>
      <c r="AG329" s="849"/>
      <c r="AH329" s="849"/>
      <c r="AI329" s="849"/>
      <c r="AJ329" s="849"/>
      <c r="AK329" s="1030"/>
      <c r="AL329" s="1030"/>
      <c r="AM329" s="1030"/>
      <c r="AN329" s="1030"/>
      <c r="AO329" s="1030"/>
      <c r="AP329" s="849"/>
      <c r="AQ329" s="849"/>
      <c r="AR329" s="849"/>
      <c r="AS329" s="849"/>
      <c r="AT329" s="849"/>
      <c r="AU329" s="849"/>
      <c r="AV329" s="1030"/>
      <c r="AW329" s="1030"/>
      <c r="AX329" s="1030"/>
      <c r="AY329" s="1030"/>
      <c r="AZ329" s="1030"/>
      <c r="BA329" s="849"/>
      <c r="BB329" s="849"/>
      <c r="BC329" s="849"/>
      <c r="BD329" s="849"/>
    </row>
    <row r="330" spans="1:56" s="1" customFormat="1" ht="15" thickTop="1" thickBot="1">
      <c r="A330" s="592" t="s">
        <v>501</v>
      </c>
      <c r="B330" s="602" t="s">
        <v>350</v>
      </c>
      <c r="C330" s="880"/>
      <c r="D330" s="621"/>
      <c r="E330" s="621"/>
      <c r="F330" s="621"/>
      <c r="G330" s="621"/>
      <c r="H330" s="621"/>
      <c r="I330" s="880"/>
      <c r="J330" s="896"/>
      <c r="K330" s="19"/>
      <c r="L330" s="747"/>
      <c r="M330" s="107"/>
      <c r="N330" s="107"/>
      <c r="O330" s="774"/>
      <c r="P330" s="1175"/>
      <c r="Q330" s="18"/>
      <c r="R330" s="20"/>
      <c r="S330" s="1501" t="s">
        <v>271</v>
      </c>
      <c r="T330" s="1502"/>
      <c r="U330" s="1502"/>
      <c r="V330" s="1503"/>
      <c r="W330" s="1033"/>
      <c r="X330" s="1033"/>
      <c r="Y330" s="1033"/>
      <c r="Z330" s="1030"/>
      <c r="AA330" s="1030"/>
      <c r="AB330" s="1030"/>
      <c r="AC330" s="1030"/>
      <c r="AD330" s="1030"/>
      <c r="AE330" s="849"/>
      <c r="AF330" s="849"/>
      <c r="AG330" s="849"/>
      <c r="AH330" s="849"/>
      <c r="AI330" s="849"/>
      <c r="AJ330" s="849"/>
      <c r="AK330" s="1030"/>
      <c r="AL330" s="1030"/>
      <c r="AM330" s="1030"/>
      <c r="AN330" s="1030"/>
      <c r="AO330" s="1030"/>
      <c r="AP330" s="849"/>
      <c r="AQ330" s="849"/>
      <c r="AR330" s="849"/>
      <c r="AS330" s="849"/>
      <c r="AT330" s="849"/>
      <c r="AU330" s="849"/>
      <c r="AV330" s="1030"/>
      <c r="AW330" s="1030"/>
      <c r="AX330" s="1030"/>
      <c r="AY330" s="1030"/>
      <c r="AZ330" s="1030"/>
      <c r="BA330" s="849"/>
      <c r="BB330" s="849"/>
      <c r="BC330" s="849"/>
      <c r="BD330" s="849"/>
    </row>
    <row r="331" spans="1:56" s="1" customFormat="1" ht="12" customHeight="1" thickTop="1" thickBot="1">
      <c r="A331" s="591" t="s">
        <v>502</v>
      </c>
      <c r="B331" s="206"/>
      <c r="C331" s="875"/>
      <c r="D331" s="50"/>
      <c r="E331" s="757">
        <f>F331/100</f>
        <v>0</v>
      </c>
      <c r="F331" s="2"/>
      <c r="G331" s="2">
        <f>D331-F331</f>
        <v>0</v>
      </c>
      <c r="H331" s="748" t="e">
        <f>-G331/E331/100</f>
        <v>#DIV/0!</v>
      </c>
      <c r="I331" s="887"/>
      <c r="J331" s="894"/>
      <c r="K331" s="51">
        <f>ROUND(C331*D331*I331,0)</f>
        <v>0</v>
      </c>
      <c r="L331" s="757">
        <f>M331/100</f>
        <v>0</v>
      </c>
      <c r="M331" s="770"/>
      <c r="N331" s="770">
        <f>K331-M331</f>
        <v>0</v>
      </c>
      <c r="O331" s="771" t="e">
        <f>-N331/L331/100</f>
        <v>#DIV/0!</v>
      </c>
      <c r="P331" s="1198"/>
      <c r="Q331" s="50"/>
      <c r="R331" s="160">
        <f>SUM(K331)</f>
        <v>0</v>
      </c>
      <c r="S331" s="1498"/>
      <c r="T331" s="1499"/>
      <c r="U331" s="1499"/>
      <c r="V331" s="1500"/>
      <c r="W331" s="1033"/>
      <c r="X331" s="1033"/>
      <c r="Y331" s="1033"/>
      <c r="Z331" s="1030"/>
      <c r="AA331" s="1030"/>
      <c r="AB331" s="1030"/>
      <c r="AC331" s="1030"/>
      <c r="AD331" s="1030"/>
      <c r="AE331" s="849"/>
      <c r="AF331" s="849"/>
      <c r="AG331" s="849"/>
      <c r="AH331" s="849"/>
      <c r="AI331" s="849"/>
      <c r="AJ331" s="849"/>
      <c r="AK331" s="1030"/>
      <c r="AL331" s="1030"/>
      <c r="AM331" s="1030"/>
      <c r="AN331" s="1030"/>
      <c r="AO331" s="1030"/>
      <c r="AP331" s="849"/>
      <c r="AQ331" s="849"/>
      <c r="AR331" s="849"/>
      <c r="AS331" s="849"/>
      <c r="AT331" s="849"/>
      <c r="AU331" s="849"/>
      <c r="AV331" s="1030"/>
      <c r="AW331" s="1030"/>
      <c r="AX331" s="1030"/>
      <c r="AY331" s="1030"/>
      <c r="AZ331" s="1030"/>
      <c r="BA331" s="849"/>
      <c r="BB331" s="849"/>
      <c r="BC331" s="849"/>
      <c r="BD331" s="849"/>
    </row>
    <row r="332" spans="1:56" s="1" customFormat="1" ht="12" customHeight="1" thickTop="1" thickBot="1">
      <c r="A332" s="300"/>
      <c r="B332" s="600"/>
      <c r="C332" s="876"/>
      <c r="D332" s="107"/>
      <c r="E332" s="107"/>
      <c r="F332" s="107"/>
      <c r="G332" s="107"/>
      <c r="H332" s="107"/>
      <c r="I332" s="876"/>
      <c r="J332" s="14" t="s">
        <v>133</v>
      </c>
      <c r="K332" s="52">
        <f>SUM(K319:K320,K322:K326,K328:K329,K331:K331)</f>
        <v>0</v>
      </c>
      <c r="L332" s="747"/>
      <c r="M332" s="772"/>
      <c r="N332" s="772"/>
      <c r="O332" s="773"/>
      <c r="P332" s="1172"/>
      <c r="Q332" s="52">
        <f>SUM(Q319:Q320,Q322:Q326,Q328:Q329,Q331:Q331)</f>
        <v>0</v>
      </c>
      <c r="R332" s="52">
        <f>SUM(R319:R320,R322:R326,R328:R329,R331:R331)</f>
        <v>0</v>
      </c>
      <c r="S332" s="1035" t="b">
        <f>Q332+R332=K332</f>
        <v>1</v>
      </c>
      <c r="T332" s="1025"/>
      <c r="U332" s="1025"/>
      <c r="V332" s="1025"/>
      <c r="W332" s="373"/>
      <c r="X332" s="373"/>
      <c r="Y332" s="373"/>
      <c r="Z332" s="1030"/>
      <c r="AA332" s="1030"/>
      <c r="AB332" s="1030"/>
      <c r="AC332" s="1030"/>
      <c r="AD332" s="1030"/>
      <c r="AE332" s="1030"/>
      <c r="AF332" s="1030"/>
      <c r="AG332" s="1030"/>
      <c r="AH332" s="1030"/>
      <c r="AI332" s="1030"/>
      <c r="AJ332" s="1030"/>
      <c r="AK332" s="1030"/>
      <c r="AL332" s="1030"/>
      <c r="AM332" s="1030"/>
      <c r="AN332" s="1030"/>
      <c r="AO332" s="1030"/>
      <c r="AP332" s="1030"/>
      <c r="AQ332" s="1030"/>
      <c r="AR332" s="1030"/>
      <c r="AS332" s="849"/>
      <c r="AT332" s="849"/>
      <c r="AU332" s="849"/>
      <c r="AV332" s="1030"/>
      <c r="AW332" s="1030"/>
      <c r="AX332" s="1030"/>
      <c r="AY332" s="1030"/>
      <c r="AZ332" s="1030"/>
      <c r="BA332" s="849"/>
      <c r="BB332" s="849"/>
      <c r="BC332" s="849"/>
      <c r="BD332" s="849"/>
    </row>
    <row r="333" spans="1:56" s="1" customFormat="1" ht="12" customHeight="1" thickBot="1">
      <c r="A333" s="300"/>
      <c r="B333" s="600"/>
      <c r="C333" s="876"/>
      <c r="D333" s="107"/>
      <c r="E333" s="107"/>
      <c r="F333" s="107"/>
      <c r="G333" s="107"/>
      <c r="H333" s="107"/>
      <c r="I333" s="876"/>
      <c r="J333" s="16"/>
      <c r="K333" s="106"/>
      <c r="L333" s="747"/>
      <c r="M333" s="772"/>
      <c r="N333" s="772"/>
      <c r="O333" s="773"/>
      <c r="P333" s="1172"/>
      <c r="Q333" s="106"/>
      <c r="R333" s="106"/>
      <c r="S333" s="1040"/>
      <c r="T333" s="1025"/>
      <c r="U333" s="1025"/>
      <c r="V333" s="1025"/>
      <c r="W333" s="373"/>
      <c r="X333" s="373"/>
      <c r="Y333" s="373"/>
      <c r="Z333" s="1030"/>
      <c r="AA333" s="1030"/>
      <c r="AB333" s="1030"/>
      <c r="AC333" s="1030"/>
      <c r="AD333" s="1030"/>
      <c r="AE333" s="1030"/>
      <c r="AF333" s="1030"/>
      <c r="AG333" s="1030"/>
      <c r="AH333" s="1030"/>
      <c r="AI333" s="1030"/>
      <c r="AJ333" s="1030"/>
      <c r="AK333" s="1030"/>
      <c r="AL333" s="1030"/>
      <c r="AM333" s="1030"/>
      <c r="AN333" s="1030"/>
      <c r="AO333" s="1030"/>
      <c r="AP333" s="1030"/>
      <c r="AQ333" s="1030"/>
      <c r="AR333" s="1030"/>
      <c r="AS333" s="849"/>
      <c r="AT333" s="849"/>
      <c r="AU333" s="849"/>
      <c r="AV333" s="1030"/>
      <c r="AW333" s="1030"/>
      <c r="AX333" s="1030"/>
      <c r="AY333" s="1030"/>
      <c r="AZ333" s="1030"/>
      <c r="BA333" s="849"/>
      <c r="BB333" s="849"/>
      <c r="BC333" s="849"/>
      <c r="BD333" s="849"/>
    </row>
    <row r="334" spans="1:56" s="1" customFormat="1" ht="16.5" thickTop="1" thickBot="1">
      <c r="A334" s="590" t="s">
        <v>503</v>
      </c>
      <c r="B334" s="601" t="s">
        <v>504</v>
      </c>
      <c r="C334" s="878"/>
      <c r="D334" s="620"/>
      <c r="E334" s="620"/>
      <c r="F334" s="620"/>
      <c r="G334" s="620"/>
      <c r="H334" s="620"/>
      <c r="I334" s="878"/>
      <c r="J334" s="874"/>
      <c r="K334" s="99"/>
      <c r="L334" s="747"/>
      <c r="M334" s="772"/>
      <c r="N334" s="772"/>
      <c r="O334" s="773"/>
      <c r="P334" s="1207"/>
      <c r="Q334" s="13" t="s">
        <v>118</v>
      </c>
      <c r="R334" s="13" t="s">
        <v>119</v>
      </c>
      <c r="S334" s="1039"/>
      <c r="T334" s="1025"/>
      <c r="U334" s="1025"/>
      <c r="V334" s="1025"/>
      <c r="W334" s="373"/>
      <c r="X334" s="373"/>
      <c r="Y334" s="373"/>
      <c r="Z334" s="1030"/>
      <c r="AA334" s="1030"/>
      <c r="AB334" s="1030"/>
      <c r="AC334" s="1030"/>
      <c r="AD334" s="1030"/>
      <c r="AE334" s="1030"/>
      <c r="AF334" s="1030"/>
      <c r="AG334" s="1030"/>
      <c r="AH334" s="1030"/>
      <c r="AI334" s="1030"/>
      <c r="AJ334" s="1030"/>
      <c r="AK334" s="1030"/>
      <c r="AL334" s="1030"/>
      <c r="AM334" s="1030"/>
      <c r="AN334" s="1030"/>
      <c r="AO334" s="1030"/>
      <c r="AP334" s="1030"/>
      <c r="AQ334" s="1030"/>
      <c r="AR334" s="1030"/>
      <c r="AS334" s="849"/>
      <c r="AT334" s="849"/>
      <c r="AU334" s="849"/>
      <c r="AV334" s="1030"/>
      <c r="AW334" s="1030"/>
      <c r="AX334" s="1030"/>
      <c r="AY334" s="1030"/>
      <c r="AZ334" s="1030"/>
      <c r="BA334" s="849"/>
      <c r="BB334" s="849"/>
      <c r="BC334" s="849"/>
      <c r="BD334" s="849"/>
    </row>
    <row r="335" spans="1:56" s="1" customFormat="1" ht="15" thickTop="1" thickBot="1">
      <c r="A335" s="592" t="s">
        <v>505</v>
      </c>
      <c r="B335" s="602" t="s">
        <v>344</v>
      </c>
      <c r="C335" s="880"/>
      <c r="D335" s="621"/>
      <c r="E335" s="621"/>
      <c r="F335" s="621"/>
      <c r="G335" s="621"/>
      <c r="H335" s="621"/>
      <c r="I335" s="880"/>
      <c r="J335" s="896"/>
      <c r="K335" s="19"/>
      <c r="L335" s="747"/>
      <c r="M335" s="107"/>
      <c r="N335" s="107"/>
      <c r="O335" s="774"/>
      <c r="P335" s="1175"/>
      <c r="Q335" s="18"/>
      <c r="R335" s="20"/>
      <c r="S335" s="1501" t="s">
        <v>271</v>
      </c>
      <c r="T335" s="1502"/>
      <c r="U335" s="1502"/>
      <c r="V335" s="1503"/>
      <c r="W335" s="1566" t="s">
        <v>272</v>
      </c>
      <c r="X335" s="1566"/>
      <c r="Y335" s="1566"/>
      <c r="Z335" s="1530" t="s">
        <v>273</v>
      </c>
      <c r="AA335" s="1530"/>
      <c r="AB335" s="1530"/>
      <c r="AC335" s="1530"/>
      <c r="AD335" s="1530"/>
      <c r="AE335" s="1532" t="s">
        <v>274</v>
      </c>
      <c r="AF335" s="1532"/>
      <c r="AG335" s="1532"/>
      <c r="AH335" s="1532"/>
      <c r="AI335" s="1532"/>
      <c r="AJ335" s="1532"/>
      <c r="AK335" s="1532"/>
      <c r="AL335" s="1532"/>
      <c r="AM335" s="1532"/>
      <c r="AN335" s="1532"/>
      <c r="AO335" s="1030"/>
      <c r="AP335" s="849"/>
      <c r="AQ335" s="849"/>
      <c r="AR335" s="849"/>
      <c r="AS335" s="849"/>
      <c r="AT335" s="849"/>
      <c r="AU335" s="849"/>
      <c r="AV335" s="1030"/>
      <c r="AW335" s="1030"/>
      <c r="AX335" s="1030"/>
      <c r="AY335" s="1030"/>
      <c r="AZ335" s="1030"/>
      <c r="BA335" s="849"/>
      <c r="BB335" s="849"/>
      <c r="BC335" s="849"/>
      <c r="BD335" s="849"/>
    </row>
    <row r="336" spans="1:56" s="1" customFormat="1" ht="12" customHeight="1" thickTop="1">
      <c r="A336" s="1509"/>
      <c r="B336" s="1510"/>
      <c r="C336" s="875"/>
      <c r="D336" s="50"/>
      <c r="E336" s="757">
        <f>F336/100</f>
        <v>0</v>
      </c>
      <c r="F336" s="2"/>
      <c r="G336" s="2">
        <f>D336-F336</f>
        <v>0</v>
      </c>
      <c r="H336" s="748" t="e">
        <f>-G336/E336/100</f>
        <v>#DIV/0!</v>
      </c>
      <c r="I336" s="887"/>
      <c r="J336" s="894"/>
      <c r="K336" s="51">
        <f>ROUND(C336*D336*I336,0)</f>
        <v>0</v>
      </c>
      <c r="L336" s="757">
        <f>M336/100</f>
        <v>0</v>
      </c>
      <c r="M336" s="770"/>
      <c r="N336" s="770">
        <f>K336-M336</f>
        <v>0</v>
      </c>
      <c r="O336" s="771" t="e">
        <f>-N336/L336/100</f>
        <v>#DIV/0!</v>
      </c>
      <c r="P336" s="1198"/>
      <c r="Q336" s="50"/>
      <c r="R336" s="160">
        <f>SUM(K336)</f>
        <v>0</v>
      </c>
      <c r="S336" s="1498"/>
      <c r="T336" s="1499"/>
      <c r="U336" s="1499"/>
      <c r="V336" s="1500"/>
      <c r="W336" s="1026"/>
      <c r="X336" s="1026"/>
      <c r="Y336" s="1026"/>
      <c r="Z336" s="1526"/>
      <c r="AA336" s="1526"/>
      <c r="AB336" s="1526"/>
      <c r="AC336" s="1526"/>
      <c r="AD336" s="1526"/>
      <c r="AE336" s="1531"/>
      <c r="AF336" s="1531"/>
      <c r="AG336" s="1531"/>
      <c r="AH336" s="1531"/>
      <c r="AI336" s="1531"/>
      <c r="AJ336" s="1531"/>
      <c r="AK336" s="1531"/>
      <c r="AL336" s="1531"/>
      <c r="AM336" s="1531"/>
      <c r="AN336" s="1531"/>
      <c r="AO336" s="1030"/>
      <c r="AP336" s="849"/>
      <c r="AQ336" s="849"/>
      <c r="AR336" s="849"/>
      <c r="AS336" s="849"/>
      <c r="AT336" s="849"/>
      <c r="AU336" s="849"/>
      <c r="AV336" s="1030"/>
      <c r="AW336" s="1030"/>
      <c r="AX336" s="1030"/>
      <c r="AY336" s="1030"/>
      <c r="AZ336" s="1030"/>
      <c r="BA336" s="849"/>
      <c r="BB336" s="849"/>
      <c r="BC336" s="849"/>
      <c r="BD336" s="849"/>
    </row>
    <row r="337" spans="1:56" s="1" customFormat="1" ht="12" customHeight="1" thickBot="1">
      <c r="A337" s="1517"/>
      <c r="B337" s="1518"/>
      <c r="C337" s="875"/>
      <c r="D337" s="50"/>
      <c r="E337" s="757">
        <f>F337/100</f>
        <v>0</v>
      </c>
      <c r="F337" s="2"/>
      <c r="G337" s="2">
        <f>D337-F337</f>
        <v>0</v>
      </c>
      <c r="H337" s="748" t="e">
        <f>-G337/E337/100</f>
        <v>#DIV/0!</v>
      </c>
      <c r="I337" s="887"/>
      <c r="J337" s="894"/>
      <c r="K337" s="51">
        <f>ROUND(C337*D337*I337,0)</f>
        <v>0</v>
      </c>
      <c r="L337" s="757">
        <f>M337/100</f>
        <v>0</v>
      </c>
      <c r="M337" s="770"/>
      <c r="N337" s="770">
        <f>K337-M337</f>
        <v>0</v>
      </c>
      <c r="O337" s="771" t="e">
        <f>-N337/L337/100</f>
        <v>#DIV/0!</v>
      </c>
      <c r="P337" s="1198"/>
      <c r="Q337" s="50"/>
      <c r="R337" s="160">
        <f>SUM(K337)</f>
        <v>0</v>
      </c>
      <c r="S337" s="1498"/>
      <c r="T337" s="1499"/>
      <c r="U337" s="1499"/>
      <c r="V337" s="1500"/>
      <c r="W337" s="1026"/>
      <c r="X337" s="1026"/>
      <c r="Y337" s="1026"/>
      <c r="Z337" s="1526"/>
      <c r="AA337" s="1526"/>
      <c r="AB337" s="1526"/>
      <c r="AC337" s="1526"/>
      <c r="AD337" s="1526"/>
      <c r="AE337" s="1531"/>
      <c r="AF337" s="1531"/>
      <c r="AG337" s="1531"/>
      <c r="AH337" s="1531"/>
      <c r="AI337" s="1531"/>
      <c r="AJ337" s="1531"/>
      <c r="AK337" s="1531"/>
      <c r="AL337" s="1531"/>
      <c r="AM337" s="1531"/>
      <c r="AN337" s="1531"/>
      <c r="AO337" s="1030"/>
      <c r="AP337" s="849"/>
      <c r="AQ337" s="849"/>
      <c r="AR337" s="849"/>
      <c r="AS337" s="849"/>
      <c r="AT337" s="849"/>
      <c r="AU337" s="849"/>
      <c r="AV337" s="1030"/>
      <c r="AW337" s="1030"/>
      <c r="AX337" s="1030"/>
      <c r="AY337" s="1030"/>
      <c r="AZ337" s="1030"/>
      <c r="BA337" s="849"/>
      <c r="BB337" s="849"/>
      <c r="BC337" s="849"/>
      <c r="BD337" s="849"/>
    </row>
    <row r="338" spans="1:56" s="1" customFormat="1" ht="15" thickTop="1" thickBot="1">
      <c r="A338" s="592" t="s">
        <v>506</v>
      </c>
      <c r="B338" s="602" t="s">
        <v>390</v>
      </c>
      <c r="C338" s="880"/>
      <c r="D338" s="621"/>
      <c r="E338" s="621"/>
      <c r="F338" s="621"/>
      <c r="G338" s="621"/>
      <c r="H338" s="621"/>
      <c r="I338" s="880"/>
      <c r="J338" s="896"/>
      <c r="K338" s="19"/>
      <c r="L338" s="747"/>
      <c r="M338" s="107"/>
      <c r="N338" s="107"/>
      <c r="O338" s="774"/>
      <c r="P338" s="1175"/>
      <c r="Q338" s="18"/>
      <c r="R338" s="20"/>
      <c r="S338" s="1501" t="s">
        <v>271</v>
      </c>
      <c r="T338" s="1502"/>
      <c r="U338" s="1502"/>
      <c r="V338" s="1503"/>
      <c r="W338" s="1027"/>
      <c r="X338" s="1027"/>
      <c r="Y338" s="1027"/>
      <c r="Z338" s="1530" t="s">
        <v>333</v>
      </c>
      <c r="AA338" s="1530"/>
      <c r="AB338" s="1530"/>
      <c r="AC338" s="1530"/>
      <c r="AD338" s="1530"/>
      <c r="AE338" s="1527" t="s">
        <v>334</v>
      </c>
      <c r="AF338" s="1528"/>
      <c r="AG338" s="1529"/>
      <c r="AK338" s="1530" t="s">
        <v>333</v>
      </c>
      <c r="AL338" s="1530"/>
      <c r="AM338" s="1530"/>
      <c r="AN338" s="1530"/>
      <c r="AO338" s="1530"/>
      <c r="AP338" s="1527" t="s">
        <v>334</v>
      </c>
      <c r="AQ338" s="1528"/>
      <c r="AR338" s="1529"/>
      <c r="AV338" s="1530" t="s">
        <v>333</v>
      </c>
      <c r="AW338" s="1530"/>
      <c r="AX338" s="1530"/>
      <c r="AY338" s="1530"/>
      <c r="AZ338" s="1530"/>
      <c r="BA338" s="1527" t="s">
        <v>334</v>
      </c>
      <c r="BB338" s="1528"/>
      <c r="BC338" s="1529"/>
    </row>
    <row r="339" spans="1:56" s="1" customFormat="1" ht="12" customHeight="1" thickTop="1" thickBot="1">
      <c r="A339" s="591" t="s">
        <v>507</v>
      </c>
      <c r="B339" s="206"/>
      <c r="C339" s="875"/>
      <c r="D339" s="50"/>
      <c r="E339" s="757">
        <f>F339/100</f>
        <v>0</v>
      </c>
      <c r="F339" s="2"/>
      <c r="G339" s="2">
        <f>D339-F339</f>
        <v>0</v>
      </c>
      <c r="H339" s="748" t="e">
        <f>-G339/E339/100</f>
        <v>#DIV/0!</v>
      </c>
      <c r="I339" s="887"/>
      <c r="J339" s="894"/>
      <c r="K339" s="51">
        <f>ROUND(C339*D339*I339,0)</f>
        <v>0</v>
      </c>
      <c r="L339" s="757">
        <f>M339/100</f>
        <v>0</v>
      </c>
      <c r="M339" s="770"/>
      <c r="N339" s="770">
        <f>K339-M339</f>
        <v>0</v>
      </c>
      <c r="O339" s="771" t="e">
        <f>-N339/L339/100</f>
        <v>#DIV/0!</v>
      </c>
      <c r="P339" s="1198"/>
      <c r="Q339" s="50"/>
      <c r="R339" s="160">
        <f>SUM(K339)</f>
        <v>0</v>
      </c>
      <c r="S339" s="1498"/>
      <c r="T339" s="1499"/>
      <c r="U339" s="1499"/>
      <c r="V339" s="1500"/>
      <c r="W339" s="1029"/>
      <c r="X339" s="1031" t="s">
        <v>336</v>
      </c>
      <c r="Y339" s="1021"/>
      <c r="Z339" s="1526"/>
      <c r="AA339" s="1526"/>
      <c r="AB339" s="1526"/>
      <c r="AC339" s="1526"/>
      <c r="AD339" s="1526"/>
      <c r="AE339" s="1523"/>
      <c r="AF339" s="1524"/>
      <c r="AG339" s="1525"/>
      <c r="AI339" s="1018" t="s">
        <v>337</v>
      </c>
      <c r="AJ339" s="1019"/>
      <c r="AK339" s="1526"/>
      <c r="AL339" s="1526"/>
      <c r="AM339" s="1526"/>
      <c r="AN339" s="1526"/>
      <c r="AO339" s="1526"/>
      <c r="AP339" s="1523"/>
      <c r="AQ339" s="1524"/>
      <c r="AR339" s="1525"/>
      <c r="AT339" s="1018" t="s">
        <v>338</v>
      </c>
      <c r="AU339" s="1020"/>
      <c r="AV339" s="1526"/>
      <c r="AW339" s="1526"/>
      <c r="AX339" s="1526"/>
      <c r="AY339" s="1526"/>
      <c r="AZ339" s="1526"/>
      <c r="BA339" s="1523"/>
      <c r="BB339" s="1524"/>
      <c r="BC339" s="1525"/>
    </row>
    <row r="340" spans="1:56" s="1" customFormat="1" ht="12" customHeight="1" thickTop="1" thickBot="1">
      <c r="A340" s="591" t="s">
        <v>508</v>
      </c>
      <c r="B340" s="206"/>
      <c r="C340" s="875"/>
      <c r="D340" s="50"/>
      <c r="E340" s="757"/>
      <c r="F340" s="2"/>
      <c r="G340" s="2"/>
      <c r="H340" s="748"/>
      <c r="I340" s="887"/>
      <c r="J340" s="894"/>
      <c r="K340" s="51">
        <f t="shared" ref="K340:K343" si="70">ROUND(C340*D340*I340,0)</f>
        <v>0</v>
      </c>
      <c r="L340" s="757"/>
      <c r="M340" s="770"/>
      <c r="N340" s="770"/>
      <c r="O340" s="771"/>
      <c r="P340" s="1198"/>
      <c r="Q340" s="50"/>
      <c r="R340" s="160">
        <f t="shared" ref="R340:R343" si="71">SUM(K340)</f>
        <v>0</v>
      </c>
      <c r="S340" s="1498"/>
      <c r="T340" s="1499"/>
      <c r="U340" s="1499"/>
      <c r="V340" s="1500"/>
      <c r="W340" s="1029"/>
      <c r="X340" s="1031" t="s">
        <v>336</v>
      </c>
      <c r="Y340" s="1021"/>
      <c r="Z340" s="1526"/>
      <c r="AA340" s="1526"/>
      <c r="AB340" s="1526"/>
      <c r="AC340" s="1526"/>
      <c r="AD340" s="1526"/>
      <c r="AE340" s="1523"/>
      <c r="AF340" s="1524"/>
      <c r="AG340" s="1525"/>
      <c r="AI340" s="1018" t="s">
        <v>337</v>
      </c>
      <c r="AJ340" s="1019"/>
      <c r="AK340" s="1526"/>
      <c r="AL340" s="1526"/>
      <c r="AM340" s="1526"/>
      <c r="AN340" s="1526"/>
      <c r="AO340" s="1526"/>
      <c r="AP340" s="1523"/>
      <c r="AQ340" s="1524"/>
      <c r="AR340" s="1525"/>
      <c r="AT340" s="1018" t="s">
        <v>338</v>
      </c>
      <c r="AU340" s="1020"/>
      <c r="AV340" s="1526"/>
      <c r="AW340" s="1526"/>
      <c r="AX340" s="1526"/>
      <c r="AY340" s="1526"/>
      <c r="AZ340" s="1526"/>
      <c r="BA340" s="1523"/>
      <c r="BB340" s="1524"/>
      <c r="BC340" s="1525"/>
    </row>
    <row r="341" spans="1:56" s="1" customFormat="1" ht="12" customHeight="1" thickTop="1" thickBot="1">
      <c r="A341" s="591" t="s">
        <v>509</v>
      </c>
      <c r="B341" s="206"/>
      <c r="C341" s="875"/>
      <c r="D341" s="50"/>
      <c r="E341" s="757"/>
      <c r="F341" s="2"/>
      <c r="G341" s="2"/>
      <c r="H341" s="748"/>
      <c r="I341" s="887"/>
      <c r="J341" s="894"/>
      <c r="K341" s="51">
        <f t="shared" si="70"/>
        <v>0</v>
      </c>
      <c r="L341" s="757"/>
      <c r="M341" s="770"/>
      <c r="N341" s="770"/>
      <c r="O341" s="771"/>
      <c r="P341" s="1198"/>
      <c r="Q341" s="50"/>
      <c r="R341" s="160">
        <f t="shared" si="71"/>
        <v>0</v>
      </c>
      <c r="S341" s="1498"/>
      <c r="T341" s="1499"/>
      <c r="U341" s="1499"/>
      <c r="V341" s="1500"/>
      <c r="W341" s="1029"/>
      <c r="X341" s="1031" t="s">
        <v>336</v>
      </c>
      <c r="Y341" s="1021"/>
      <c r="Z341" s="1526"/>
      <c r="AA341" s="1526"/>
      <c r="AB341" s="1526"/>
      <c r="AC341" s="1526"/>
      <c r="AD341" s="1526"/>
      <c r="AE341" s="1523"/>
      <c r="AF341" s="1524"/>
      <c r="AG341" s="1525"/>
      <c r="AI341" s="1018" t="s">
        <v>337</v>
      </c>
      <c r="AJ341" s="1019"/>
      <c r="AK341" s="1526"/>
      <c r="AL341" s="1526"/>
      <c r="AM341" s="1526"/>
      <c r="AN341" s="1526"/>
      <c r="AO341" s="1526"/>
      <c r="AP341" s="1523"/>
      <c r="AQ341" s="1524"/>
      <c r="AR341" s="1525"/>
      <c r="AT341" s="1018" t="s">
        <v>338</v>
      </c>
      <c r="AU341" s="1020"/>
      <c r="AV341" s="1526"/>
      <c r="AW341" s="1526"/>
      <c r="AX341" s="1526"/>
      <c r="AY341" s="1526"/>
      <c r="AZ341" s="1526"/>
      <c r="BA341" s="1523"/>
      <c r="BB341" s="1524"/>
      <c r="BC341" s="1525"/>
    </row>
    <row r="342" spans="1:56" s="1" customFormat="1" ht="12" customHeight="1" thickTop="1" thickBot="1">
      <c r="A342" s="591" t="s">
        <v>510</v>
      </c>
      <c r="B342" s="206"/>
      <c r="C342" s="875"/>
      <c r="D342" s="50"/>
      <c r="E342" s="757"/>
      <c r="F342" s="2"/>
      <c r="G342" s="2"/>
      <c r="H342" s="748"/>
      <c r="I342" s="887"/>
      <c r="J342" s="894"/>
      <c r="K342" s="51">
        <f t="shared" si="70"/>
        <v>0</v>
      </c>
      <c r="L342" s="757"/>
      <c r="M342" s="770"/>
      <c r="N342" s="770"/>
      <c r="O342" s="771"/>
      <c r="P342" s="1198"/>
      <c r="Q342" s="50"/>
      <c r="R342" s="160">
        <f t="shared" si="71"/>
        <v>0</v>
      </c>
      <c r="S342" s="1498"/>
      <c r="T342" s="1499"/>
      <c r="U342" s="1499"/>
      <c r="V342" s="1500"/>
      <c r="W342" s="1029"/>
      <c r="X342" s="1031" t="s">
        <v>336</v>
      </c>
      <c r="Y342" s="1021"/>
      <c r="Z342" s="1526"/>
      <c r="AA342" s="1526"/>
      <c r="AB342" s="1526"/>
      <c r="AC342" s="1526"/>
      <c r="AD342" s="1526"/>
      <c r="AE342" s="1523"/>
      <c r="AF342" s="1524"/>
      <c r="AG342" s="1525"/>
      <c r="AI342" s="1018" t="s">
        <v>337</v>
      </c>
      <c r="AJ342" s="1019"/>
      <c r="AK342" s="1526"/>
      <c r="AL342" s="1526"/>
      <c r="AM342" s="1526"/>
      <c r="AN342" s="1526"/>
      <c r="AO342" s="1526"/>
      <c r="AP342" s="1523"/>
      <c r="AQ342" s="1524"/>
      <c r="AR342" s="1525"/>
      <c r="AT342" s="1018" t="s">
        <v>338</v>
      </c>
      <c r="AU342" s="1020"/>
      <c r="AV342" s="1526"/>
      <c r="AW342" s="1526"/>
      <c r="AX342" s="1526"/>
      <c r="AY342" s="1526"/>
      <c r="AZ342" s="1526"/>
      <c r="BA342" s="1523"/>
      <c r="BB342" s="1524"/>
      <c r="BC342" s="1525"/>
    </row>
    <row r="343" spans="1:56" s="1" customFormat="1" ht="12" customHeight="1" thickTop="1" thickBot="1">
      <c r="A343" s="591" t="s">
        <v>511</v>
      </c>
      <c r="B343" s="206"/>
      <c r="C343" s="875"/>
      <c r="D343" s="50"/>
      <c r="E343" s="757">
        <f>F343/100</f>
        <v>0</v>
      </c>
      <c r="F343" s="2"/>
      <c r="G343" s="2">
        <f>D343-F343</f>
        <v>0</v>
      </c>
      <c r="H343" s="748" t="e">
        <f>-G343/E343/100</f>
        <v>#DIV/0!</v>
      </c>
      <c r="I343" s="887"/>
      <c r="J343" s="894"/>
      <c r="K343" s="51">
        <f t="shared" si="70"/>
        <v>0</v>
      </c>
      <c r="L343" s="757">
        <f>M343/100</f>
        <v>0</v>
      </c>
      <c r="M343" s="770"/>
      <c r="N343" s="770">
        <f>K343-M343</f>
        <v>0</v>
      </c>
      <c r="O343" s="771" t="e">
        <f>-N343/L343/100</f>
        <v>#DIV/0!</v>
      </c>
      <c r="P343" s="1198"/>
      <c r="Q343" s="50"/>
      <c r="R343" s="160">
        <f t="shared" si="71"/>
        <v>0</v>
      </c>
      <c r="S343" s="1498"/>
      <c r="T343" s="1499"/>
      <c r="U343" s="1499"/>
      <c r="V343" s="1500"/>
      <c r="W343" s="1029"/>
      <c r="X343" s="1031" t="s">
        <v>336</v>
      </c>
      <c r="Y343" s="1021"/>
      <c r="Z343" s="1526"/>
      <c r="AA343" s="1526"/>
      <c r="AB343" s="1526"/>
      <c r="AC343" s="1526"/>
      <c r="AD343" s="1526"/>
      <c r="AE343" s="1523"/>
      <c r="AF343" s="1524"/>
      <c r="AG343" s="1525"/>
      <c r="AI343" s="1018" t="s">
        <v>337</v>
      </c>
      <c r="AJ343" s="1019"/>
      <c r="AK343" s="1526"/>
      <c r="AL343" s="1526"/>
      <c r="AM343" s="1526"/>
      <c r="AN343" s="1526"/>
      <c r="AO343" s="1526"/>
      <c r="AP343" s="1523"/>
      <c r="AQ343" s="1524"/>
      <c r="AR343" s="1525"/>
      <c r="AT343" s="1018" t="s">
        <v>338</v>
      </c>
      <c r="AU343" s="1020"/>
      <c r="AV343" s="1526"/>
      <c r="AW343" s="1526"/>
      <c r="AX343" s="1526"/>
      <c r="AY343" s="1526"/>
      <c r="AZ343" s="1526"/>
      <c r="BA343" s="1523"/>
      <c r="BB343" s="1524"/>
      <c r="BC343" s="1525"/>
    </row>
    <row r="344" spans="1:56" s="1" customFormat="1" ht="15" thickTop="1" thickBot="1">
      <c r="A344" s="592" t="s">
        <v>512</v>
      </c>
      <c r="B344" s="602" t="s">
        <v>346</v>
      </c>
      <c r="C344" s="880"/>
      <c r="D344" s="621"/>
      <c r="E344" s="621"/>
      <c r="F344" s="621"/>
      <c r="G344" s="621"/>
      <c r="H344" s="621"/>
      <c r="I344" s="880"/>
      <c r="J344" s="896"/>
      <c r="K344" s="19"/>
      <c r="L344" s="747"/>
      <c r="M344" s="107"/>
      <c r="N344" s="107"/>
      <c r="O344" s="774"/>
      <c r="P344" s="1175"/>
      <c r="Q344" s="18"/>
      <c r="R344" s="20"/>
      <c r="S344" s="1501" t="s">
        <v>271</v>
      </c>
      <c r="T344" s="1502"/>
      <c r="U344" s="1502"/>
      <c r="V344" s="1503"/>
      <c r="W344" s="1033"/>
      <c r="X344" s="1033"/>
      <c r="Y344" s="1033"/>
      <c r="Z344" s="1030"/>
      <c r="AA344" s="1030"/>
      <c r="AB344" s="1030"/>
      <c r="AC344" s="1030"/>
      <c r="AD344" s="1030"/>
      <c r="AE344" s="849"/>
      <c r="AF344" s="849"/>
      <c r="AG344" s="849"/>
      <c r="AH344" s="849"/>
      <c r="AI344" s="849"/>
      <c r="AJ344" s="849"/>
      <c r="AK344" s="1030"/>
      <c r="AL344" s="1030"/>
      <c r="AM344" s="1030"/>
      <c r="AN344" s="1030"/>
      <c r="AO344" s="1030"/>
      <c r="AP344" s="849"/>
      <c r="AQ344" s="849"/>
      <c r="AR344" s="849"/>
      <c r="AS344" s="849"/>
      <c r="AT344" s="849"/>
      <c r="AU344" s="849"/>
      <c r="AV344" s="1030"/>
      <c r="AW344" s="1030"/>
      <c r="AX344" s="1030"/>
      <c r="AY344" s="1030"/>
      <c r="AZ344" s="1030"/>
      <c r="BA344" s="849"/>
      <c r="BB344" s="849"/>
      <c r="BC344" s="849"/>
      <c r="BD344" s="849"/>
    </row>
    <row r="345" spans="1:56" s="1" customFormat="1" ht="12" customHeight="1" thickTop="1" thickBot="1">
      <c r="A345" s="591" t="s">
        <v>513</v>
      </c>
      <c r="B345" s="206"/>
      <c r="C345" s="875"/>
      <c r="D345" s="50"/>
      <c r="E345" s="757">
        <f>F345/100</f>
        <v>0</v>
      </c>
      <c r="F345" s="2"/>
      <c r="G345" s="2">
        <f>D345-F345</f>
        <v>0</v>
      </c>
      <c r="H345" s="748" t="e">
        <f>-G345/E345/100</f>
        <v>#DIV/0!</v>
      </c>
      <c r="I345" s="887"/>
      <c r="J345" s="894"/>
      <c r="K345" s="51">
        <f>ROUND(C345*D345*I345,0)</f>
        <v>0</v>
      </c>
      <c r="L345" s="757">
        <f>M345/100</f>
        <v>0</v>
      </c>
      <c r="M345" s="770"/>
      <c r="N345" s="770">
        <f>K345-M345</f>
        <v>0</v>
      </c>
      <c r="O345" s="771" t="e">
        <f>-N345/L345/100</f>
        <v>#DIV/0!</v>
      </c>
      <c r="P345" s="1198"/>
      <c r="Q345" s="50"/>
      <c r="R345" s="160">
        <f>SUM(K345)</f>
        <v>0</v>
      </c>
      <c r="S345" s="1498"/>
      <c r="T345" s="1499"/>
      <c r="U345" s="1499"/>
      <c r="V345" s="1500"/>
      <c r="W345" s="1033"/>
      <c r="X345" s="1033"/>
      <c r="Y345" s="1033"/>
      <c r="Z345" s="1030"/>
      <c r="AA345" s="1030"/>
      <c r="AB345" s="1030"/>
      <c r="AC345" s="1030"/>
      <c r="AD345" s="1030"/>
      <c r="AE345" s="849"/>
      <c r="AF345" s="849"/>
      <c r="AG345" s="849"/>
      <c r="AH345" s="849"/>
      <c r="AI345" s="849"/>
      <c r="AJ345" s="849"/>
      <c r="AK345" s="1030"/>
      <c r="AL345" s="1030"/>
      <c r="AM345" s="1030"/>
      <c r="AN345" s="1030"/>
      <c r="AO345" s="1030"/>
      <c r="AP345" s="849"/>
      <c r="AQ345" s="849"/>
      <c r="AR345" s="849"/>
      <c r="AS345" s="849"/>
      <c r="AT345" s="849"/>
      <c r="AU345" s="849"/>
      <c r="AV345" s="1030"/>
      <c r="AW345" s="1030"/>
      <c r="AX345" s="1030"/>
      <c r="AY345" s="1030"/>
      <c r="AZ345" s="1030"/>
      <c r="BA345" s="849"/>
      <c r="BB345" s="849"/>
      <c r="BC345" s="849"/>
      <c r="BD345" s="849"/>
    </row>
    <row r="346" spans="1:56" s="1" customFormat="1" ht="12" customHeight="1" thickTop="1" thickBot="1">
      <c r="A346" s="591" t="s">
        <v>514</v>
      </c>
      <c r="B346" s="206"/>
      <c r="C346" s="875"/>
      <c r="D346" s="50"/>
      <c r="E346" s="757">
        <f>F346/100</f>
        <v>0</v>
      </c>
      <c r="F346" s="2"/>
      <c r="G346" s="2">
        <f>D346-F346</f>
        <v>0</v>
      </c>
      <c r="H346" s="748" t="e">
        <f>-G346/E346/100</f>
        <v>#DIV/0!</v>
      </c>
      <c r="I346" s="887"/>
      <c r="J346" s="894"/>
      <c r="K346" s="51">
        <f>ROUND(C346*D346*I346,0)</f>
        <v>0</v>
      </c>
      <c r="L346" s="757">
        <f>M346/100</f>
        <v>0</v>
      </c>
      <c r="M346" s="770"/>
      <c r="N346" s="770">
        <f>K346-M346</f>
        <v>0</v>
      </c>
      <c r="O346" s="771" t="e">
        <f>-N346/L346/100</f>
        <v>#DIV/0!</v>
      </c>
      <c r="P346" s="1198"/>
      <c r="Q346" s="50"/>
      <c r="R346" s="160">
        <f>SUM(K346)</f>
        <v>0</v>
      </c>
      <c r="S346" s="1498"/>
      <c r="T346" s="1499"/>
      <c r="U346" s="1499"/>
      <c r="V346" s="1500"/>
      <c r="W346" s="1033"/>
      <c r="X346" s="1033"/>
      <c r="Y346" s="1033"/>
      <c r="Z346" s="1030"/>
      <c r="AA346" s="1030"/>
      <c r="AB346" s="1030"/>
      <c r="AC346" s="1030"/>
      <c r="AD346" s="1030"/>
      <c r="AE346" s="849"/>
      <c r="AF346" s="849"/>
      <c r="AG346" s="849"/>
      <c r="AH346" s="849"/>
      <c r="AI346" s="849"/>
      <c r="AJ346" s="849"/>
      <c r="AK346" s="1030"/>
      <c r="AL346" s="1030"/>
      <c r="AM346" s="1030"/>
      <c r="AN346" s="1030"/>
      <c r="AO346" s="1030"/>
      <c r="AP346" s="849"/>
      <c r="AQ346" s="849"/>
      <c r="AR346" s="849"/>
      <c r="AS346" s="849"/>
      <c r="AT346" s="849"/>
      <c r="AU346" s="849"/>
      <c r="AV346" s="1030"/>
      <c r="AW346" s="1030"/>
      <c r="AX346" s="1030"/>
      <c r="AY346" s="1030"/>
      <c r="AZ346" s="1030"/>
      <c r="BA346" s="849"/>
      <c r="BB346" s="849"/>
      <c r="BC346" s="849"/>
      <c r="BD346" s="849"/>
    </row>
    <row r="347" spans="1:56" s="1" customFormat="1" ht="15" thickTop="1" thickBot="1">
      <c r="A347" s="592" t="s">
        <v>515</v>
      </c>
      <c r="B347" s="602" t="s">
        <v>350</v>
      </c>
      <c r="C347" s="880"/>
      <c r="D347" s="621"/>
      <c r="E347" s="621"/>
      <c r="F347" s="621"/>
      <c r="G347" s="621"/>
      <c r="H347" s="621"/>
      <c r="I347" s="880"/>
      <c r="J347" s="896"/>
      <c r="K347" s="19"/>
      <c r="L347" s="747"/>
      <c r="M347" s="107"/>
      <c r="N347" s="107"/>
      <c r="O347" s="774"/>
      <c r="P347" s="1175"/>
      <c r="Q347" s="18"/>
      <c r="R347" s="20"/>
      <c r="S347" s="1501" t="s">
        <v>271</v>
      </c>
      <c r="T347" s="1502"/>
      <c r="U347" s="1502"/>
      <c r="V347" s="1503"/>
      <c r="W347" s="1033"/>
      <c r="X347" s="1033"/>
      <c r="Y347" s="1033"/>
      <c r="Z347" s="1030"/>
      <c r="AA347" s="1030"/>
      <c r="AB347" s="1030"/>
      <c r="AC347" s="1030"/>
      <c r="AD347" s="1030"/>
      <c r="AE347" s="849"/>
      <c r="AF347" s="849"/>
      <c r="AG347" s="849"/>
      <c r="AH347" s="849"/>
      <c r="AI347" s="849"/>
      <c r="AJ347" s="849"/>
      <c r="AK347" s="1030"/>
      <c r="AL347" s="1030"/>
      <c r="AM347" s="1030"/>
      <c r="AN347" s="1030"/>
      <c r="AO347" s="1030"/>
      <c r="AP347" s="849"/>
      <c r="AQ347" s="849"/>
      <c r="AR347" s="849"/>
      <c r="AS347" s="849"/>
      <c r="AT347" s="849"/>
      <c r="AU347" s="849"/>
      <c r="AV347" s="1030"/>
      <c r="AW347" s="1030"/>
      <c r="AX347" s="1030"/>
      <c r="AY347" s="1030"/>
      <c r="AZ347" s="1030"/>
      <c r="BA347" s="849"/>
      <c r="BB347" s="849"/>
      <c r="BC347" s="849"/>
      <c r="BD347" s="849"/>
    </row>
    <row r="348" spans="1:56" s="1" customFormat="1" ht="12" customHeight="1" thickTop="1" thickBot="1">
      <c r="A348" s="591" t="s">
        <v>516</v>
      </c>
      <c r="B348" s="206"/>
      <c r="C348" s="875"/>
      <c r="D348" s="50"/>
      <c r="E348" s="757">
        <f>F348/100</f>
        <v>0</v>
      </c>
      <c r="F348" s="2"/>
      <c r="G348" s="2">
        <f>D348-F348</f>
        <v>0</v>
      </c>
      <c r="H348" s="748" t="e">
        <f>-G348/E348/100</f>
        <v>#DIV/0!</v>
      </c>
      <c r="I348" s="887"/>
      <c r="J348" s="894"/>
      <c r="K348" s="51">
        <f>ROUND(C348*D348*I348,0)</f>
        <v>0</v>
      </c>
      <c r="L348" s="757">
        <f>M348/100</f>
        <v>0</v>
      </c>
      <c r="M348" s="770"/>
      <c r="N348" s="770">
        <f>K348-M348</f>
        <v>0</v>
      </c>
      <c r="O348" s="771" t="e">
        <f>-N348/L348/100</f>
        <v>#DIV/0!</v>
      </c>
      <c r="P348" s="1198"/>
      <c r="Q348" s="50"/>
      <c r="R348" s="160">
        <f>SUM(K348)</f>
        <v>0</v>
      </c>
      <c r="S348" s="1498"/>
      <c r="T348" s="1499"/>
      <c r="U348" s="1499"/>
      <c r="V348" s="1500"/>
      <c r="W348" s="1033"/>
      <c r="X348" s="1033"/>
      <c r="Y348" s="1033"/>
      <c r="Z348" s="1030"/>
      <c r="AA348" s="1030"/>
      <c r="AB348" s="1030"/>
      <c r="AC348" s="1030"/>
      <c r="AD348" s="1030"/>
      <c r="AE348" s="849"/>
      <c r="AF348" s="849"/>
      <c r="AG348" s="849"/>
      <c r="AH348" s="849"/>
      <c r="AI348" s="849"/>
      <c r="AJ348" s="849"/>
      <c r="AK348" s="1030"/>
      <c r="AL348" s="1030"/>
      <c r="AM348" s="1030"/>
      <c r="AN348" s="1030"/>
      <c r="AO348" s="1030"/>
      <c r="AP348" s="849"/>
      <c r="AQ348" s="849"/>
      <c r="AR348" s="849"/>
      <c r="AS348" s="849"/>
      <c r="AT348" s="849"/>
      <c r="AU348" s="849"/>
      <c r="AV348" s="1030"/>
      <c r="AW348" s="1030"/>
      <c r="AX348" s="1030"/>
      <c r="AY348" s="1030"/>
      <c r="AZ348" s="1030"/>
      <c r="BA348" s="849"/>
      <c r="BB348" s="849"/>
      <c r="BC348" s="849"/>
      <c r="BD348" s="849"/>
    </row>
    <row r="349" spans="1:56" s="1" customFormat="1" ht="12" customHeight="1" thickTop="1" thickBot="1">
      <c r="A349" s="300"/>
      <c r="B349" s="600"/>
      <c r="C349" s="876"/>
      <c r="D349" s="107"/>
      <c r="E349" s="107"/>
      <c r="F349" s="107"/>
      <c r="G349" s="107"/>
      <c r="H349" s="107"/>
      <c r="I349" s="876"/>
      <c r="J349" s="14" t="s">
        <v>133</v>
      </c>
      <c r="K349" s="52">
        <f>SUM(K336:K337,K339:K343,K345:K346,K348:K348)</f>
        <v>0</v>
      </c>
      <c r="L349" s="747"/>
      <c r="M349" s="772"/>
      <c r="N349" s="772"/>
      <c r="O349" s="773"/>
      <c r="P349" s="1172"/>
      <c r="Q349" s="52">
        <f>SUM(Q336:Q337,Q339:Q343,Q345:Q346,Q348:Q348)</f>
        <v>0</v>
      </c>
      <c r="R349" s="52">
        <f>SUM(R336:R337,R339:R343,R345:R346,R348:R348)</f>
        <v>0</v>
      </c>
      <c r="S349" s="1035" t="b">
        <f>Q349+R349=K349</f>
        <v>1</v>
      </c>
      <c r="T349" s="1025"/>
      <c r="U349" s="1025"/>
      <c r="V349" s="1025"/>
      <c r="W349" s="373"/>
      <c r="X349" s="373"/>
      <c r="Y349" s="373"/>
      <c r="Z349" s="1030"/>
      <c r="AA349" s="1030"/>
      <c r="AB349" s="1030"/>
      <c r="AC349" s="1030"/>
      <c r="AD349" s="1030"/>
      <c r="AE349" s="1030"/>
      <c r="AF349" s="1030"/>
      <c r="AG349" s="1030"/>
      <c r="AH349" s="1030"/>
      <c r="AI349" s="1030"/>
      <c r="AJ349" s="1030"/>
      <c r="AK349" s="1030"/>
      <c r="AL349" s="1030"/>
      <c r="AM349" s="1030"/>
      <c r="AN349" s="1030"/>
      <c r="AO349" s="1030"/>
      <c r="AP349" s="1030"/>
      <c r="AQ349" s="1030"/>
      <c r="AR349" s="1030"/>
      <c r="AS349" s="849"/>
      <c r="AT349" s="849"/>
      <c r="AU349" s="849"/>
      <c r="AV349" s="1030"/>
      <c r="AW349" s="1030"/>
      <c r="AX349" s="1030"/>
      <c r="AY349" s="1030"/>
      <c r="AZ349" s="1030"/>
      <c r="BA349" s="849"/>
      <c r="BB349" s="849"/>
      <c r="BC349" s="849"/>
      <c r="BD349" s="849"/>
    </row>
    <row r="350" spans="1:56" s="1" customFormat="1" ht="12" customHeight="1" thickBot="1">
      <c r="A350" s="300"/>
      <c r="B350" s="600"/>
      <c r="C350" s="876"/>
      <c r="D350" s="107"/>
      <c r="E350" s="107"/>
      <c r="F350" s="107"/>
      <c r="G350" s="107"/>
      <c r="H350" s="107"/>
      <c r="I350" s="876"/>
      <c r="J350" s="16"/>
      <c r="K350" s="106"/>
      <c r="L350" s="747"/>
      <c r="M350" s="772"/>
      <c r="N350" s="772"/>
      <c r="O350" s="773"/>
      <c r="P350" s="1172"/>
      <c r="Q350" s="106"/>
      <c r="R350" s="106"/>
      <c r="S350" s="1040"/>
      <c r="T350" s="1025"/>
      <c r="U350" s="1025"/>
      <c r="V350" s="1025"/>
      <c r="W350" s="373"/>
      <c r="X350" s="373"/>
      <c r="Y350" s="373"/>
      <c r="Z350" s="1030"/>
      <c r="AA350" s="1030"/>
      <c r="AB350" s="1030"/>
      <c r="AC350" s="1030"/>
      <c r="AD350" s="1030"/>
      <c r="AE350" s="1030"/>
      <c r="AF350" s="1030"/>
      <c r="AG350" s="1030"/>
      <c r="AH350" s="1030"/>
      <c r="AI350" s="1030"/>
      <c r="AJ350" s="1030"/>
      <c r="AK350" s="1030"/>
      <c r="AL350" s="1030"/>
      <c r="AM350" s="1030"/>
      <c r="AN350" s="1030"/>
      <c r="AO350" s="1030"/>
      <c r="AP350" s="1030"/>
      <c r="AQ350" s="1030"/>
      <c r="AR350" s="1030"/>
      <c r="AS350" s="849"/>
      <c r="AT350" s="849"/>
      <c r="AU350" s="849"/>
      <c r="AV350" s="1030"/>
      <c r="AW350" s="1030"/>
      <c r="AX350" s="1030"/>
      <c r="AY350" s="1030"/>
      <c r="AZ350" s="1030"/>
      <c r="BA350" s="849"/>
      <c r="BB350" s="849"/>
      <c r="BC350" s="849"/>
      <c r="BD350" s="849"/>
    </row>
    <row r="351" spans="1:56" s="1" customFormat="1" ht="16.5" thickTop="1" thickBot="1">
      <c r="A351" s="590" t="s">
        <v>517</v>
      </c>
      <c r="B351" s="601" t="s">
        <v>518</v>
      </c>
      <c r="C351" s="878"/>
      <c r="D351" s="620"/>
      <c r="E351" s="620"/>
      <c r="F351" s="620"/>
      <c r="G351" s="620"/>
      <c r="H351" s="620"/>
      <c r="I351" s="878"/>
      <c r="J351" s="874"/>
      <c r="K351" s="99"/>
      <c r="L351" s="747"/>
      <c r="M351" s="772"/>
      <c r="N351" s="772"/>
      <c r="O351" s="773"/>
      <c r="P351" s="1207"/>
      <c r="Q351" s="13" t="s">
        <v>118</v>
      </c>
      <c r="R351" s="13" t="s">
        <v>119</v>
      </c>
      <c r="S351" s="1039"/>
      <c r="T351" s="1025"/>
      <c r="U351" s="1025"/>
      <c r="V351" s="1025"/>
      <c r="W351" s="373"/>
      <c r="X351" s="373"/>
      <c r="Y351" s="373"/>
      <c r="Z351" s="1030"/>
      <c r="AA351" s="1030"/>
      <c r="AB351" s="1030"/>
      <c r="AC351" s="1030"/>
      <c r="AD351" s="1030"/>
      <c r="AE351" s="1030"/>
      <c r="AF351" s="1030"/>
      <c r="AG351" s="1030"/>
      <c r="AH351" s="1030"/>
      <c r="AI351" s="1030"/>
      <c r="AJ351" s="1030"/>
      <c r="AK351" s="1030"/>
      <c r="AL351" s="1030"/>
      <c r="AM351" s="1030"/>
      <c r="AN351" s="1030"/>
      <c r="AO351" s="1030"/>
      <c r="AP351" s="1030"/>
      <c r="AQ351" s="1030"/>
      <c r="AR351" s="1030"/>
      <c r="AS351" s="849"/>
      <c r="AT351" s="849"/>
      <c r="AU351" s="849"/>
      <c r="AV351" s="1030"/>
      <c r="AW351" s="1030"/>
      <c r="AX351" s="1030"/>
      <c r="AY351" s="1030"/>
      <c r="AZ351" s="1030"/>
      <c r="BA351" s="849"/>
      <c r="BB351" s="849"/>
      <c r="BC351" s="849"/>
      <c r="BD351" s="849"/>
    </row>
    <row r="352" spans="1:56" s="1" customFormat="1" ht="15" thickTop="1" thickBot="1">
      <c r="A352" s="592" t="s">
        <v>519</v>
      </c>
      <c r="B352" s="602" t="s">
        <v>344</v>
      </c>
      <c r="C352" s="880"/>
      <c r="D352" s="621"/>
      <c r="E352" s="621"/>
      <c r="F352" s="621"/>
      <c r="G352" s="621"/>
      <c r="H352" s="621"/>
      <c r="I352" s="880"/>
      <c r="J352" s="896"/>
      <c r="K352" s="19"/>
      <c r="L352" s="747"/>
      <c r="M352" s="107"/>
      <c r="N352" s="107"/>
      <c r="O352" s="774"/>
      <c r="P352" s="1175"/>
      <c r="Q352" s="18"/>
      <c r="R352" s="20"/>
      <c r="S352" s="1501" t="s">
        <v>271</v>
      </c>
      <c r="T352" s="1502"/>
      <c r="U352" s="1502"/>
      <c r="V352" s="1503"/>
      <c r="W352" s="1566" t="s">
        <v>272</v>
      </c>
      <c r="X352" s="1566"/>
      <c r="Y352" s="1566"/>
      <c r="Z352" s="1530" t="s">
        <v>273</v>
      </c>
      <c r="AA352" s="1530"/>
      <c r="AB352" s="1530"/>
      <c r="AC352" s="1530"/>
      <c r="AD352" s="1530"/>
      <c r="AE352" s="1532" t="s">
        <v>274</v>
      </c>
      <c r="AF352" s="1532"/>
      <c r="AG352" s="1532"/>
      <c r="AH352" s="1532"/>
      <c r="AI352" s="1532"/>
      <c r="AJ352" s="1532"/>
      <c r="AK352" s="1532"/>
      <c r="AL352" s="1532"/>
      <c r="AM352" s="1532"/>
      <c r="AN352" s="1532"/>
      <c r="AO352" s="1030"/>
      <c r="AP352" s="849"/>
      <c r="AQ352" s="849"/>
      <c r="AR352" s="849"/>
      <c r="AS352" s="849"/>
      <c r="AT352" s="849"/>
      <c r="AU352" s="849"/>
      <c r="AV352" s="1030"/>
      <c r="AW352" s="1030"/>
      <c r="AX352" s="1030"/>
      <c r="AY352" s="1030"/>
      <c r="AZ352" s="1030"/>
      <c r="BA352" s="849"/>
      <c r="BB352" s="849"/>
      <c r="BC352" s="849"/>
      <c r="BD352" s="849"/>
    </row>
    <row r="353" spans="1:56" s="1" customFormat="1" ht="12" customHeight="1" thickTop="1">
      <c r="A353" s="1509"/>
      <c r="B353" s="1510"/>
      <c r="C353" s="875"/>
      <c r="D353" s="50"/>
      <c r="E353" s="757">
        <f>F353/100</f>
        <v>0</v>
      </c>
      <c r="F353" s="2"/>
      <c r="G353" s="2">
        <f>D353-F353</f>
        <v>0</v>
      </c>
      <c r="H353" s="748" t="e">
        <f>-G353/E353/100</f>
        <v>#DIV/0!</v>
      </c>
      <c r="I353" s="887"/>
      <c r="J353" s="894"/>
      <c r="K353" s="51">
        <f t="shared" ref="K353:K372" si="72">ROUND(C353*D353*I353,0)</f>
        <v>0</v>
      </c>
      <c r="L353" s="757">
        <f>M353/100</f>
        <v>0</v>
      </c>
      <c r="M353" s="770"/>
      <c r="N353" s="770">
        <f>K353-M353</f>
        <v>0</v>
      </c>
      <c r="O353" s="771" t="e">
        <f>-N353/L353/100</f>
        <v>#DIV/0!</v>
      </c>
      <c r="P353" s="1198"/>
      <c r="Q353" s="50"/>
      <c r="R353" s="160">
        <f>SUM(K353)</f>
        <v>0</v>
      </c>
      <c r="S353" s="1498"/>
      <c r="T353" s="1499"/>
      <c r="U353" s="1499"/>
      <c r="V353" s="1500"/>
      <c r="W353" s="1026"/>
      <c r="X353" s="1026"/>
      <c r="Y353" s="1026"/>
      <c r="Z353" s="1526"/>
      <c r="AA353" s="1526"/>
      <c r="AB353" s="1526"/>
      <c r="AC353" s="1526"/>
      <c r="AD353" s="1526"/>
      <c r="AE353" s="1531"/>
      <c r="AF353" s="1531"/>
      <c r="AG353" s="1531"/>
      <c r="AH353" s="1531"/>
      <c r="AI353" s="1531"/>
      <c r="AJ353" s="1531"/>
      <c r="AK353" s="1531"/>
      <c r="AL353" s="1531"/>
      <c r="AM353" s="1531"/>
      <c r="AN353" s="1531"/>
      <c r="AO353" s="1030"/>
      <c r="AP353" s="849"/>
      <c r="AQ353" s="849"/>
      <c r="AR353" s="849"/>
      <c r="AS353" s="849"/>
      <c r="AT353" s="849"/>
      <c r="AU353" s="849"/>
      <c r="AV353" s="1030"/>
      <c r="AW353" s="1030"/>
      <c r="AX353" s="1030"/>
      <c r="AY353" s="1030"/>
      <c r="AZ353" s="1030"/>
      <c r="BA353" s="849"/>
      <c r="BB353" s="849"/>
      <c r="BC353" s="849"/>
      <c r="BD353" s="849"/>
    </row>
    <row r="354" spans="1:56" s="1" customFormat="1" ht="12" customHeight="1">
      <c r="A354" s="1507"/>
      <c r="B354" s="1508"/>
      <c r="C354" s="875"/>
      <c r="D354" s="50"/>
      <c r="E354" s="757">
        <f>F354/100</f>
        <v>0</v>
      </c>
      <c r="F354" s="2"/>
      <c r="G354" s="2">
        <f>D354-F354</f>
        <v>0</v>
      </c>
      <c r="H354" s="748" t="e">
        <f>-G354/E354/100</f>
        <v>#DIV/0!</v>
      </c>
      <c r="I354" s="887"/>
      <c r="J354" s="894"/>
      <c r="K354" s="51">
        <f t="shared" si="72"/>
        <v>0</v>
      </c>
      <c r="L354" s="757">
        <f>M354/100</f>
        <v>0</v>
      </c>
      <c r="M354" s="770"/>
      <c r="N354" s="770">
        <f>K354-M354</f>
        <v>0</v>
      </c>
      <c r="O354" s="771" t="e">
        <f>-N354/L354/100</f>
        <v>#DIV/0!</v>
      </c>
      <c r="P354" s="1198"/>
      <c r="Q354" s="50"/>
      <c r="R354" s="160">
        <f>SUM(K354)</f>
        <v>0</v>
      </c>
      <c r="S354" s="1498"/>
      <c r="T354" s="1499"/>
      <c r="U354" s="1499"/>
      <c r="V354" s="1500"/>
      <c r="W354" s="1026"/>
      <c r="X354" s="1026"/>
      <c r="Y354" s="1026"/>
      <c r="Z354" s="1526"/>
      <c r="AA354" s="1526"/>
      <c r="AB354" s="1526"/>
      <c r="AC354" s="1526"/>
      <c r="AD354" s="1526"/>
      <c r="AE354" s="1531"/>
      <c r="AF354" s="1531"/>
      <c r="AG354" s="1531"/>
      <c r="AH354" s="1531"/>
      <c r="AI354" s="1531"/>
      <c r="AJ354" s="1531"/>
      <c r="AK354" s="1531"/>
      <c r="AL354" s="1531"/>
      <c r="AM354" s="1531"/>
      <c r="AN354" s="1531"/>
      <c r="AO354" s="1030"/>
      <c r="AP354" s="849"/>
      <c r="AQ354" s="849"/>
      <c r="AR354" s="849"/>
      <c r="AS354" s="849"/>
      <c r="AT354" s="849"/>
      <c r="AU354" s="849"/>
      <c r="AV354" s="1030"/>
      <c r="AW354" s="1030"/>
      <c r="AX354" s="1030"/>
      <c r="AY354" s="1030"/>
      <c r="AZ354" s="1030"/>
      <c r="BA354" s="849"/>
      <c r="BB354" s="849"/>
      <c r="BC354" s="849"/>
      <c r="BD354" s="849"/>
    </row>
    <row r="355" spans="1:56" s="1" customFormat="1" ht="12" customHeight="1">
      <c r="A355" s="1507"/>
      <c r="B355" s="1508"/>
      <c r="C355" s="875"/>
      <c r="D355" s="50"/>
      <c r="E355" s="757">
        <f>F355/100</f>
        <v>0</v>
      </c>
      <c r="F355" s="2"/>
      <c r="G355" s="2">
        <f>D355-F355</f>
        <v>0</v>
      </c>
      <c r="H355" s="748" t="e">
        <f>-G355/E355/100</f>
        <v>#DIV/0!</v>
      </c>
      <c r="I355" s="887"/>
      <c r="J355" s="894"/>
      <c r="K355" s="51">
        <f t="shared" si="72"/>
        <v>0</v>
      </c>
      <c r="L355" s="757">
        <f>M355/100</f>
        <v>0</v>
      </c>
      <c r="M355" s="770"/>
      <c r="N355" s="770">
        <f>K355-M355</f>
        <v>0</v>
      </c>
      <c r="O355" s="771" t="e">
        <f>-N355/L355/100</f>
        <v>#DIV/0!</v>
      </c>
      <c r="P355" s="1198"/>
      <c r="Q355" s="50"/>
      <c r="R355" s="160">
        <f>SUM(K355)</f>
        <v>0</v>
      </c>
      <c r="S355" s="1498"/>
      <c r="T355" s="1499"/>
      <c r="U355" s="1499"/>
      <c r="V355" s="1500"/>
      <c r="W355" s="1026"/>
      <c r="X355" s="1026"/>
      <c r="Y355" s="1026"/>
      <c r="Z355" s="1526"/>
      <c r="AA355" s="1526"/>
      <c r="AB355" s="1526"/>
      <c r="AC355" s="1526"/>
      <c r="AD355" s="1526"/>
      <c r="AE355" s="1531"/>
      <c r="AF355" s="1531"/>
      <c r="AG355" s="1531"/>
      <c r="AH355" s="1531"/>
      <c r="AI355" s="1531"/>
      <c r="AJ355" s="1531"/>
      <c r="AK355" s="1531"/>
      <c r="AL355" s="1531"/>
      <c r="AM355" s="1531"/>
      <c r="AN355" s="1531"/>
      <c r="AO355" s="1030"/>
      <c r="AP355" s="849"/>
      <c r="AQ355" s="849"/>
      <c r="AR355" s="849"/>
      <c r="AS355" s="849"/>
      <c r="AT355" s="849"/>
      <c r="AU355" s="849"/>
      <c r="AV355" s="1030"/>
      <c r="AW355" s="1030"/>
      <c r="AX355" s="1030"/>
      <c r="AY355" s="1030"/>
      <c r="AZ355" s="1030"/>
      <c r="BA355" s="849"/>
      <c r="BB355" s="849"/>
      <c r="BC355" s="849"/>
      <c r="BD355" s="849"/>
    </row>
    <row r="356" spans="1:56" s="1" customFormat="1" ht="12" customHeight="1">
      <c r="A356" s="1507"/>
      <c r="B356" s="1508"/>
      <c r="C356" s="875"/>
      <c r="D356" s="50"/>
      <c r="E356" s="757">
        <f>F356/100</f>
        <v>0</v>
      </c>
      <c r="F356" s="2"/>
      <c r="G356" s="2">
        <f>D356-F356</f>
        <v>0</v>
      </c>
      <c r="H356" s="748" t="e">
        <f>-G356/E356/100</f>
        <v>#DIV/0!</v>
      </c>
      <c r="I356" s="887"/>
      <c r="J356" s="894"/>
      <c r="K356" s="51">
        <f t="shared" si="72"/>
        <v>0</v>
      </c>
      <c r="L356" s="757">
        <f>M356/100</f>
        <v>0</v>
      </c>
      <c r="M356" s="770"/>
      <c r="N356" s="770">
        <f>K356-M356</f>
        <v>0</v>
      </c>
      <c r="O356" s="771" t="e">
        <f>-N356/L356/100</f>
        <v>#DIV/0!</v>
      </c>
      <c r="P356" s="1198"/>
      <c r="Q356" s="50"/>
      <c r="R356" s="160">
        <f>SUM(K356)</f>
        <v>0</v>
      </c>
      <c r="S356" s="1498"/>
      <c r="T356" s="1499"/>
      <c r="U356" s="1499"/>
      <c r="V356" s="1500"/>
      <c r="W356" s="1026"/>
      <c r="X356" s="1026"/>
      <c r="Y356" s="1026"/>
      <c r="Z356" s="1526"/>
      <c r="AA356" s="1526"/>
      <c r="AB356" s="1526"/>
      <c r="AC356" s="1526"/>
      <c r="AD356" s="1526"/>
      <c r="AE356" s="1531"/>
      <c r="AF356" s="1531"/>
      <c r="AG356" s="1531"/>
      <c r="AH356" s="1531"/>
      <c r="AI356" s="1531"/>
      <c r="AJ356" s="1531"/>
      <c r="AK356" s="1531"/>
      <c r="AL356" s="1531"/>
      <c r="AM356" s="1531"/>
      <c r="AN356" s="1531"/>
      <c r="AO356" s="1030"/>
      <c r="AP356" s="849"/>
      <c r="AQ356" s="849"/>
      <c r="AR356" s="849"/>
      <c r="AS356" s="849"/>
      <c r="AT356" s="849"/>
      <c r="AU356" s="849"/>
      <c r="AV356" s="1030"/>
      <c r="AW356" s="1030"/>
      <c r="AX356" s="1030"/>
      <c r="AY356" s="1030"/>
      <c r="AZ356" s="1030"/>
      <c r="BA356" s="849"/>
      <c r="BB356" s="849"/>
      <c r="BC356" s="849"/>
      <c r="BD356" s="849"/>
    </row>
    <row r="357" spans="1:56" s="1" customFormat="1" ht="12" customHeight="1" thickBot="1">
      <c r="A357" s="1517"/>
      <c r="B357" s="1518"/>
      <c r="C357" s="875"/>
      <c r="D357" s="50"/>
      <c r="E357" s="757">
        <f>F357/100</f>
        <v>0</v>
      </c>
      <c r="F357" s="2"/>
      <c r="G357" s="2">
        <f>D357-F357</f>
        <v>0</v>
      </c>
      <c r="H357" s="748" t="e">
        <f>-G357/E357/100</f>
        <v>#DIV/0!</v>
      </c>
      <c r="I357" s="887"/>
      <c r="J357" s="894"/>
      <c r="K357" s="51">
        <f t="shared" si="72"/>
        <v>0</v>
      </c>
      <c r="L357" s="757">
        <f>M357/100</f>
        <v>0</v>
      </c>
      <c r="M357" s="770"/>
      <c r="N357" s="770">
        <f>K357-M357</f>
        <v>0</v>
      </c>
      <c r="O357" s="771" t="e">
        <f>-N357/L357/100</f>
        <v>#DIV/0!</v>
      </c>
      <c r="P357" s="1198"/>
      <c r="Q357" s="50"/>
      <c r="R357" s="160">
        <f>SUM(K357)</f>
        <v>0</v>
      </c>
      <c r="S357" s="1498"/>
      <c r="T357" s="1499"/>
      <c r="U357" s="1499"/>
      <c r="V357" s="1500"/>
      <c r="W357" s="1026"/>
      <c r="X357" s="1026"/>
      <c r="Y357" s="1026"/>
      <c r="Z357" s="1526"/>
      <c r="AA357" s="1526"/>
      <c r="AB357" s="1526"/>
      <c r="AC357" s="1526"/>
      <c r="AD357" s="1526"/>
      <c r="AE357" s="1531"/>
      <c r="AF357" s="1531"/>
      <c r="AG357" s="1531"/>
      <c r="AH357" s="1531"/>
      <c r="AI357" s="1531"/>
      <c r="AJ357" s="1531"/>
      <c r="AK357" s="1531"/>
      <c r="AL357" s="1531"/>
      <c r="AM357" s="1531"/>
      <c r="AN357" s="1531"/>
      <c r="AO357" s="1030"/>
      <c r="AP357" s="849"/>
      <c r="AQ357" s="849"/>
      <c r="AR357" s="849"/>
      <c r="AS357" s="849"/>
      <c r="AT357" s="849"/>
      <c r="AU357" s="849"/>
      <c r="AV357" s="1030"/>
      <c r="AW357" s="1030"/>
      <c r="AX357" s="1030"/>
      <c r="AY357" s="1030"/>
      <c r="AZ357" s="1030"/>
      <c r="BA357" s="849"/>
      <c r="BB357" s="849"/>
      <c r="BC357" s="849"/>
      <c r="BD357" s="849"/>
    </row>
    <row r="358" spans="1:56" s="1" customFormat="1" ht="15" thickTop="1" thickBot="1">
      <c r="A358" s="592" t="s">
        <v>520</v>
      </c>
      <c r="B358" s="602" t="s">
        <v>390</v>
      </c>
      <c r="C358" s="880"/>
      <c r="D358" s="621"/>
      <c r="E358" s="621"/>
      <c r="F358" s="621"/>
      <c r="G358" s="621"/>
      <c r="H358" s="621"/>
      <c r="I358" s="880"/>
      <c r="J358" s="896"/>
      <c r="K358" s="19"/>
      <c r="L358" s="747"/>
      <c r="M358" s="107"/>
      <c r="N358" s="107"/>
      <c r="O358" s="774"/>
      <c r="P358" s="1175"/>
      <c r="Q358" s="18"/>
      <c r="R358" s="20"/>
      <c r="S358" s="1501" t="s">
        <v>271</v>
      </c>
      <c r="T358" s="1502"/>
      <c r="U358" s="1502"/>
      <c r="V358" s="1503"/>
      <c r="W358" s="1027"/>
      <c r="X358" s="1027"/>
      <c r="Y358" s="1027"/>
      <c r="Z358" s="1530" t="s">
        <v>333</v>
      </c>
      <c r="AA358" s="1530"/>
      <c r="AB358" s="1530"/>
      <c r="AC358" s="1530"/>
      <c r="AD358" s="1530"/>
      <c r="AE358" s="1527" t="s">
        <v>334</v>
      </c>
      <c r="AF358" s="1528"/>
      <c r="AG358" s="1529"/>
      <c r="AK358" s="1530" t="s">
        <v>333</v>
      </c>
      <c r="AL358" s="1530"/>
      <c r="AM358" s="1530"/>
      <c r="AN358" s="1530"/>
      <c r="AO358" s="1530"/>
      <c r="AP358" s="1527" t="s">
        <v>334</v>
      </c>
      <c r="AQ358" s="1528"/>
      <c r="AR358" s="1529"/>
      <c r="AV358" s="1530" t="s">
        <v>333</v>
      </c>
      <c r="AW358" s="1530"/>
      <c r="AX358" s="1530"/>
      <c r="AY358" s="1530"/>
      <c r="AZ358" s="1530"/>
      <c r="BA358" s="1527" t="s">
        <v>334</v>
      </c>
      <c r="BB358" s="1528"/>
      <c r="BC358" s="1529"/>
    </row>
    <row r="359" spans="1:56" s="1" customFormat="1" ht="12" customHeight="1" thickTop="1" thickBot="1">
      <c r="A359" s="591" t="s">
        <v>521</v>
      </c>
      <c r="B359" s="206"/>
      <c r="C359" s="875"/>
      <c r="D359" s="50"/>
      <c r="E359" s="757">
        <f>F359/100</f>
        <v>0</v>
      </c>
      <c r="F359" s="2"/>
      <c r="G359" s="2">
        <f>D359-F359</f>
        <v>0</v>
      </c>
      <c r="H359" s="748" t="e">
        <f>-G359/E359/100</f>
        <v>#DIV/0!</v>
      </c>
      <c r="I359" s="887"/>
      <c r="J359" s="894"/>
      <c r="K359" s="51">
        <f t="shared" si="72"/>
        <v>0</v>
      </c>
      <c r="L359" s="757">
        <f>M359/100</f>
        <v>0</v>
      </c>
      <c r="M359" s="770"/>
      <c r="N359" s="770">
        <f>K359-M359</f>
        <v>0</v>
      </c>
      <c r="O359" s="771" t="e">
        <f>-N359/L359/100</f>
        <v>#DIV/0!</v>
      </c>
      <c r="P359" s="1198"/>
      <c r="Q359" s="50"/>
      <c r="R359" s="160">
        <f>SUM(K359)</f>
        <v>0</v>
      </c>
      <c r="S359" s="1498"/>
      <c r="T359" s="1499"/>
      <c r="U359" s="1499"/>
      <c r="V359" s="1500"/>
      <c r="W359" s="1029"/>
      <c r="X359" s="1031" t="s">
        <v>336</v>
      </c>
      <c r="Y359" s="1021"/>
      <c r="Z359" s="1526"/>
      <c r="AA359" s="1526"/>
      <c r="AB359" s="1526"/>
      <c r="AC359" s="1526"/>
      <c r="AD359" s="1526"/>
      <c r="AE359" s="1523"/>
      <c r="AF359" s="1524"/>
      <c r="AG359" s="1525"/>
      <c r="AI359" s="1018" t="s">
        <v>337</v>
      </c>
      <c r="AJ359" s="1019"/>
      <c r="AK359" s="1526"/>
      <c r="AL359" s="1526"/>
      <c r="AM359" s="1526"/>
      <c r="AN359" s="1526"/>
      <c r="AO359" s="1526"/>
      <c r="AP359" s="1523"/>
      <c r="AQ359" s="1524"/>
      <c r="AR359" s="1525"/>
      <c r="AT359" s="1018" t="s">
        <v>338</v>
      </c>
      <c r="AU359" s="1020"/>
      <c r="AV359" s="1526"/>
      <c r="AW359" s="1526"/>
      <c r="AX359" s="1526"/>
      <c r="AY359" s="1526"/>
      <c r="AZ359" s="1526"/>
      <c r="BA359" s="1523"/>
      <c r="BB359" s="1524"/>
      <c r="BC359" s="1525"/>
    </row>
    <row r="360" spans="1:56" s="1" customFormat="1" ht="12" customHeight="1" thickTop="1" thickBot="1">
      <c r="A360" s="591" t="s">
        <v>522</v>
      </c>
      <c r="B360" s="206"/>
      <c r="C360" s="875"/>
      <c r="D360" s="50"/>
      <c r="E360" s="757"/>
      <c r="F360" s="2"/>
      <c r="G360" s="2"/>
      <c r="H360" s="748"/>
      <c r="I360" s="887"/>
      <c r="J360" s="894"/>
      <c r="K360" s="51">
        <f t="shared" si="72"/>
        <v>0</v>
      </c>
      <c r="L360" s="757"/>
      <c r="M360" s="770"/>
      <c r="N360" s="770"/>
      <c r="O360" s="771"/>
      <c r="P360" s="1198"/>
      <c r="Q360" s="50"/>
      <c r="R360" s="160">
        <f t="shared" ref="R360:R363" si="73">SUM(K360)</f>
        <v>0</v>
      </c>
      <c r="S360" s="1498"/>
      <c r="T360" s="1499"/>
      <c r="U360" s="1499"/>
      <c r="V360" s="1500"/>
      <c r="W360" s="1029"/>
      <c r="X360" s="1031" t="s">
        <v>336</v>
      </c>
      <c r="Y360" s="1021"/>
      <c r="Z360" s="1526"/>
      <c r="AA360" s="1526"/>
      <c r="AB360" s="1526"/>
      <c r="AC360" s="1526"/>
      <c r="AD360" s="1526"/>
      <c r="AE360" s="1523"/>
      <c r="AF360" s="1524"/>
      <c r="AG360" s="1525"/>
      <c r="AI360" s="1018" t="s">
        <v>337</v>
      </c>
      <c r="AJ360" s="1019"/>
      <c r="AK360" s="1526"/>
      <c r="AL360" s="1526"/>
      <c r="AM360" s="1526"/>
      <c r="AN360" s="1526"/>
      <c r="AO360" s="1526"/>
      <c r="AP360" s="1523"/>
      <c r="AQ360" s="1524"/>
      <c r="AR360" s="1525"/>
      <c r="AT360" s="1018" t="s">
        <v>338</v>
      </c>
      <c r="AU360" s="1020"/>
      <c r="AV360" s="1526"/>
      <c r="AW360" s="1526"/>
      <c r="AX360" s="1526"/>
      <c r="AY360" s="1526"/>
      <c r="AZ360" s="1526"/>
      <c r="BA360" s="1523"/>
      <c r="BB360" s="1524"/>
      <c r="BC360" s="1525"/>
    </row>
    <row r="361" spans="1:56" s="1" customFormat="1" ht="12" customHeight="1" thickTop="1" thickBot="1">
      <c r="A361" s="591" t="s">
        <v>523</v>
      </c>
      <c r="B361" s="206"/>
      <c r="C361" s="875"/>
      <c r="D361" s="50"/>
      <c r="E361" s="757"/>
      <c r="F361" s="2"/>
      <c r="G361" s="2"/>
      <c r="H361" s="748"/>
      <c r="I361" s="887"/>
      <c r="J361" s="894"/>
      <c r="K361" s="51">
        <f t="shared" si="72"/>
        <v>0</v>
      </c>
      <c r="L361" s="757"/>
      <c r="M361" s="770"/>
      <c r="N361" s="770"/>
      <c r="O361" s="771"/>
      <c r="P361" s="1198"/>
      <c r="Q361" s="50"/>
      <c r="R361" s="160">
        <f t="shared" si="73"/>
        <v>0</v>
      </c>
      <c r="S361" s="1498"/>
      <c r="T361" s="1499"/>
      <c r="U361" s="1499"/>
      <c r="V361" s="1500"/>
      <c r="W361" s="1029"/>
      <c r="X361" s="1031" t="s">
        <v>336</v>
      </c>
      <c r="Y361" s="1021"/>
      <c r="Z361" s="1526"/>
      <c r="AA361" s="1526"/>
      <c r="AB361" s="1526"/>
      <c r="AC361" s="1526"/>
      <c r="AD361" s="1526"/>
      <c r="AE361" s="1523"/>
      <c r="AF361" s="1524"/>
      <c r="AG361" s="1525"/>
      <c r="AI361" s="1018" t="s">
        <v>337</v>
      </c>
      <c r="AJ361" s="1019"/>
      <c r="AK361" s="1526"/>
      <c r="AL361" s="1526"/>
      <c r="AM361" s="1526"/>
      <c r="AN361" s="1526"/>
      <c r="AO361" s="1526"/>
      <c r="AP361" s="1523"/>
      <c r="AQ361" s="1524"/>
      <c r="AR361" s="1525"/>
      <c r="AT361" s="1018" t="s">
        <v>338</v>
      </c>
      <c r="AU361" s="1020"/>
      <c r="AV361" s="1526"/>
      <c r="AW361" s="1526"/>
      <c r="AX361" s="1526"/>
      <c r="AY361" s="1526"/>
      <c r="AZ361" s="1526"/>
      <c r="BA361" s="1523"/>
      <c r="BB361" s="1524"/>
      <c r="BC361" s="1525"/>
    </row>
    <row r="362" spans="1:56" s="1" customFormat="1" ht="12" customHeight="1" thickTop="1" thickBot="1">
      <c r="A362" s="591" t="s">
        <v>524</v>
      </c>
      <c r="B362" s="206"/>
      <c r="C362" s="875"/>
      <c r="D362" s="50"/>
      <c r="E362" s="757"/>
      <c r="F362" s="2"/>
      <c r="G362" s="2"/>
      <c r="H362" s="748"/>
      <c r="I362" s="887"/>
      <c r="J362" s="894"/>
      <c r="K362" s="51">
        <f t="shared" si="72"/>
        <v>0</v>
      </c>
      <c r="L362" s="757"/>
      <c r="M362" s="770"/>
      <c r="N362" s="770"/>
      <c r="O362" s="771"/>
      <c r="P362" s="1198"/>
      <c r="Q362" s="50"/>
      <c r="R362" s="160">
        <f t="shared" si="73"/>
        <v>0</v>
      </c>
      <c r="S362" s="1498"/>
      <c r="T362" s="1499"/>
      <c r="U362" s="1499"/>
      <c r="V362" s="1500"/>
      <c r="W362" s="1029"/>
      <c r="X362" s="1031" t="s">
        <v>336</v>
      </c>
      <c r="Y362" s="1021"/>
      <c r="Z362" s="1526"/>
      <c r="AA362" s="1526"/>
      <c r="AB362" s="1526"/>
      <c r="AC362" s="1526"/>
      <c r="AD362" s="1526"/>
      <c r="AE362" s="1523"/>
      <c r="AF362" s="1524"/>
      <c r="AG362" s="1525"/>
      <c r="AI362" s="1018" t="s">
        <v>337</v>
      </c>
      <c r="AJ362" s="1019"/>
      <c r="AK362" s="1526"/>
      <c r="AL362" s="1526"/>
      <c r="AM362" s="1526"/>
      <c r="AN362" s="1526"/>
      <c r="AO362" s="1526"/>
      <c r="AP362" s="1523"/>
      <c r="AQ362" s="1524"/>
      <c r="AR362" s="1525"/>
      <c r="AT362" s="1018" t="s">
        <v>338</v>
      </c>
      <c r="AU362" s="1020"/>
      <c r="AV362" s="1526"/>
      <c r="AW362" s="1526"/>
      <c r="AX362" s="1526"/>
      <c r="AY362" s="1526"/>
      <c r="AZ362" s="1526"/>
      <c r="BA362" s="1523"/>
      <c r="BB362" s="1524"/>
      <c r="BC362" s="1525"/>
    </row>
    <row r="363" spans="1:56" s="1" customFormat="1" ht="12" customHeight="1" thickTop="1" thickBot="1">
      <c r="A363" s="591" t="s">
        <v>525</v>
      </c>
      <c r="B363" s="206"/>
      <c r="C363" s="875"/>
      <c r="D363" s="50"/>
      <c r="E363" s="757">
        <f>F363/100</f>
        <v>0</v>
      </c>
      <c r="F363" s="2"/>
      <c r="G363" s="2">
        <f>D363-F363</f>
        <v>0</v>
      </c>
      <c r="H363" s="748" t="e">
        <f>-G363/E363/100</f>
        <v>#DIV/0!</v>
      </c>
      <c r="I363" s="887"/>
      <c r="J363" s="894"/>
      <c r="K363" s="51">
        <f t="shared" si="72"/>
        <v>0</v>
      </c>
      <c r="L363" s="757">
        <f>M363/100</f>
        <v>0</v>
      </c>
      <c r="M363" s="770"/>
      <c r="N363" s="770">
        <f>K363-M363</f>
        <v>0</v>
      </c>
      <c r="O363" s="771" t="e">
        <f>-N363/L363/100</f>
        <v>#DIV/0!</v>
      </c>
      <c r="P363" s="1198"/>
      <c r="Q363" s="50"/>
      <c r="R363" s="160">
        <f t="shared" si="73"/>
        <v>0</v>
      </c>
      <c r="S363" s="1498"/>
      <c r="T363" s="1499"/>
      <c r="U363" s="1499"/>
      <c r="V363" s="1500"/>
      <c r="W363" s="1029"/>
      <c r="X363" s="1031" t="s">
        <v>336</v>
      </c>
      <c r="Y363" s="1021"/>
      <c r="Z363" s="1526"/>
      <c r="AA363" s="1526"/>
      <c r="AB363" s="1526"/>
      <c r="AC363" s="1526"/>
      <c r="AD363" s="1526"/>
      <c r="AE363" s="1523"/>
      <c r="AF363" s="1524"/>
      <c r="AG363" s="1525"/>
      <c r="AI363" s="1018" t="s">
        <v>337</v>
      </c>
      <c r="AJ363" s="1019"/>
      <c r="AK363" s="1526"/>
      <c r="AL363" s="1526"/>
      <c r="AM363" s="1526"/>
      <c r="AN363" s="1526"/>
      <c r="AO363" s="1526"/>
      <c r="AP363" s="1523"/>
      <c r="AQ363" s="1524"/>
      <c r="AR363" s="1525"/>
      <c r="AT363" s="1018" t="s">
        <v>338</v>
      </c>
      <c r="AU363" s="1020"/>
      <c r="AV363" s="1526"/>
      <c r="AW363" s="1526"/>
      <c r="AX363" s="1526"/>
      <c r="AY363" s="1526"/>
      <c r="AZ363" s="1526"/>
      <c r="BA363" s="1523"/>
      <c r="BB363" s="1524"/>
      <c r="BC363" s="1525"/>
    </row>
    <row r="364" spans="1:56" s="1" customFormat="1" ht="15" thickTop="1" thickBot="1">
      <c r="A364" s="1382">
        <v>3</v>
      </c>
      <c r="B364" s="602" t="s">
        <v>346</v>
      </c>
      <c r="C364" s="880"/>
      <c r="D364" s="621"/>
      <c r="E364" s="621"/>
      <c r="F364" s="621"/>
      <c r="G364" s="621"/>
      <c r="H364" s="621"/>
      <c r="I364" s="880"/>
      <c r="J364" s="896"/>
      <c r="K364" s="19"/>
      <c r="L364" s="747"/>
      <c r="M364" s="107"/>
      <c r="N364" s="107"/>
      <c r="O364" s="774"/>
      <c r="P364" s="1175"/>
      <c r="Q364" s="18"/>
      <c r="R364" s="20"/>
      <c r="S364" s="1501" t="s">
        <v>271</v>
      </c>
      <c r="T364" s="1502"/>
      <c r="U364" s="1502"/>
      <c r="V364" s="1503"/>
      <c r="W364" s="373"/>
      <c r="X364" s="373"/>
      <c r="Y364" s="373"/>
      <c r="Z364" s="1030"/>
      <c r="AA364" s="1030"/>
      <c r="AB364" s="1030"/>
      <c r="AC364" s="1030"/>
      <c r="AD364" s="1030"/>
      <c r="AE364" s="1030"/>
      <c r="AF364" s="1030"/>
      <c r="AG364" s="1030"/>
      <c r="AH364" s="1030"/>
      <c r="AI364" s="1030"/>
      <c r="AJ364" s="1030"/>
      <c r="AK364" s="1030"/>
      <c r="AL364" s="1030"/>
      <c r="AM364" s="1030"/>
      <c r="AN364" s="1030"/>
      <c r="AO364" s="1030"/>
      <c r="AP364" s="1030"/>
      <c r="AQ364" s="1030"/>
      <c r="AR364" s="1030"/>
      <c r="AS364" s="1030"/>
      <c r="AT364" s="1030"/>
      <c r="AU364" s="1030"/>
      <c r="AV364" s="1030"/>
      <c r="AW364" s="1030"/>
      <c r="AX364" s="1030"/>
      <c r="AY364" s="1030"/>
      <c r="AZ364" s="1030"/>
      <c r="BA364" s="1030"/>
      <c r="BB364" s="1030"/>
      <c r="BC364" s="1030"/>
    </row>
    <row r="365" spans="1:56" s="1" customFormat="1" ht="12" customHeight="1" thickTop="1" thickBot="1">
      <c r="A365" s="591" t="s">
        <v>526</v>
      </c>
      <c r="B365" s="206"/>
      <c r="C365" s="875"/>
      <c r="D365" s="50"/>
      <c r="E365" s="757">
        <f>F365/100</f>
        <v>0</v>
      </c>
      <c r="F365" s="2"/>
      <c r="G365" s="2">
        <f>D365-F365</f>
        <v>0</v>
      </c>
      <c r="H365" s="748" t="e">
        <f>-G365/E365/100</f>
        <v>#DIV/0!</v>
      </c>
      <c r="I365" s="887"/>
      <c r="J365" s="894"/>
      <c r="K365" s="51">
        <f t="shared" si="72"/>
        <v>0</v>
      </c>
      <c r="L365" s="757">
        <f>M365/100</f>
        <v>0</v>
      </c>
      <c r="M365" s="770"/>
      <c r="N365" s="770">
        <f>K365-M365</f>
        <v>0</v>
      </c>
      <c r="O365" s="771" t="e">
        <f>-N365/L365/100</f>
        <v>#DIV/0!</v>
      </c>
      <c r="P365" s="1198"/>
      <c r="Q365" s="50"/>
      <c r="R365" s="160">
        <f>SUM(K365)</f>
        <v>0</v>
      </c>
      <c r="S365" s="1498"/>
      <c r="T365" s="1499"/>
      <c r="U365" s="1499"/>
      <c r="V365" s="1500"/>
      <c r="W365" s="373"/>
      <c r="X365" s="373"/>
      <c r="Y365" s="373"/>
      <c r="Z365" s="1030"/>
      <c r="AA365" s="1030"/>
      <c r="AB365" s="1030"/>
      <c r="AC365" s="1030"/>
      <c r="AD365" s="1030"/>
      <c r="AE365" s="1030"/>
      <c r="AF365" s="1030"/>
      <c r="AG365" s="1030"/>
      <c r="AH365" s="1030"/>
      <c r="AI365" s="1030"/>
      <c r="AJ365" s="1030"/>
      <c r="AK365" s="1030"/>
      <c r="AL365" s="1030"/>
      <c r="AM365" s="1030"/>
      <c r="AN365" s="1030"/>
      <c r="AO365" s="1030"/>
      <c r="AP365" s="1030"/>
      <c r="AQ365" s="1030"/>
      <c r="AR365" s="1030"/>
      <c r="AS365" s="1030"/>
      <c r="AT365" s="1030"/>
      <c r="AU365" s="1030"/>
      <c r="AV365" s="1030"/>
      <c r="AW365" s="1030"/>
      <c r="AX365" s="1030"/>
      <c r="AY365" s="1030"/>
      <c r="AZ365" s="1030"/>
      <c r="BA365" s="1030"/>
      <c r="BB365" s="1030"/>
      <c r="BC365" s="1030"/>
    </row>
    <row r="366" spans="1:56" s="1" customFormat="1" ht="12" customHeight="1" thickTop="1" thickBot="1">
      <c r="A366" s="591" t="s">
        <v>527</v>
      </c>
      <c r="B366" s="206"/>
      <c r="C366" s="875"/>
      <c r="D366" s="50"/>
      <c r="E366" s="757">
        <f>F366/100</f>
        <v>0</v>
      </c>
      <c r="F366" s="2"/>
      <c r="G366" s="2">
        <f>D366-F366</f>
        <v>0</v>
      </c>
      <c r="H366" s="748" t="e">
        <f>-G366/E366/100</f>
        <v>#DIV/0!</v>
      </c>
      <c r="I366" s="887"/>
      <c r="J366" s="894"/>
      <c r="K366" s="51">
        <f t="shared" si="72"/>
        <v>0</v>
      </c>
      <c r="L366" s="757">
        <f>M366/100</f>
        <v>0</v>
      </c>
      <c r="M366" s="770"/>
      <c r="N366" s="770">
        <f>K366-M366</f>
        <v>0</v>
      </c>
      <c r="O366" s="771" t="e">
        <f>-N366/L366/100</f>
        <v>#DIV/0!</v>
      </c>
      <c r="P366" s="1198"/>
      <c r="Q366" s="50"/>
      <c r="R366" s="160">
        <f>SUM(K366)</f>
        <v>0</v>
      </c>
      <c r="S366" s="1498"/>
      <c r="T366" s="1499"/>
      <c r="U366" s="1499"/>
      <c r="V366" s="1500"/>
      <c r="W366" s="373"/>
      <c r="X366" s="373"/>
      <c r="Y366" s="373"/>
      <c r="Z366" s="1030"/>
      <c r="AA366" s="1030"/>
      <c r="AB366" s="1030"/>
      <c r="AC366" s="1030"/>
      <c r="AD366" s="1030"/>
      <c r="AE366" s="1030"/>
      <c r="AF366" s="1030"/>
      <c r="AG366" s="1030"/>
      <c r="AH366" s="1030"/>
      <c r="AI366" s="1030"/>
      <c r="AJ366" s="1030"/>
      <c r="AK366" s="1030"/>
      <c r="AL366" s="1030"/>
      <c r="AM366" s="1030"/>
      <c r="AN366" s="1030"/>
      <c r="AO366" s="1030"/>
      <c r="AP366" s="1030"/>
      <c r="AQ366" s="1030"/>
      <c r="AR366" s="1030"/>
      <c r="AS366" s="1030"/>
      <c r="AT366" s="1030"/>
      <c r="AU366" s="1030"/>
      <c r="AV366" s="1030"/>
      <c r="AW366" s="1030"/>
      <c r="AX366" s="1030"/>
      <c r="AY366" s="1030"/>
      <c r="AZ366" s="1030"/>
      <c r="BA366" s="1030"/>
      <c r="BB366" s="1030"/>
      <c r="BC366" s="1030"/>
    </row>
    <row r="367" spans="1:56" s="1" customFormat="1" ht="15" thickTop="1" thickBot="1">
      <c r="A367" s="1382">
        <v>4</v>
      </c>
      <c r="B367" s="602" t="s">
        <v>350</v>
      </c>
      <c r="C367" s="880"/>
      <c r="D367" s="621"/>
      <c r="E367" s="621"/>
      <c r="F367" s="621"/>
      <c r="G367" s="621"/>
      <c r="H367" s="621"/>
      <c r="I367" s="880"/>
      <c r="J367" s="896"/>
      <c r="K367" s="19"/>
      <c r="L367" s="747"/>
      <c r="M367" s="107"/>
      <c r="N367" s="107"/>
      <c r="O367" s="774"/>
      <c r="P367" s="1175"/>
      <c r="Q367" s="18"/>
      <c r="R367" s="20"/>
      <c r="S367" s="1501" t="s">
        <v>271</v>
      </c>
      <c r="T367" s="1502"/>
      <c r="U367" s="1502"/>
      <c r="V367" s="1503"/>
      <c r="W367" s="373"/>
      <c r="X367" s="373"/>
      <c r="Y367" s="373"/>
      <c r="Z367" s="1030"/>
      <c r="AA367" s="1030"/>
      <c r="AB367" s="1030"/>
      <c r="AC367" s="1030"/>
      <c r="AD367" s="1030"/>
      <c r="AE367" s="1030"/>
      <c r="AF367" s="1030"/>
      <c r="AG367" s="1030"/>
      <c r="AH367" s="1030"/>
      <c r="AI367" s="1030"/>
      <c r="AJ367" s="1030"/>
      <c r="AK367" s="1030"/>
      <c r="AL367" s="1030"/>
      <c r="AM367" s="1030"/>
      <c r="AN367" s="1030"/>
      <c r="AO367" s="1030"/>
      <c r="AP367" s="1030"/>
      <c r="AQ367" s="1030"/>
      <c r="AR367" s="1030"/>
      <c r="AS367" s="1030"/>
      <c r="AT367" s="1030"/>
      <c r="AU367" s="1030"/>
      <c r="AV367" s="1030"/>
      <c r="AW367" s="1030"/>
      <c r="AX367" s="1030"/>
      <c r="AY367" s="1030"/>
      <c r="AZ367" s="1030"/>
      <c r="BA367" s="1030"/>
      <c r="BB367" s="1030"/>
      <c r="BC367" s="1030"/>
    </row>
    <row r="368" spans="1:56" s="1" customFormat="1" ht="12" customHeight="1" thickTop="1" thickBot="1">
      <c r="A368" s="591" t="s">
        <v>528</v>
      </c>
      <c r="B368" s="206"/>
      <c r="C368" s="875"/>
      <c r="D368" s="50"/>
      <c r="E368" s="757">
        <f>F368/100</f>
        <v>0</v>
      </c>
      <c r="F368" s="2"/>
      <c r="G368" s="2">
        <f>D368-F368</f>
        <v>0</v>
      </c>
      <c r="H368" s="748" t="e">
        <f>-G368/E368/100</f>
        <v>#DIV/0!</v>
      </c>
      <c r="I368" s="887"/>
      <c r="J368" s="894"/>
      <c r="K368" s="51">
        <f t="shared" si="72"/>
        <v>0</v>
      </c>
      <c r="L368" s="757">
        <f>M368/100</f>
        <v>0</v>
      </c>
      <c r="M368" s="770"/>
      <c r="N368" s="770">
        <f>K368-M368</f>
        <v>0</v>
      </c>
      <c r="O368" s="771" t="e">
        <f>-N368/L368/100</f>
        <v>#DIV/0!</v>
      </c>
      <c r="P368" s="1198"/>
      <c r="Q368" s="50"/>
      <c r="R368" s="160">
        <f>SUM(K368)</f>
        <v>0</v>
      </c>
      <c r="S368" s="1498"/>
      <c r="T368" s="1499"/>
      <c r="U368" s="1499"/>
      <c r="V368" s="1500"/>
      <c r="W368" s="373"/>
      <c r="X368" s="373"/>
      <c r="Y368" s="373"/>
      <c r="Z368" s="1030"/>
      <c r="AA368" s="1030"/>
      <c r="AB368" s="1030"/>
      <c r="AC368" s="1030"/>
      <c r="AD368" s="1030"/>
      <c r="AE368" s="1030"/>
      <c r="AF368" s="1030"/>
      <c r="AG368" s="1030"/>
      <c r="AH368" s="1030"/>
      <c r="AI368" s="1030"/>
      <c r="AJ368" s="1030"/>
      <c r="AK368" s="1030"/>
      <c r="AL368" s="1030"/>
      <c r="AM368" s="1030"/>
      <c r="AN368" s="1030"/>
      <c r="AO368" s="1030"/>
      <c r="AP368" s="1030"/>
      <c r="AQ368" s="1030"/>
      <c r="AR368" s="1030"/>
      <c r="AS368" s="1030"/>
      <c r="AT368" s="1030"/>
      <c r="AU368" s="1030"/>
      <c r="AV368" s="1030"/>
      <c r="AW368" s="1030"/>
      <c r="AX368" s="1030"/>
      <c r="AY368" s="1030"/>
      <c r="AZ368" s="1030"/>
      <c r="BA368" s="1030"/>
      <c r="BB368" s="1030"/>
      <c r="BC368" s="1030"/>
    </row>
    <row r="369" spans="1:56" s="1" customFormat="1" ht="15" thickTop="1" thickBot="1">
      <c r="A369" s="1382">
        <v>5</v>
      </c>
      <c r="B369" s="602" t="s">
        <v>529</v>
      </c>
      <c r="C369" s="880"/>
      <c r="D369" s="621"/>
      <c r="E369" s="621"/>
      <c r="F369" s="621"/>
      <c r="G369" s="621"/>
      <c r="H369" s="621"/>
      <c r="I369" s="880"/>
      <c r="J369" s="896"/>
      <c r="K369" s="19"/>
      <c r="L369" s="747"/>
      <c r="M369" s="107"/>
      <c r="N369" s="107"/>
      <c r="O369" s="774"/>
      <c r="P369" s="1175"/>
      <c r="Q369" s="18"/>
      <c r="R369" s="20"/>
      <c r="S369" s="1501" t="s">
        <v>271</v>
      </c>
      <c r="T369" s="1502"/>
      <c r="U369" s="1502"/>
      <c r="V369" s="1503"/>
      <c r="W369" s="373"/>
      <c r="X369" s="373"/>
      <c r="Y369" s="373"/>
      <c r="Z369" s="1030"/>
      <c r="AA369" s="1030"/>
      <c r="AB369" s="1030"/>
      <c r="AC369" s="1030"/>
      <c r="AD369" s="1030"/>
      <c r="AE369" s="1030"/>
      <c r="AF369" s="1030"/>
      <c r="AG369" s="1030"/>
      <c r="AH369" s="1030"/>
      <c r="AI369" s="1030"/>
      <c r="AJ369" s="1030"/>
      <c r="AK369" s="1030"/>
      <c r="AL369" s="1030"/>
      <c r="AM369" s="1030"/>
      <c r="AN369" s="1030"/>
      <c r="AO369" s="1030"/>
      <c r="AP369" s="1030"/>
      <c r="AQ369" s="1030"/>
      <c r="AR369" s="1030"/>
      <c r="AS369" s="1030"/>
      <c r="AT369" s="1030"/>
      <c r="AU369" s="1030"/>
      <c r="AV369" s="1030"/>
      <c r="AW369" s="1030"/>
      <c r="AX369" s="1030"/>
      <c r="AY369" s="1030"/>
      <c r="AZ369" s="1030"/>
      <c r="BA369" s="1030"/>
      <c r="BB369" s="1030"/>
      <c r="BC369" s="1030"/>
    </row>
    <row r="370" spans="1:56" s="1" customFormat="1" ht="12" customHeight="1" thickTop="1" thickBot="1">
      <c r="A370" s="591" t="s">
        <v>530</v>
      </c>
      <c r="B370" s="206"/>
      <c r="C370" s="875"/>
      <c r="D370" s="50"/>
      <c r="E370" s="757">
        <f>F370/100</f>
        <v>0</v>
      </c>
      <c r="F370" s="2"/>
      <c r="G370" s="2">
        <f>D370-F370</f>
        <v>0</v>
      </c>
      <c r="H370" s="748" t="e">
        <f>-G370/E370/100</f>
        <v>#DIV/0!</v>
      </c>
      <c r="I370" s="887"/>
      <c r="J370" s="894"/>
      <c r="K370" s="51">
        <f t="shared" si="72"/>
        <v>0</v>
      </c>
      <c r="L370" s="757">
        <f>M370/100</f>
        <v>0</v>
      </c>
      <c r="M370" s="770"/>
      <c r="N370" s="770">
        <f>K370-M370</f>
        <v>0</v>
      </c>
      <c r="O370" s="771" t="e">
        <f>-N370/L370/100</f>
        <v>#DIV/0!</v>
      </c>
      <c r="P370" s="1198"/>
      <c r="Q370" s="50"/>
      <c r="R370" s="160">
        <f>SUM(K370)</f>
        <v>0</v>
      </c>
      <c r="S370" s="1498"/>
      <c r="T370" s="1499"/>
      <c r="U370" s="1499"/>
      <c r="V370" s="1500"/>
      <c r="W370" s="373"/>
      <c r="X370" s="373"/>
      <c r="Y370" s="373"/>
      <c r="Z370" s="1030"/>
      <c r="AA370" s="1030"/>
      <c r="AB370" s="1030"/>
      <c r="AC370" s="1030"/>
      <c r="AD370" s="1030"/>
      <c r="AE370" s="1030"/>
      <c r="AF370" s="1030"/>
      <c r="AG370" s="1030"/>
      <c r="AH370" s="1030"/>
      <c r="AI370" s="1030"/>
      <c r="AJ370" s="1030"/>
      <c r="AK370" s="1030"/>
      <c r="AL370" s="1030"/>
      <c r="AM370" s="1030"/>
      <c r="AN370" s="1030"/>
      <c r="AO370" s="1030"/>
      <c r="AP370" s="1030"/>
      <c r="AQ370" s="1030"/>
      <c r="AR370" s="1030"/>
      <c r="AS370" s="1030"/>
      <c r="AT370" s="1030"/>
      <c r="AU370" s="1030"/>
      <c r="AV370" s="1030"/>
      <c r="AW370" s="1030"/>
      <c r="AX370" s="1030"/>
      <c r="AY370" s="1030"/>
      <c r="AZ370" s="1030"/>
      <c r="BA370" s="1030"/>
      <c r="BB370" s="1030"/>
      <c r="BC370" s="1030"/>
      <c r="BD370" s="1030"/>
    </row>
    <row r="371" spans="1:56" s="1" customFormat="1" ht="12" customHeight="1" thickTop="1" thickBot="1">
      <c r="A371" s="591" t="s">
        <v>531</v>
      </c>
      <c r="B371" s="206"/>
      <c r="C371" s="875"/>
      <c r="D371" s="50"/>
      <c r="E371" s="757">
        <f>F371/100</f>
        <v>0</v>
      </c>
      <c r="F371" s="2"/>
      <c r="G371" s="2">
        <f>D371-F371</f>
        <v>0</v>
      </c>
      <c r="H371" s="748" t="e">
        <f>-G371/E371/100</f>
        <v>#DIV/0!</v>
      </c>
      <c r="I371" s="887"/>
      <c r="J371" s="894"/>
      <c r="K371" s="51">
        <f t="shared" si="72"/>
        <v>0</v>
      </c>
      <c r="L371" s="757">
        <f>M371/100</f>
        <v>0</v>
      </c>
      <c r="M371" s="770"/>
      <c r="N371" s="770">
        <f>K371-M371</f>
        <v>0</v>
      </c>
      <c r="O371" s="771" t="e">
        <f>-N371/L371/100</f>
        <v>#DIV/0!</v>
      </c>
      <c r="P371" s="1198"/>
      <c r="Q371" s="50"/>
      <c r="R371" s="160">
        <f>SUM(K371)</f>
        <v>0</v>
      </c>
      <c r="S371" s="1498"/>
      <c r="T371" s="1499"/>
      <c r="U371" s="1499"/>
      <c r="V371" s="1500"/>
      <c r="W371" s="373"/>
      <c r="X371" s="373"/>
      <c r="Y371" s="373"/>
      <c r="Z371" s="1030"/>
      <c r="AA371" s="1030"/>
      <c r="AB371" s="1030"/>
      <c r="AC371" s="1030"/>
      <c r="AD371" s="1030"/>
      <c r="AE371" s="1030"/>
      <c r="AF371" s="1030"/>
      <c r="AG371" s="1030"/>
      <c r="AH371" s="1030"/>
      <c r="AI371" s="1030"/>
      <c r="AJ371" s="1030"/>
      <c r="AK371" s="1030"/>
      <c r="AL371" s="1030"/>
      <c r="AM371" s="1030"/>
      <c r="AN371" s="1030"/>
      <c r="AO371" s="1030"/>
      <c r="AP371" s="1030"/>
      <c r="AQ371" s="1030"/>
      <c r="AR371" s="1030"/>
      <c r="AS371" s="1030"/>
      <c r="AT371" s="1030"/>
      <c r="AU371" s="1030"/>
      <c r="AV371" s="1030"/>
      <c r="AW371" s="1030"/>
      <c r="AX371" s="1030"/>
      <c r="AY371" s="1030"/>
      <c r="AZ371" s="1030"/>
      <c r="BA371" s="1030"/>
      <c r="BB371" s="1030"/>
      <c r="BC371" s="1030"/>
      <c r="BD371" s="1030"/>
    </row>
    <row r="372" spans="1:56" s="1" customFormat="1" ht="12" customHeight="1" thickTop="1" thickBot="1">
      <c r="A372" s="591" t="s">
        <v>532</v>
      </c>
      <c r="B372" s="206"/>
      <c r="C372" s="875"/>
      <c r="D372" s="50"/>
      <c r="E372" s="757">
        <f>F372/100</f>
        <v>0</v>
      </c>
      <c r="F372" s="2"/>
      <c r="G372" s="2">
        <f>D372-F372</f>
        <v>0</v>
      </c>
      <c r="H372" s="748" t="e">
        <f>-G372/E372/100</f>
        <v>#DIV/0!</v>
      </c>
      <c r="I372" s="887"/>
      <c r="J372" s="894"/>
      <c r="K372" s="51">
        <f t="shared" si="72"/>
        <v>0</v>
      </c>
      <c r="L372" s="757">
        <f>M372/100</f>
        <v>0</v>
      </c>
      <c r="M372" s="770"/>
      <c r="N372" s="770">
        <f>K372-M372</f>
        <v>0</v>
      </c>
      <c r="O372" s="771" t="e">
        <f>-N372/L372/100</f>
        <v>#DIV/0!</v>
      </c>
      <c r="P372" s="1198"/>
      <c r="Q372" s="50"/>
      <c r="R372" s="160">
        <f>SUM(K372)</f>
        <v>0</v>
      </c>
      <c r="S372" s="1498"/>
      <c r="T372" s="1499"/>
      <c r="U372" s="1499"/>
      <c r="V372" s="1500"/>
      <c r="W372" s="373"/>
      <c r="X372" s="373"/>
      <c r="Y372" s="373"/>
      <c r="Z372" s="1030"/>
      <c r="AA372" s="1030"/>
      <c r="AB372" s="1030"/>
      <c r="AC372" s="1030"/>
      <c r="AD372" s="1030"/>
      <c r="AE372" s="1030"/>
      <c r="AF372" s="1030"/>
      <c r="AG372" s="1030"/>
      <c r="AH372" s="1030"/>
      <c r="AI372" s="1030"/>
      <c r="AJ372" s="1030"/>
      <c r="AK372" s="1030"/>
      <c r="AL372" s="1030"/>
      <c r="AM372" s="1030"/>
      <c r="AN372" s="1030"/>
      <c r="AO372" s="1030"/>
      <c r="AP372" s="1030"/>
      <c r="AQ372" s="1030"/>
      <c r="AR372" s="1030"/>
      <c r="AS372" s="1030"/>
      <c r="AT372" s="1030"/>
      <c r="AU372" s="1030"/>
      <c r="AV372" s="1030"/>
      <c r="AW372" s="1030"/>
      <c r="AX372" s="1030"/>
      <c r="AY372" s="1030"/>
      <c r="AZ372" s="1030"/>
      <c r="BA372" s="1030"/>
      <c r="BB372" s="1030"/>
      <c r="BC372" s="1030"/>
      <c r="BD372" s="1030"/>
    </row>
    <row r="373" spans="1:56" s="1" customFormat="1" ht="12" customHeight="1" thickTop="1" thickBot="1">
      <c r="A373" s="300"/>
      <c r="B373" s="515"/>
      <c r="C373" s="876"/>
      <c r="D373" s="107"/>
      <c r="E373" s="107"/>
      <c r="F373" s="107"/>
      <c r="G373" s="107"/>
      <c r="H373" s="107"/>
      <c r="I373" s="876"/>
      <c r="J373" s="14" t="s">
        <v>133</v>
      </c>
      <c r="K373" s="52">
        <f>SUM(K353:K357,K359:K363,K365:K366,K368:K368,K370:K372)</f>
        <v>0</v>
      </c>
      <c r="L373" s="747"/>
      <c r="M373" s="772"/>
      <c r="N373" s="772"/>
      <c r="O373" s="773"/>
      <c r="P373" s="1172"/>
      <c r="Q373" s="52">
        <f>SUM(Q353:Q357,Q359:Q363,Q365:Q366,Q368:Q368,Q370:Q372)</f>
        <v>0</v>
      </c>
      <c r="R373" s="52">
        <f>SUM(R353:R357,R359:R363,R365:R366,R368:R368,R370:R372)</f>
        <v>0</v>
      </c>
      <c r="S373" s="1042" t="b">
        <f>Q373+R373=K373</f>
        <v>1</v>
      </c>
      <c r="T373" s="1043"/>
      <c r="U373" s="1043"/>
      <c r="V373" s="1043"/>
      <c r="W373" s="373"/>
      <c r="X373" s="373"/>
      <c r="Y373" s="373"/>
      <c r="Z373" s="1030"/>
      <c r="AA373" s="1030"/>
      <c r="AB373" s="1030"/>
      <c r="AC373" s="1030"/>
      <c r="AD373" s="1030"/>
      <c r="AE373" s="1030"/>
      <c r="AF373" s="1030"/>
      <c r="AG373" s="1030"/>
      <c r="AH373" s="1030"/>
      <c r="AI373" s="1030"/>
      <c r="AJ373" s="1030"/>
      <c r="AK373" s="1030"/>
      <c r="AL373" s="1030"/>
      <c r="AM373" s="1030"/>
      <c r="AN373" s="1030"/>
      <c r="AO373" s="1030"/>
      <c r="AP373" s="1030"/>
      <c r="AQ373" s="1030"/>
      <c r="AR373" s="1030"/>
      <c r="AS373" s="1030"/>
      <c r="AT373" s="1030"/>
      <c r="AU373" s="1030"/>
      <c r="AV373" s="1030"/>
      <c r="AW373" s="1030"/>
      <c r="AX373" s="1030"/>
      <c r="AY373" s="1030"/>
      <c r="AZ373" s="1030"/>
      <c r="BA373" s="1030"/>
      <c r="BB373" s="1030"/>
      <c r="BC373" s="1030"/>
      <c r="BD373" s="1030"/>
    </row>
    <row r="374" spans="1:56" s="1" customFormat="1" ht="12" customHeight="1" thickBot="1">
      <c r="A374" s="300"/>
      <c r="B374" s="600"/>
      <c r="C374" s="876"/>
      <c r="D374" s="107"/>
      <c r="E374" s="107"/>
      <c r="F374" s="107"/>
      <c r="G374" s="107"/>
      <c r="H374" s="107"/>
      <c r="I374" s="876"/>
      <c r="J374" s="16"/>
      <c r="K374" s="17"/>
      <c r="L374" s="747"/>
      <c r="M374" s="772"/>
      <c r="N374" s="772"/>
      <c r="O374" s="773"/>
      <c r="P374" s="1178"/>
      <c r="Q374" s="15"/>
      <c r="R374" s="15"/>
      <c r="S374" s="1039"/>
      <c r="T374" s="1025"/>
      <c r="U374" s="1025"/>
      <c r="V374" s="1025"/>
      <c r="W374" s="373"/>
      <c r="X374" s="373"/>
      <c r="Y374" s="373"/>
      <c r="Z374" s="1030"/>
      <c r="AA374" s="1030"/>
      <c r="AB374" s="1030"/>
      <c r="AC374" s="1030"/>
      <c r="AD374" s="1030"/>
      <c r="AE374" s="1030"/>
      <c r="AF374" s="1030"/>
      <c r="AG374" s="1030"/>
      <c r="AH374" s="1030"/>
      <c r="AI374" s="1030"/>
      <c r="AJ374" s="1030"/>
      <c r="AK374" s="1030"/>
      <c r="AL374" s="1030"/>
      <c r="AM374" s="1030"/>
      <c r="AN374" s="1030"/>
      <c r="AO374" s="1030"/>
      <c r="AP374" s="1030"/>
      <c r="AQ374" s="1030"/>
      <c r="AR374" s="1030"/>
      <c r="AS374" s="1030"/>
      <c r="AT374" s="1030"/>
      <c r="AU374" s="1030"/>
      <c r="AV374" s="1030"/>
      <c r="AW374" s="1030"/>
      <c r="AX374" s="1030"/>
      <c r="AY374" s="1030"/>
      <c r="AZ374" s="1030"/>
      <c r="BA374" s="1030"/>
      <c r="BB374" s="1030"/>
      <c r="BC374" s="1030"/>
      <c r="BD374" s="1030"/>
    </row>
    <row r="375" spans="1:56" s="1" customFormat="1" ht="16.5" thickTop="1" thickBot="1">
      <c r="A375" s="590" t="s">
        <v>533</v>
      </c>
      <c r="B375" s="601" t="s">
        <v>534</v>
      </c>
      <c r="C375" s="878"/>
      <c r="D375" s="620"/>
      <c r="E375" s="620"/>
      <c r="F375" s="620"/>
      <c r="G375" s="620"/>
      <c r="H375" s="620"/>
      <c r="I375" s="878"/>
      <c r="J375" s="874"/>
      <c r="K375" s="99"/>
      <c r="L375" s="747"/>
      <c r="M375" s="772"/>
      <c r="N375" s="772"/>
      <c r="O375" s="773"/>
      <c r="P375" s="1207"/>
      <c r="Q375" s="13" t="s">
        <v>118</v>
      </c>
      <c r="R375" s="13" t="s">
        <v>119</v>
      </c>
      <c r="S375" s="1039"/>
      <c r="T375" s="1025"/>
      <c r="U375" s="1025"/>
      <c r="V375" s="1025"/>
      <c r="W375" s="1059" t="s">
        <v>535</v>
      </c>
      <c r="X375" s="1060"/>
      <c r="Y375" s="1060"/>
      <c r="Z375" s="1060"/>
      <c r="AA375" s="1060"/>
      <c r="AB375" s="1061"/>
      <c r="AC375" s="1065"/>
      <c r="AD375" s="1065"/>
      <c r="AE375" s="1065"/>
      <c r="AF375" s="1065"/>
      <c r="AG375" s="1065"/>
      <c r="AH375" s="1065"/>
      <c r="AI375" s="1065"/>
      <c r="AJ375" s="1065"/>
      <c r="AK375" s="1065"/>
      <c r="AL375" s="1065"/>
      <c r="AM375" s="1065"/>
      <c r="AN375" s="1065"/>
      <c r="AO375" s="1065"/>
      <c r="AP375" s="1065"/>
      <c r="AQ375" s="1065"/>
      <c r="AR375" s="1065"/>
      <c r="AS375" s="1066"/>
      <c r="AT375" s="1030"/>
      <c r="AU375" s="1030"/>
      <c r="AV375" s="1030"/>
      <c r="AW375" s="1030"/>
      <c r="AX375" s="1030"/>
      <c r="AY375" s="1030"/>
      <c r="AZ375" s="1030"/>
      <c r="BA375" s="1030"/>
      <c r="BB375" s="1030"/>
      <c r="BC375" s="1030"/>
      <c r="BD375" s="1030"/>
    </row>
    <row r="376" spans="1:56" s="1" customFormat="1" ht="15" thickTop="1" thickBot="1">
      <c r="A376" s="592" t="s">
        <v>536</v>
      </c>
      <c r="B376" s="602" t="s">
        <v>537</v>
      </c>
      <c r="C376" s="880"/>
      <c r="D376" s="621"/>
      <c r="E376" s="621"/>
      <c r="F376" s="621"/>
      <c r="G376" s="621"/>
      <c r="H376" s="621"/>
      <c r="I376" s="880"/>
      <c r="J376" s="896"/>
      <c r="K376" s="19"/>
      <c r="L376" s="747"/>
      <c r="M376" s="107"/>
      <c r="N376" s="107"/>
      <c r="O376" s="774"/>
      <c r="P376" s="1175"/>
      <c r="Q376" s="18"/>
      <c r="R376" s="20"/>
      <c r="S376" s="1501" t="s">
        <v>271</v>
      </c>
      <c r="T376" s="1502"/>
      <c r="U376" s="1502"/>
      <c r="V376" s="1563"/>
      <c r="W376" s="1062" t="s">
        <v>538</v>
      </c>
      <c r="X376" s="1063"/>
      <c r="Y376" s="1063"/>
      <c r="Z376" s="1063"/>
      <c r="AA376" s="1063"/>
      <c r="AB376" s="1064"/>
      <c r="AC376" s="1067"/>
      <c r="AD376" s="1067"/>
      <c r="AE376" s="1067"/>
      <c r="AF376" s="1067"/>
      <c r="AG376" s="1067"/>
      <c r="AH376" s="1067"/>
      <c r="AI376" s="1067"/>
      <c r="AJ376" s="1067"/>
      <c r="AK376" s="1067"/>
      <c r="AL376" s="1067"/>
      <c r="AM376" s="1067"/>
      <c r="AN376" s="1067"/>
      <c r="AO376" s="1067"/>
      <c r="AP376" s="1067"/>
      <c r="AQ376" s="1067"/>
      <c r="AR376" s="1067"/>
      <c r="AS376" s="1068"/>
      <c r="AT376" s="1030"/>
      <c r="AU376" s="1030"/>
      <c r="AV376" s="1030"/>
      <c r="AW376" s="1030"/>
      <c r="AX376" s="1030"/>
      <c r="AY376" s="1030"/>
      <c r="AZ376" s="1030"/>
      <c r="BA376" s="1030"/>
      <c r="BB376" s="1030"/>
      <c r="BC376" s="1030"/>
      <c r="BD376" s="1030"/>
    </row>
    <row r="377" spans="1:56" s="1" customFormat="1" ht="12" customHeight="1" thickTop="1" thickBot="1">
      <c r="A377" s="591" t="s">
        <v>539</v>
      </c>
      <c r="B377" s="206"/>
      <c r="C377" s="875"/>
      <c r="D377" s="50"/>
      <c r="E377" s="757"/>
      <c r="F377" s="2"/>
      <c r="G377" s="2"/>
      <c r="H377" s="748"/>
      <c r="I377" s="887"/>
      <c r="J377" s="894"/>
      <c r="K377" s="51">
        <f t="shared" ref="K377:K406" si="74">ROUND(C377*D377*I377,0)</f>
        <v>0</v>
      </c>
      <c r="L377" s="757">
        <f t="shared" ref="L377:L384" si="75">M377/100</f>
        <v>0</v>
      </c>
      <c r="M377" s="770"/>
      <c r="N377" s="770">
        <f t="shared" ref="N377:N384" si="76">K377-M377</f>
        <v>0</v>
      </c>
      <c r="O377" s="822" t="e">
        <f t="shared" ref="O377:O384" si="77">-N377/L377/100</f>
        <v>#DIV/0!</v>
      </c>
      <c r="P377" s="1198"/>
      <c r="Q377" s="50"/>
      <c r="R377" s="160">
        <f t="shared" ref="R377:R384" si="78">SUM(K377)</f>
        <v>0</v>
      </c>
      <c r="S377" s="1498"/>
      <c r="T377" s="1499"/>
      <c r="U377" s="1499"/>
      <c r="V377" s="1500"/>
      <c r="W377" s="373"/>
      <c r="X377" s="373"/>
      <c r="Y377" s="373"/>
      <c r="Z377" s="1030"/>
      <c r="AA377" s="1030"/>
      <c r="AB377" s="1030"/>
      <c r="AC377" s="1030"/>
      <c r="AD377" s="1030"/>
      <c r="AE377" s="1030"/>
      <c r="AF377" s="1030"/>
      <c r="AG377" s="1030"/>
      <c r="AH377" s="1030"/>
      <c r="AI377" s="1030"/>
      <c r="AJ377" s="1030"/>
      <c r="AK377" s="1030"/>
      <c r="AL377" s="1030"/>
      <c r="AM377" s="1030"/>
      <c r="AN377" s="1030"/>
      <c r="AO377" s="1030"/>
      <c r="AP377" s="1030"/>
      <c r="AQ377" s="1030"/>
      <c r="AR377" s="1030"/>
      <c r="AS377" s="1030"/>
      <c r="AT377" s="1030"/>
      <c r="AU377" s="1030"/>
      <c r="AV377" s="1030"/>
      <c r="AW377" s="1030"/>
      <c r="AX377" s="1030"/>
      <c r="AY377" s="1030"/>
      <c r="AZ377" s="1030"/>
      <c r="BA377" s="1030"/>
      <c r="BB377" s="1030"/>
      <c r="BC377" s="1030"/>
      <c r="BD377" s="1030"/>
    </row>
    <row r="378" spans="1:56" s="1" customFormat="1" ht="12" customHeight="1" thickTop="1" thickBot="1">
      <c r="A378" s="591" t="s">
        <v>540</v>
      </c>
      <c r="B378" s="206"/>
      <c r="C378" s="875"/>
      <c r="D378" s="50"/>
      <c r="E378" s="757">
        <f t="shared" ref="E378:E384" si="79">F378/100</f>
        <v>0</v>
      </c>
      <c r="F378" s="2"/>
      <c r="G378" s="2">
        <f t="shared" ref="G378:G384" si="80">D378-F378</f>
        <v>0</v>
      </c>
      <c r="H378" s="748" t="e">
        <f t="shared" ref="H378:H384" si="81">-G378/E378/100</f>
        <v>#DIV/0!</v>
      </c>
      <c r="I378" s="887"/>
      <c r="J378" s="894"/>
      <c r="K378" s="51">
        <f t="shared" si="74"/>
        <v>0</v>
      </c>
      <c r="L378" s="757">
        <f t="shared" si="75"/>
        <v>0</v>
      </c>
      <c r="M378" s="770"/>
      <c r="N378" s="770">
        <f t="shared" si="76"/>
        <v>0</v>
      </c>
      <c r="O378" s="771" t="e">
        <f t="shared" si="77"/>
        <v>#DIV/0!</v>
      </c>
      <c r="P378" s="1198"/>
      <c r="Q378" s="50"/>
      <c r="R378" s="160">
        <f t="shared" si="78"/>
        <v>0</v>
      </c>
      <c r="S378" s="1498"/>
      <c r="T378" s="1499"/>
      <c r="U378" s="1499"/>
      <c r="V378" s="1500"/>
      <c r="W378" s="373"/>
      <c r="X378" s="373"/>
      <c r="Y378" s="373"/>
      <c r="Z378" s="1030"/>
      <c r="AA378" s="1030"/>
      <c r="AB378" s="1030"/>
      <c r="AC378" s="1030"/>
      <c r="AD378" s="1030"/>
      <c r="AE378" s="1030"/>
      <c r="AF378" s="1030"/>
      <c r="AG378" s="1030"/>
      <c r="AH378" s="1030"/>
      <c r="AI378" s="1030"/>
      <c r="AJ378" s="1030"/>
      <c r="AK378" s="1030"/>
      <c r="AL378" s="1030"/>
      <c r="AM378" s="1030"/>
      <c r="AN378" s="1030"/>
      <c r="AO378" s="1030"/>
      <c r="AP378" s="1030"/>
      <c r="AQ378" s="1030"/>
      <c r="AR378" s="1030"/>
      <c r="AS378" s="1030"/>
      <c r="AT378" s="1030"/>
      <c r="AU378" s="1030"/>
      <c r="AV378" s="1030"/>
      <c r="AW378" s="1030"/>
      <c r="AX378" s="1030"/>
      <c r="AY378" s="1030"/>
      <c r="AZ378" s="1030"/>
      <c r="BA378" s="1030"/>
      <c r="BB378" s="1030"/>
      <c r="BC378" s="1030"/>
      <c r="BD378" s="1030"/>
    </row>
    <row r="379" spans="1:56" s="1" customFormat="1" ht="12" customHeight="1" thickTop="1" thickBot="1">
      <c r="A379" s="591" t="s">
        <v>541</v>
      </c>
      <c r="B379" s="206"/>
      <c r="C379" s="875"/>
      <c r="D379" s="50"/>
      <c r="E379" s="757">
        <f t="shared" si="79"/>
        <v>0</v>
      </c>
      <c r="F379" s="2"/>
      <c r="G379" s="2">
        <f t="shared" si="80"/>
        <v>0</v>
      </c>
      <c r="H379" s="748" t="e">
        <f t="shared" si="81"/>
        <v>#DIV/0!</v>
      </c>
      <c r="I379" s="887"/>
      <c r="J379" s="894"/>
      <c r="K379" s="51">
        <f t="shared" si="74"/>
        <v>0</v>
      </c>
      <c r="L379" s="757">
        <f t="shared" si="75"/>
        <v>0</v>
      </c>
      <c r="M379" s="770"/>
      <c r="N379" s="770">
        <f t="shared" si="76"/>
        <v>0</v>
      </c>
      <c r="O379" s="771" t="e">
        <f t="shared" si="77"/>
        <v>#DIV/0!</v>
      </c>
      <c r="P379" s="1198"/>
      <c r="Q379" s="50"/>
      <c r="R379" s="160">
        <f t="shared" si="78"/>
        <v>0</v>
      </c>
      <c r="S379" s="1498"/>
      <c r="T379" s="1499"/>
      <c r="U379" s="1499"/>
      <c r="V379" s="1500"/>
      <c r="W379" s="373"/>
      <c r="X379" s="373"/>
      <c r="Y379" s="373"/>
      <c r="Z379" s="1030"/>
      <c r="AA379" s="1030"/>
      <c r="AB379" s="1030"/>
      <c r="AC379" s="1030"/>
      <c r="AD379" s="1030"/>
      <c r="AE379" s="1030"/>
      <c r="AF379" s="1030"/>
      <c r="AG379" s="1030"/>
      <c r="AH379" s="1030"/>
      <c r="AI379" s="1030"/>
      <c r="AJ379" s="1030"/>
      <c r="AK379" s="1030"/>
      <c r="AL379" s="1030"/>
      <c r="AM379" s="1030"/>
      <c r="AN379" s="1030"/>
      <c r="AO379" s="1030"/>
      <c r="AP379" s="1030"/>
      <c r="AQ379" s="1030"/>
      <c r="AR379" s="1030"/>
      <c r="AS379" s="1030"/>
      <c r="AT379" s="1030"/>
      <c r="AU379" s="1030"/>
      <c r="AV379" s="1030"/>
      <c r="AW379" s="1030"/>
      <c r="AX379" s="1030"/>
      <c r="AY379" s="1030"/>
      <c r="AZ379" s="1030"/>
      <c r="BA379" s="1030"/>
      <c r="BB379" s="1030"/>
      <c r="BC379" s="1030"/>
      <c r="BD379" s="1030"/>
    </row>
    <row r="380" spans="1:56" s="1" customFormat="1" ht="12" customHeight="1" thickTop="1" thickBot="1">
      <c r="A380" s="591" t="s">
        <v>542</v>
      </c>
      <c r="B380" s="206"/>
      <c r="C380" s="875"/>
      <c r="D380" s="50"/>
      <c r="E380" s="757">
        <f t="shared" si="79"/>
        <v>0</v>
      </c>
      <c r="F380" s="2"/>
      <c r="G380" s="2">
        <f t="shared" si="80"/>
        <v>0</v>
      </c>
      <c r="H380" s="748" t="e">
        <f t="shared" si="81"/>
        <v>#DIV/0!</v>
      </c>
      <c r="I380" s="887"/>
      <c r="J380" s="894"/>
      <c r="K380" s="51">
        <f t="shared" si="74"/>
        <v>0</v>
      </c>
      <c r="L380" s="757">
        <f t="shared" si="75"/>
        <v>0</v>
      </c>
      <c r="M380" s="770"/>
      <c r="N380" s="770">
        <f t="shared" si="76"/>
        <v>0</v>
      </c>
      <c r="O380" s="771" t="e">
        <f t="shared" si="77"/>
        <v>#DIV/0!</v>
      </c>
      <c r="P380" s="1198"/>
      <c r="Q380" s="50"/>
      <c r="R380" s="160">
        <f t="shared" si="78"/>
        <v>0</v>
      </c>
      <c r="S380" s="1498"/>
      <c r="T380" s="1499"/>
      <c r="U380" s="1499"/>
      <c r="V380" s="1500"/>
      <c r="W380" s="373"/>
      <c r="X380" s="373"/>
      <c r="Y380" s="373"/>
      <c r="Z380" s="1030"/>
      <c r="AA380" s="1030"/>
      <c r="AB380" s="1030"/>
      <c r="AC380" s="1030"/>
      <c r="AD380" s="1030"/>
      <c r="AE380" s="1030"/>
      <c r="AF380" s="1030"/>
      <c r="AG380" s="1030"/>
      <c r="AH380" s="1030"/>
      <c r="AI380" s="1030"/>
      <c r="AJ380" s="1030"/>
      <c r="AK380" s="1030"/>
      <c r="AL380" s="1030"/>
      <c r="AM380" s="1030"/>
      <c r="AN380" s="1030"/>
      <c r="AO380" s="1030"/>
      <c r="AP380" s="1030"/>
      <c r="AQ380" s="1030"/>
      <c r="AR380" s="1030"/>
      <c r="AS380" s="1030"/>
      <c r="AT380" s="1030"/>
      <c r="AU380" s="1030"/>
      <c r="AV380" s="1030"/>
      <c r="AW380" s="1030"/>
      <c r="AX380" s="1030"/>
      <c r="AY380" s="1030"/>
      <c r="AZ380" s="1030"/>
      <c r="BA380" s="1030"/>
      <c r="BB380" s="1030"/>
      <c r="BC380" s="1030"/>
      <c r="BD380" s="1030"/>
    </row>
    <row r="381" spans="1:56" s="1" customFormat="1" ht="12" customHeight="1" thickTop="1" thickBot="1">
      <c r="A381" s="591" t="s">
        <v>543</v>
      </c>
      <c r="B381" s="206"/>
      <c r="C381" s="875"/>
      <c r="D381" s="50"/>
      <c r="E381" s="757">
        <f t="shared" si="79"/>
        <v>0</v>
      </c>
      <c r="F381" s="2"/>
      <c r="G381" s="2">
        <f t="shared" si="80"/>
        <v>0</v>
      </c>
      <c r="H381" s="748" t="e">
        <f t="shared" si="81"/>
        <v>#DIV/0!</v>
      </c>
      <c r="I381" s="887"/>
      <c r="J381" s="894"/>
      <c r="K381" s="51">
        <f t="shared" si="74"/>
        <v>0</v>
      </c>
      <c r="L381" s="757">
        <f t="shared" si="75"/>
        <v>0</v>
      </c>
      <c r="M381" s="770"/>
      <c r="N381" s="770">
        <f t="shared" si="76"/>
        <v>0</v>
      </c>
      <c r="O381" s="771" t="e">
        <f t="shared" si="77"/>
        <v>#DIV/0!</v>
      </c>
      <c r="P381" s="1198"/>
      <c r="Q381" s="50"/>
      <c r="R381" s="160">
        <f t="shared" si="78"/>
        <v>0</v>
      </c>
      <c r="S381" s="1498"/>
      <c r="T381" s="1499"/>
      <c r="U381" s="1499"/>
      <c r="V381" s="1500"/>
      <c r="W381" s="373"/>
      <c r="X381" s="373"/>
      <c r="Y381" s="373"/>
      <c r="Z381" s="1030"/>
      <c r="AA381" s="1030"/>
      <c r="AB381" s="1030"/>
      <c r="AC381" s="1030"/>
      <c r="AD381" s="1030"/>
      <c r="AE381" s="1030"/>
      <c r="AF381" s="1030"/>
      <c r="AG381" s="1030"/>
      <c r="AH381" s="1030"/>
      <c r="AI381" s="1030"/>
      <c r="AJ381" s="1030"/>
      <c r="AK381" s="1030"/>
      <c r="AL381" s="1030"/>
      <c r="AM381" s="1030"/>
      <c r="AN381" s="1030"/>
      <c r="AO381" s="1030"/>
      <c r="AP381" s="1030"/>
      <c r="AQ381" s="1030"/>
      <c r="AR381" s="1030"/>
      <c r="AS381" s="1030"/>
      <c r="AT381" s="1030"/>
      <c r="AU381" s="1030"/>
      <c r="AV381" s="1030"/>
      <c r="AW381" s="1030"/>
      <c r="AX381" s="1030"/>
      <c r="AY381" s="1030"/>
      <c r="AZ381" s="1030"/>
      <c r="BA381" s="1030"/>
      <c r="BB381" s="1030"/>
      <c r="BC381" s="1030"/>
      <c r="BD381" s="1030"/>
    </row>
    <row r="382" spans="1:56" s="1" customFormat="1" ht="12" customHeight="1" thickTop="1" thickBot="1">
      <c r="A382" s="591" t="s">
        <v>544</v>
      </c>
      <c r="B382" s="206"/>
      <c r="C382" s="875"/>
      <c r="D382" s="50"/>
      <c r="E382" s="757">
        <f t="shared" si="79"/>
        <v>0</v>
      </c>
      <c r="F382" s="2"/>
      <c r="G382" s="2">
        <f t="shared" si="80"/>
        <v>0</v>
      </c>
      <c r="H382" s="748" t="e">
        <f t="shared" si="81"/>
        <v>#DIV/0!</v>
      </c>
      <c r="I382" s="887"/>
      <c r="J382" s="894"/>
      <c r="K382" s="51">
        <f t="shared" si="74"/>
        <v>0</v>
      </c>
      <c r="L382" s="757">
        <f t="shared" si="75"/>
        <v>0</v>
      </c>
      <c r="M382" s="770"/>
      <c r="N382" s="770">
        <f t="shared" si="76"/>
        <v>0</v>
      </c>
      <c r="O382" s="771" t="e">
        <f t="shared" si="77"/>
        <v>#DIV/0!</v>
      </c>
      <c r="P382" s="1198"/>
      <c r="Q382" s="50"/>
      <c r="R382" s="160">
        <f t="shared" si="78"/>
        <v>0</v>
      </c>
      <c r="S382" s="1498"/>
      <c r="T382" s="1499"/>
      <c r="U382" s="1499"/>
      <c r="V382" s="1500"/>
      <c r="W382" s="373"/>
      <c r="X382" s="373"/>
      <c r="Y382" s="373"/>
      <c r="Z382" s="1030"/>
      <c r="AA382" s="1030"/>
      <c r="AB382" s="1030"/>
      <c r="AC382" s="1030"/>
      <c r="AD382" s="1030"/>
      <c r="AE382" s="1030"/>
      <c r="AF382" s="1030"/>
      <c r="AG382" s="1030"/>
      <c r="AH382" s="1030"/>
      <c r="AI382" s="1030"/>
      <c r="AJ382" s="1030"/>
      <c r="AK382" s="1030"/>
      <c r="AL382" s="1030"/>
      <c r="AM382" s="1030"/>
      <c r="AN382" s="1030"/>
      <c r="AO382" s="1030"/>
      <c r="AP382" s="1030"/>
      <c r="AQ382" s="1030"/>
      <c r="AR382" s="1030"/>
      <c r="AS382" s="1030"/>
      <c r="AT382" s="1030"/>
      <c r="AU382" s="1030"/>
      <c r="AV382" s="1030"/>
      <c r="AW382" s="1030"/>
      <c r="AX382" s="1030"/>
      <c r="AY382" s="1030"/>
      <c r="AZ382" s="1030"/>
      <c r="BA382" s="1030"/>
      <c r="BB382" s="1030"/>
      <c r="BC382" s="1030"/>
      <c r="BD382" s="1030"/>
    </row>
    <row r="383" spans="1:56" s="1" customFormat="1" ht="12" customHeight="1" thickTop="1" thickBot="1">
      <c r="A383" s="591" t="s">
        <v>545</v>
      </c>
      <c r="B383" s="206"/>
      <c r="C383" s="875"/>
      <c r="D383" s="50"/>
      <c r="E383" s="757">
        <f t="shared" si="79"/>
        <v>0</v>
      </c>
      <c r="F383" s="2"/>
      <c r="G383" s="2">
        <f t="shared" si="80"/>
        <v>0</v>
      </c>
      <c r="H383" s="748" t="e">
        <f t="shared" si="81"/>
        <v>#DIV/0!</v>
      </c>
      <c r="I383" s="887"/>
      <c r="J383" s="894"/>
      <c r="K383" s="51">
        <f t="shared" si="74"/>
        <v>0</v>
      </c>
      <c r="L383" s="757">
        <f t="shared" si="75"/>
        <v>0</v>
      </c>
      <c r="M383" s="770"/>
      <c r="N383" s="770">
        <f t="shared" si="76"/>
        <v>0</v>
      </c>
      <c r="O383" s="771" t="e">
        <f t="shared" si="77"/>
        <v>#DIV/0!</v>
      </c>
      <c r="P383" s="1198"/>
      <c r="Q383" s="50"/>
      <c r="R383" s="160">
        <f t="shared" si="78"/>
        <v>0</v>
      </c>
      <c r="S383" s="1498"/>
      <c r="T383" s="1499"/>
      <c r="U383" s="1499"/>
      <c r="V383" s="1500"/>
      <c r="W383" s="373"/>
      <c r="X383" s="373"/>
      <c r="Y383" s="373"/>
      <c r="Z383" s="1030"/>
      <c r="AA383" s="1030"/>
      <c r="AB383" s="1030"/>
      <c r="AC383" s="1030"/>
      <c r="AD383" s="1030"/>
      <c r="AE383" s="1030"/>
      <c r="AF383" s="1030"/>
      <c r="AG383" s="1030"/>
      <c r="AH383" s="1030"/>
      <c r="AI383" s="1030"/>
      <c r="AJ383" s="1030"/>
      <c r="AK383" s="1030"/>
      <c r="AL383" s="1030"/>
      <c r="AM383" s="1030"/>
      <c r="AN383" s="1030"/>
      <c r="AO383" s="1030"/>
      <c r="AP383" s="1030"/>
      <c r="AQ383" s="1030"/>
      <c r="AR383" s="1030"/>
      <c r="AS383" s="1030"/>
      <c r="AT383" s="1030"/>
      <c r="AU383" s="1030"/>
      <c r="AV383" s="1030"/>
      <c r="AW383" s="1030"/>
      <c r="AX383" s="1030"/>
      <c r="AY383" s="1030"/>
      <c r="AZ383" s="1030"/>
      <c r="BA383" s="1030"/>
      <c r="BB383" s="1030"/>
      <c r="BC383" s="1030"/>
      <c r="BD383" s="1030"/>
    </row>
    <row r="384" spans="1:56" s="1" customFormat="1" ht="12" customHeight="1" thickTop="1" thickBot="1">
      <c r="A384" s="591" t="s">
        <v>546</v>
      </c>
      <c r="B384" s="206"/>
      <c r="C384" s="875"/>
      <c r="D384" s="50"/>
      <c r="E384" s="757">
        <f t="shared" si="79"/>
        <v>0</v>
      </c>
      <c r="F384" s="2"/>
      <c r="G384" s="2">
        <f t="shared" si="80"/>
        <v>0</v>
      </c>
      <c r="H384" s="748" t="e">
        <f t="shared" si="81"/>
        <v>#DIV/0!</v>
      </c>
      <c r="I384" s="887"/>
      <c r="J384" s="894"/>
      <c r="K384" s="51">
        <f t="shared" si="74"/>
        <v>0</v>
      </c>
      <c r="L384" s="757">
        <f t="shared" si="75"/>
        <v>0</v>
      </c>
      <c r="M384" s="770"/>
      <c r="N384" s="770">
        <f t="shared" si="76"/>
        <v>0</v>
      </c>
      <c r="O384" s="771" t="e">
        <f t="shared" si="77"/>
        <v>#DIV/0!</v>
      </c>
      <c r="P384" s="1198"/>
      <c r="Q384" s="50"/>
      <c r="R384" s="160">
        <f t="shared" si="78"/>
        <v>0</v>
      </c>
      <c r="S384" s="1498"/>
      <c r="T384" s="1499"/>
      <c r="U384" s="1499"/>
      <c r="V384" s="1500"/>
      <c r="W384" s="373"/>
      <c r="X384" s="373"/>
      <c r="Y384" s="373"/>
      <c r="Z384" s="1030"/>
      <c r="AA384" s="1030"/>
      <c r="AB384" s="1030"/>
      <c r="AC384" s="1030"/>
      <c r="AD384" s="1030"/>
      <c r="AE384" s="1030"/>
      <c r="AF384" s="1030"/>
      <c r="AG384" s="1030"/>
      <c r="AH384" s="1030"/>
      <c r="AI384" s="1030"/>
      <c r="AJ384" s="1030"/>
      <c r="AK384" s="1030"/>
      <c r="AL384" s="1030"/>
      <c r="AM384" s="1030"/>
      <c r="AN384" s="1030"/>
      <c r="AO384" s="1030"/>
      <c r="AP384" s="1030"/>
      <c r="AQ384" s="1030"/>
      <c r="AR384" s="1030"/>
      <c r="AS384" s="1030"/>
      <c r="AT384" s="1030"/>
      <c r="AU384" s="1030"/>
      <c r="AV384" s="1030"/>
      <c r="AW384" s="1030"/>
      <c r="AX384" s="1030"/>
      <c r="AY384" s="1030"/>
      <c r="AZ384" s="1030"/>
      <c r="BA384" s="1030"/>
      <c r="BB384" s="1030"/>
      <c r="BC384" s="1030"/>
      <c r="BD384" s="1030"/>
    </row>
    <row r="385" spans="1:56" s="1" customFormat="1" ht="15" thickTop="1" thickBot="1">
      <c r="A385" s="592" t="s">
        <v>547</v>
      </c>
      <c r="B385" s="602" t="s">
        <v>548</v>
      </c>
      <c r="C385" s="880"/>
      <c r="D385" s="621"/>
      <c r="E385" s="621"/>
      <c r="F385" s="621"/>
      <c r="G385" s="621"/>
      <c r="H385" s="621"/>
      <c r="I385" s="880"/>
      <c r="J385" s="896"/>
      <c r="K385" s="19"/>
      <c r="L385" s="747"/>
      <c r="M385" s="107"/>
      <c r="N385" s="107"/>
      <c r="O385" s="774"/>
      <c r="P385" s="1175"/>
      <c r="Q385" s="18"/>
      <c r="R385" s="20"/>
      <c r="S385" s="1501" t="s">
        <v>271</v>
      </c>
      <c r="T385" s="1502"/>
      <c r="U385" s="1502"/>
      <c r="V385" s="1503"/>
      <c r="W385" s="1027"/>
      <c r="X385" s="1027"/>
      <c r="Y385" s="1027"/>
      <c r="Z385" s="1530" t="s">
        <v>333</v>
      </c>
      <c r="AA385" s="1530"/>
      <c r="AB385" s="1530"/>
      <c r="AC385" s="1530"/>
      <c r="AD385" s="1530"/>
      <c r="AE385" s="1527" t="s">
        <v>334</v>
      </c>
      <c r="AF385" s="1528"/>
      <c r="AG385" s="1529"/>
      <c r="AK385" s="1530" t="s">
        <v>333</v>
      </c>
      <c r="AL385" s="1530"/>
      <c r="AM385" s="1530"/>
      <c r="AN385" s="1530"/>
      <c r="AO385" s="1530"/>
      <c r="AP385" s="1527" t="s">
        <v>334</v>
      </c>
      <c r="AQ385" s="1528"/>
      <c r="AR385" s="1529"/>
      <c r="AV385" s="1530" t="s">
        <v>333</v>
      </c>
      <c r="AW385" s="1530"/>
      <c r="AX385" s="1530"/>
      <c r="AY385" s="1530"/>
      <c r="AZ385" s="1530"/>
      <c r="BA385" s="1527" t="s">
        <v>334</v>
      </c>
      <c r="BB385" s="1528"/>
      <c r="BC385" s="1529"/>
    </row>
    <row r="386" spans="1:56" s="1" customFormat="1" ht="12" customHeight="1" thickTop="1" thickBot="1">
      <c r="A386" s="591" t="s">
        <v>549</v>
      </c>
      <c r="B386" s="206"/>
      <c r="C386" s="875"/>
      <c r="D386" s="50"/>
      <c r="E386" s="757">
        <f t="shared" ref="E386:E393" si="82">F386/100</f>
        <v>0</v>
      </c>
      <c r="F386" s="2"/>
      <c r="G386" s="2">
        <f t="shared" ref="G386:G393" si="83">D386-F386</f>
        <v>0</v>
      </c>
      <c r="H386" s="748" t="e">
        <f t="shared" ref="H386:H393" si="84">-G386/E386/100</f>
        <v>#DIV/0!</v>
      </c>
      <c r="I386" s="887"/>
      <c r="J386" s="894"/>
      <c r="K386" s="51">
        <f t="shared" si="74"/>
        <v>0</v>
      </c>
      <c r="L386" s="757">
        <f t="shared" ref="L386:L393" si="85">M386/100</f>
        <v>0</v>
      </c>
      <c r="M386" s="770"/>
      <c r="N386" s="770">
        <f t="shared" ref="N386:N393" si="86">K386-M386</f>
        <v>0</v>
      </c>
      <c r="O386" s="771" t="e">
        <f t="shared" ref="O386:O393" si="87">-N386/L386/100</f>
        <v>#DIV/0!</v>
      </c>
      <c r="P386" s="1198"/>
      <c r="Q386" s="50"/>
      <c r="R386" s="160">
        <f t="shared" ref="R386:R393" si="88">SUM(K386)</f>
        <v>0</v>
      </c>
      <c r="S386" s="1498"/>
      <c r="T386" s="1499"/>
      <c r="U386" s="1499"/>
      <c r="V386" s="1500"/>
      <c r="W386" s="1029"/>
      <c r="X386" s="1031" t="s">
        <v>336</v>
      </c>
      <c r="Y386" s="1021"/>
      <c r="Z386" s="1526"/>
      <c r="AA386" s="1526"/>
      <c r="AB386" s="1526"/>
      <c r="AC386" s="1526"/>
      <c r="AD386" s="1526"/>
      <c r="AE386" s="1523"/>
      <c r="AF386" s="1524"/>
      <c r="AG386" s="1525"/>
      <c r="AI386" s="1018" t="s">
        <v>337</v>
      </c>
      <c r="AJ386" s="1019"/>
      <c r="AK386" s="1526"/>
      <c r="AL386" s="1526"/>
      <c r="AM386" s="1526"/>
      <c r="AN386" s="1526"/>
      <c r="AO386" s="1526"/>
      <c r="AP386" s="1523"/>
      <c r="AQ386" s="1524"/>
      <c r="AR386" s="1525"/>
      <c r="AT386" s="1018" t="s">
        <v>338</v>
      </c>
      <c r="AU386" s="1020"/>
      <c r="AV386" s="1526"/>
      <c r="AW386" s="1526"/>
      <c r="AX386" s="1526"/>
      <c r="AY386" s="1526"/>
      <c r="AZ386" s="1526"/>
      <c r="BA386" s="1523"/>
      <c r="BB386" s="1524"/>
      <c r="BC386" s="1525"/>
    </row>
    <row r="387" spans="1:56" s="1" customFormat="1" ht="12" customHeight="1" thickTop="1" thickBot="1">
      <c r="A387" s="591" t="s">
        <v>550</v>
      </c>
      <c r="B387" s="206"/>
      <c r="C387" s="875"/>
      <c r="D387" s="50"/>
      <c r="E387" s="757">
        <f t="shared" si="82"/>
        <v>0</v>
      </c>
      <c r="F387" s="2"/>
      <c r="G387" s="2">
        <f t="shared" si="83"/>
        <v>0</v>
      </c>
      <c r="H387" s="748" t="e">
        <f t="shared" si="84"/>
        <v>#DIV/0!</v>
      </c>
      <c r="I387" s="887"/>
      <c r="J387" s="894"/>
      <c r="K387" s="51">
        <f t="shared" si="74"/>
        <v>0</v>
      </c>
      <c r="L387" s="757">
        <f t="shared" si="85"/>
        <v>0</v>
      </c>
      <c r="M387" s="770"/>
      <c r="N387" s="770">
        <f t="shared" si="86"/>
        <v>0</v>
      </c>
      <c r="O387" s="771" t="e">
        <f t="shared" si="87"/>
        <v>#DIV/0!</v>
      </c>
      <c r="P387" s="1198"/>
      <c r="Q387" s="50"/>
      <c r="R387" s="160">
        <f t="shared" si="88"/>
        <v>0</v>
      </c>
      <c r="S387" s="1498"/>
      <c r="T387" s="1499"/>
      <c r="U387" s="1499"/>
      <c r="V387" s="1500"/>
      <c r="W387" s="1029"/>
      <c r="X387" s="1031" t="s">
        <v>336</v>
      </c>
      <c r="Y387" s="1021"/>
      <c r="Z387" s="1526"/>
      <c r="AA387" s="1526"/>
      <c r="AB387" s="1526"/>
      <c r="AC387" s="1526"/>
      <c r="AD387" s="1526"/>
      <c r="AE387" s="1523"/>
      <c r="AF387" s="1524"/>
      <c r="AG387" s="1525"/>
      <c r="AI387" s="1018" t="s">
        <v>337</v>
      </c>
      <c r="AJ387" s="1019"/>
      <c r="AK387" s="1526"/>
      <c r="AL387" s="1526"/>
      <c r="AM387" s="1526"/>
      <c r="AN387" s="1526"/>
      <c r="AO387" s="1526"/>
      <c r="AP387" s="1523"/>
      <c r="AQ387" s="1524"/>
      <c r="AR387" s="1525"/>
      <c r="AT387" s="1018" t="s">
        <v>338</v>
      </c>
      <c r="AU387" s="1020"/>
      <c r="AV387" s="1526"/>
      <c r="AW387" s="1526"/>
      <c r="AX387" s="1526"/>
      <c r="AY387" s="1526"/>
      <c r="AZ387" s="1526"/>
      <c r="BA387" s="1523"/>
      <c r="BB387" s="1524"/>
      <c r="BC387" s="1525"/>
    </row>
    <row r="388" spans="1:56" s="1" customFormat="1" ht="12" customHeight="1" thickTop="1" thickBot="1">
      <c r="A388" s="591" t="s">
        <v>551</v>
      </c>
      <c r="B388" s="206"/>
      <c r="C388" s="875"/>
      <c r="D388" s="50"/>
      <c r="E388" s="757">
        <f t="shared" si="82"/>
        <v>0</v>
      </c>
      <c r="F388" s="2"/>
      <c r="G388" s="2">
        <f t="shared" si="83"/>
        <v>0</v>
      </c>
      <c r="H388" s="748" t="e">
        <f t="shared" si="84"/>
        <v>#DIV/0!</v>
      </c>
      <c r="I388" s="887"/>
      <c r="J388" s="894"/>
      <c r="K388" s="51">
        <f t="shared" si="74"/>
        <v>0</v>
      </c>
      <c r="L388" s="757">
        <f t="shared" si="85"/>
        <v>0</v>
      </c>
      <c r="M388" s="770"/>
      <c r="N388" s="770">
        <f t="shared" si="86"/>
        <v>0</v>
      </c>
      <c r="O388" s="771" t="e">
        <f t="shared" si="87"/>
        <v>#DIV/0!</v>
      </c>
      <c r="P388" s="1198"/>
      <c r="Q388" s="50"/>
      <c r="R388" s="160">
        <f t="shared" si="88"/>
        <v>0</v>
      </c>
      <c r="S388" s="1498"/>
      <c r="T388" s="1499"/>
      <c r="U388" s="1499"/>
      <c r="V388" s="1500"/>
      <c r="W388" s="1029"/>
      <c r="X388" s="1031" t="s">
        <v>336</v>
      </c>
      <c r="Y388" s="1021"/>
      <c r="Z388" s="1526"/>
      <c r="AA388" s="1526"/>
      <c r="AB388" s="1526"/>
      <c r="AC388" s="1526"/>
      <c r="AD388" s="1526"/>
      <c r="AE388" s="1523"/>
      <c r="AF388" s="1524"/>
      <c r="AG388" s="1525"/>
      <c r="AI388" s="1018" t="s">
        <v>337</v>
      </c>
      <c r="AJ388" s="1019"/>
      <c r="AK388" s="1526"/>
      <c r="AL388" s="1526"/>
      <c r="AM388" s="1526"/>
      <c r="AN388" s="1526"/>
      <c r="AO388" s="1526"/>
      <c r="AP388" s="1523"/>
      <c r="AQ388" s="1524"/>
      <c r="AR388" s="1525"/>
      <c r="AT388" s="1018" t="s">
        <v>338</v>
      </c>
      <c r="AU388" s="1020"/>
      <c r="AV388" s="1526"/>
      <c r="AW388" s="1526"/>
      <c r="AX388" s="1526"/>
      <c r="AY388" s="1526"/>
      <c r="AZ388" s="1526"/>
      <c r="BA388" s="1523"/>
      <c r="BB388" s="1524"/>
      <c r="BC388" s="1525"/>
    </row>
    <row r="389" spans="1:56" s="1" customFormat="1" ht="12" customHeight="1" thickTop="1" thickBot="1">
      <c r="A389" s="591" t="s">
        <v>552</v>
      </c>
      <c r="B389" s="206"/>
      <c r="C389" s="875"/>
      <c r="D389" s="50"/>
      <c r="E389" s="757">
        <f t="shared" si="82"/>
        <v>0</v>
      </c>
      <c r="F389" s="2"/>
      <c r="G389" s="2">
        <f t="shared" si="83"/>
        <v>0</v>
      </c>
      <c r="H389" s="748" t="e">
        <f t="shared" si="84"/>
        <v>#DIV/0!</v>
      </c>
      <c r="I389" s="887"/>
      <c r="J389" s="894"/>
      <c r="K389" s="51">
        <f t="shared" si="74"/>
        <v>0</v>
      </c>
      <c r="L389" s="757">
        <f t="shared" si="85"/>
        <v>0</v>
      </c>
      <c r="M389" s="770"/>
      <c r="N389" s="770">
        <f t="shared" si="86"/>
        <v>0</v>
      </c>
      <c r="O389" s="771" t="e">
        <f t="shared" si="87"/>
        <v>#DIV/0!</v>
      </c>
      <c r="P389" s="1198"/>
      <c r="Q389" s="50"/>
      <c r="R389" s="160">
        <f t="shared" si="88"/>
        <v>0</v>
      </c>
      <c r="S389" s="1498"/>
      <c r="T389" s="1499"/>
      <c r="U389" s="1499"/>
      <c r="V389" s="1500"/>
      <c r="W389" s="1029"/>
      <c r="X389" s="1031" t="s">
        <v>336</v>
      </c>
      <c r="Y389" s="1021"/>
      <c r="Z389" s="1526"/>
      <c r="AA389" s="1526"/>
      <c r="AB389" s="1526"/>
      <c r="AC389" s="1526"/>
      <c r="AD389" s="1526"/>
      <c r="AE389" s="1523"/>
      <c r="AF389" s="1524"/>
      <c r="AG389" s="1525"/>
      <c r="AI389" s="1018" t="s">
        <v>337</v>
      </c>
      <c r="AJ389" s="1019"/>
      <c r="AK389" s="1526"/>
      <c r="AL389" s="1526"/>
      <c r="AM389" s="1526"/>
      <c r="AN389" s="1526"/>
      <c r="AO389" s="1526"/>
      <c r="AP389" s="1523"/>
      <c r="AQ389" s="1524"/>
      <c r="AR389" s="1525"/>
      <c r="AT389" s="1018" t="s">
        <v>338</v>
      </c>
      <c r="AU389" s="1020"/>
      <c r="AV389" s="1526"/>
      <c r="AW389" s="1526"/>
      <c r="AX389" s="1526"/>
      <c r="AY389" s="1526"/>
      <c r="AZ389" s="1526"/>
      <c r="BA389" s="1523"/>
      <c r="BB389" s="1524"/>
      <c r="BC389" s="1525"/>
    </row>
    <row r="390" spans="1:56" s="1" customFormat="1" ht="12" customHeight="1" thickTop="1" thickBot="1">
      <c r="A390" s="591" t="s">
        <v>553</v>
      </c>
      <c r="B390" s="206"/>
      <c r="C390" s="875"/>
      <c r="D390" s="50"/>
      <c r="E390" s="757">
        <f t="shared" si="82"/>
        <v>0</v>
      </c>
      <c r="F390" s="2"/>
      <c r="G390" s="2">
        <f t="shared" si="83"/>
        <v>0</v>
      </c>
      <c r="H390" s="748" t="e">
        <f t="shared" si="84"/>
        <v>#DIV/0!</v>
      </c>
      <c r="I390" s="887"/>
      <c r="J390" s="894"/>
      <c r="K390" s="51">
        <f t="shared" si="74"/>
        <v>0</v>
      </c>
      <c r="L390" s="757">
        <f t="shared" si="85"/>
        <v>0</v>
      </c>
      <c r="M390" s="770"/>
      <c r="N390" s="770">
        <f t="shared" si="86"/>
        <v>0</v>
      </c>
      <c r="O390" s="771" t="e">
        <f t="shared" si="87"/>
        <v>#DIV/0!</v>
      </c>
      <c r="P390" s="1198"/>
      <c r="Q390" s="50"/>
      <c r="R390" s="160">
        <f t="shared" si="88"/>
        <v>0</v>
      </c>
      <c r="S390" s="1498"/>
      <c r="T390" s="1499"/>
      <c r="U390" s="1499"/>
      <c r="V390" s="1500"/>
      <c r="W390" s="1029"/>
      <c r="X390" s="1031" t="s">
        <v>336</v>
      </c>
      <c r="Y390" s="1021"/>
      <c r="Z390" s="1526"/>
      <c r="AA390" s="1526"/>
      <c r="AB390" s="1526"/>
      <c r="AC390" s="1526"/>
      <c r="AD390" s="1526"/>
      <c r="AE390" s="1523"/>
      <c r="AF390" s="1524"/>
      <c r="AG390" s="1525"/>
      <c r="AI390" s="1018" t="s">
        <v>337</v>
      </c>
      <c r="AJ390" s="1019"/>
      <c r="AK390" s="1526"/>
      <c r="AL390" s="1526"/>
      <c r="AM390" s="1526"/>
      <c r="AN390" s="1526"/>
      <c r="AO390" s="1526"/>
      <c r="AP390" s="1523"/>
      <c r="AQ390" s="1524"/>
      <c r="AR390" s="1525"/>
      <c r="AT390" s="1018" t="s">
        <v>338</v>
      </c>
      <c r="AU390" s="1020"/>
      <c r="AV390" s="1526"/>
      <c r="AW390" s="1526"/>
      <c r="AX390" s="1526"/>
      <c r="AY390" s="1526"/>
      <c r="AZ390" s="1526"/>
      <c r="BA390" s="1523"/>
      <c r="BB390" s="1524"/>
      <c r="BC390" s="1525"/>
    </row>
    <row r="391" spans="1:56" s="1" customFormat="1" ht="12" customHeight="1" thickTop="1" thickBot="1">
      <c r="A391" s="591" t="s">
        <v>554</v>
      </c>
      <c r="B391" s="206"/>
      <c r="C391" s="875"/>
      <c r="D391" s="50"/>
      <c r="E391" s="757">
        <f t="shared" si="82"/>
        <v>0</v>
      </c>
      <c r="F391" s="2"/>
      <c r="G391" s="2">
        <f t="shared" si="83"/>
        <v>0</v>
      </c>
      <c r="H391" s="748" t="e">
        <f t="shared" si="84"/>
        <v>#DIV/0!</v>
      </c>
      <c r="I391" s="887"/>
      <c r="J391" s="894"/>
      <c r="K391" s="51">
        <f t="shared" si="74"/>
        <v>0</v>
      </c>
      <c r="L391" s="757">
        <f t="shared" si="85"/>
        <v>0</v>
      </c>
      <c r="M391" s="770"/>
      <c r="N391" s="770">
        <f t="shared" si="86"/>
        <v>0</v>
      </c>
      <c r="O391" s="771" t="e">
        <f t="shared" si="87"/>
        <v>#DIV/0!</v>
      </c>
      <c r="P391" s="1198"/>
      <c r="Q391" s="50"/>
      <c r="R391" s="160">
        <f t="shared" si="88"/>
        <v>0</v>
      </c>
      <c r="S391" s="1498"/>
      <c r="T391" s="1499"/>
      <c r="U391" s="1499"/>
      <c r="V391" s="1500"/>
      <c r="W391" s="1029"/>
      <c r="X391" s="1031" t="s">
        <v>336</v>
      </c>
      <c r="Y391" s="1021"/>
      <c r="Z391" s="1526"/>
      <c r="AA391" s="1526"/>
      <c r="AB391" s="1526"/>
      <c r="AC391" s="1526"/>
      <c r="AD391" s="1526"/>
      <c r="AE391" s="1523"/>
      <c r="AF391" s="1524"/>
      <c r="AG391" s="1525"/>
      <c r="AI391" s="1018" t="s">
        <v>337</v>
      </c>
      <c r="AJ391" s="1019"/>
      <c r="AK391" s="1526"/>
      <c r="AL391" s="1526"/>
      <c r="AM391" s="1526"/>
      <c r="AN391" s="1526"/>
      <c r="AO391" s="1526"/>
      <c r="AP391" s="1523"/>
      <c r="AQ391" s="1524"/>
      <c r="AR391" s="1525"/>
      <c r="AT391" s="1018" t="s">
        <v>338</v>
      </c>
      <c r="AU391" s="1020"/>
      <c r="AV391" s="1526"/>
      <c r="AW391" s="1526"/>
      <c r="AX391" s="1526"/>
      <c r="AY391" s="1526"/>
      <c r="AZ391" s="1526"/>
      <c r="BA391" s="1523"/>
      <c r="BB391" s="1524"/>
      <c r="BC391" s="1525"/>
    </row>
    <row r="392" spans="1:56" s="1" customFormat="1" ht="12" customHeight="1" thickTop="1" thickBot="1">
      <c r="A392" s="591" t="s">
        <v>555</v>
      </c>
      <c r="B392" s="206"/>
      <c r="C392" s="875"/>
      <c r="D392" s="50"/>
      <c r="E392" s="757">
        <f t="shared" si="82"/>
        <v>0</v>
      </c>
      <c r="F392" s="2"/>
      <c r="G392" s="2">
        <f t="shared" si="83"/>
        <v>0</v>
      </c>
      <c r="H392" s="748" t="e">
        <f t="shared" si="84"/>
        <v>#DIV/0!</v>
      </c>
      <c r="I392" s="887"/>
      <c r="J392" s="894"/>
      <c r="K392" s="51">
        <f t="shared" si="74"/>
        <v>0</v>
      </c>
      <c r="L392" s="757">
        <f t="shared" si="85"/>
        <v>0</v>
      </c>
      <c r="M392" s="770"/>
      <c r="N392" s="770">
        <f t="shared" si="86"/>
        <v>0</v>
      </c>
      <c r="O392" s="771" t="e">
        <f t="shared" si="87"/>
        <v>#DIV/0!</v>
      </c>
      <c r="P392" s="1198"/>
      <c r="Q392" s="50"/>
      <c r="R392" s="160">
        <f t="shared" si="88"/>
        <v>0</v>
      </c>
      <c r="S392" s="1498"/>
      <c r="T392" s="1499"/>
      <c r="U392" s="1499"/>
      <c r="V392" s="1500"/>
      <c r="W392" s="1029"/>
      <c r="X392" s="1031" t="s">
        <v>336</v>
      </c>
      <c r="Y392" s="1021"/>
      <c r="Z392" s="1526"/>
      <c r="AA392" s="1526"/>
      <c r="AB392" s="1526"/>
      <c r="AC392" s="1526"/>
      <c r="AD392" s="1526"/>
      <c r="AE392" s="1523"/>
      <c r="AF392" s="1524"/>
      <c r="AG392" s="1525"/>
      <c r="AI392" s="1018" t="s">
        <v>337</v>
      </c>
      <c r="AJ392" s="1019"/>
      <c r="AK392" s="1526"/>
      <c r="AL392" s="1526"/>
      <c r="AM392" s="1526"/>
      <c r="AN392" s="1526"/>
      <c r="AO392" s="1526"/>
      <c r="AP392" s="1523"/>
      <c r="AQ392" s="1524"/>
      <c r="AR392" s="1525"/>
      <c r="AT392" s="1018" t="s">
        <v>338</v>
      </c>
      <c r="AU392" s="1020"/>
      <c r="AV392" s="1526"/>
      <c r="AW392" s="1526"/>
      <c r="AX392" s="1526"/>
      <c r="AY392" s="1526"/>
      <c r="AZ392" s="1526"/>
      <c r="BA392" s="1523"/>
      <c r="BB392" s="1524"/>
      <c r="BC392" s="1525"/>
    </row>
    <row r="393" spans="1:56" s="1" customFormat="1" ht="12" customHeight="1" thickTop="1" thickBot="1">
      <c r="A393" s="591" t="s">
        <v>556</v>
      </c>
      <c r="B393" s="206"/>
      <c r="C393" s="875"/>
      <c r="D393" s="50"/>
      <c r="E393" s="757">
        <f t="shared" si="82"/>
        <v>0</v>
      </c>
      <c r="F393" s="2"/>
      <c r="G393" s="2">
        <f t="shared" si="83"/>
        <v>0</v>
      </c>
      <c r="H393" s="748" t="e">
        <f t="shared" si="84"/>
        <v>#DIV/0!</v>
      </c>
      <c r="I393" s="887"/>
      <c r="J393" s="894"/>
      <c r="K393" s="51">
        <f t="shared" si="74"/>
        <v>0</v>
      </c>
      <c r="L393" s="757">
        <f t="shared" si="85"/>
        <v>0</v>
      </c>
      <c r="M393" s="770"/>
      <c r="N393" s="770">
        <f t="shared" si="86"/>
        <v>0</v>
      </c>
      <c r="O393" s="771" t="e">
        <f t="shared" si="87"/>
        <v>#DIV/0!</v>
      </c>
      <c r="P393" s="1198"/>
      <c r="Q393" s="50"/>
      <c r="R393" s="160">
        <f t="shared" si="88"/>
        <v>0</v>
      </c>
      <c r="S393" s="1498"/>
      <c r="T393" s="1499"/>
      <c r="U393" s="1499"/>
      <c r="V393" s="1500"/>
      <c r="W393" s="1029"/>
      <c r="X393" s="1031" t="s">
        <v>336</v>
      </c>
      <c r="Y393" s="1021"/>
      <c r="Z393" s="1526"/>
      <c r="AA393" s="1526"/>
      <c r="AB393" s="1526"/>
      <c r="AC393" s="1526"/>
      <c r="AD393" s="1526"/>
      <c r="AE393" s="1523"/>
      <c r="AF393" s="1524"/>
      <c r="AG393" s="1525"/>
      <c r="AI393" s="1018" t="s">
        <v>337</v>
      </c>
      <c r="AJ393" s="1019"/>
      <c r="AK393" s="1526"/>
      <c r="AL393" s="1526"/>
      <c r="AM393" s="1526"/>
      <c r="AN393" s="1526"/>
      <c r="AO393" s="1526"/>
      <c r="AP393" s="1523"/>
      <c r="AQ393" s="1524"/>
      <c r="AR393" s="1525"/>
      <c r="AT393" s="1018" t="s">
        <v>338</v>
      </c>
      <c r="AU393" s="1020"/>
      <c r="AV393" s="1526"/>
      <c r="AW393" s="1526"/>
      <c r="AX393" s="1526"/>
      <c r="AY393" s="1526"/>
      <c r="AZ393" s="1526"/>
      <c r="BA393" s="1523"/>
      <c r="BB393" s="1524"/>
      <c r="BC393" s="1525"/>
    </row>
    <row r="394" spans="1:56" s="1" customFormat="1" ht="15" thickTop="1" thickBot="1">
      <c r="A394" s="592" t="s">
        <v>557</v>
      </c>
      <c r="B394" s="602" t="s">
        <v>558</v>
      </c>
      <c r="C394" s="880"/>
      <c r="D394" s="621"/>
      <c r="E394" s="621"/>
      <c r="F394" s="621"/>
      <c r="G394" s="621"/>
      <c r="H394" s="621"/>
      <c r="I394" s="880"/>
      <c r="J394" s="896"/>
      <c r="K394" s="19"/>
      <c r="L394" s="747"/>
      <c r="M394" s="107"/>
      <c r="N394" s="107"/>
      <c r="O394" s="774"/>
      <c r="P394" s="1175"/>
      <c r="Q394" s="18"/>
      <c r="R394" s="20"/>
      <c r="S394" s="1501" t="s">
        <v>271</v>
      </c>
      <c r="T394" s="1502"/>
      <c r="U394" s="1502"/>
      <c r="V394" s="1503"/>
      <c r="W394" s="1027"/>
      <c r="X394" s="1033"/>
      <c r="Y394" s="1027"/>
      <c r="Z394" s="280"/>
      <c r="AA394" s="280"/>
      <c r="AB394" s="280"/>
      <c r="AC394" s="280"/>
      <c r="AD394" s="280"/>
      <c r="AK394" s="280"/>
      <c r="AL394" s="280"/>
      <c r="AM394" s="280"/>
      <c r="AN394" s="280"/>
      <c r="AO394" s="280"/>
      <c r="AV394" s="280"/>
      <c r="AW394" s="280"/>
      <c r="AX394" s="280"/>
      <c r="AY394" s="280"/>
      <c r="AZ394" s="280"/>
    </row>
    <row r="395" spans="1:56" s="1" customFormat="1" ht="12" customHeight="1" thickTop="1" thickBot="1">
      <c r="A395" s="591" t="s">
        <v>559</v>
      </c>
      <c r="B395" s="206"/>
      <c r="C395" s="875"/>
      <c r="D395" s="50"/>
      <c r="E395" s="757">
        <f>F395/100</f>
        <v>0</v>
      </c>
      <c r="F395" s="2"/>
      <c r="G395" s="2">
        <f>D395-F395</f>
        <v>0</v>
      </c>
      <c r="H395" s="748" t="e">
        <f>-G395/E395/100</f>
        <v>#DIV/0!</v>
      </c>
      <c r="I395" s="887"/>
      <c r="J395" s="894"/>
      <c r="K395" s="51">
        <f t="shared" si="74"/>
        <v>0</v>
      </c>
      <c r="L395" s="757">
        <f>M395/100</f>
        <v>0</v>
      </c>
      <c r="M395" s="770"/>
      <c r="N395" s="770">
        <f>K395-M395</f>
        <v>0</v>
      </c>
      <c r="O395" s="771" t="e">
        <f>-N395/L395/100</f>
        <v>#DIV/0!</v>
      </c>
      <c r="P395" s="1198"/>
      <c r="Q395" s="50"/>
      <c r="R395" s="160">
        <f>SUM(K395)</f>
        <v>0</v>
      </c>
      <c r="S395" s="1498"/>
      <c r="T395" s="1499"/>
      <c r="U395" s="1499"/>
      <c r="V395" s="1500"/>
      <c r="W395" s="1029"/>
      <c r="X395" s="1031" t="s">
        <v>336</v>
      </c>
      <c r="Y395" s="1021"/>
      <c r="Z395" s="1526"/>
      <c r="AA395" s="1526"/>
      <c r="AB395" s="1526"/>
      <c r="AC395" s="1526"/>
      <c r="AD395" s="1526"/>
      <c r="AE395" s="1523"/>
      <c r="AF395" s="1524"/>
      <c r="AG395" s="1525"/>
      <c r="AI395" s="1018" t="s">
        <v>337</v>
      </c>
      <c r="AJ395" s="1019"/>
      <c r="AK395" s="1526"/>
      <c r="AL395" s="1526"/>
      <c r="AM395" s="1526"/>
      <c r="AN395" s="1526"/>
      <c r="AO395" s="1526"/>
      <c r="AP395" s="1523"/>
      <c r="AQ395" s="1524"/>
      <c r="AR395" s="1525"/>
      <c r="AT395" s="1018" t="s">
        <v>338</v>
      </c>
      <c r="AU395" s="1020"/>
      <c r="AV395" s="1526"/>
      <c r="AW395" s="1526"/>
      <c r="AX395" s="1526"/>
      <c r="AY395" s="1526"/>
      <c r="AZ395" s="1526"/>
      <c r="BA395" s="1523"/>
      <c r="BB395" s="1524"/>
      <c r="BC395" s="1525"/>
    </row>
    <row r="396" spans="1:56" s="1" customFormat="1" ht="12" customHeight="1" thickTop="1" thickBot="1">
      <c r="A396" s="591" t="s">
        <v>560</v>
      </c>
      <c r="B396" s="206"/>
      <c r="C396" s="875"/>
      <c r="D396" s="50"/>
      <c r="E396" s="757">
        <f>F396/100</f>
        <v>0</v>
      </c>
      <c r="F396" s="2"/>
      <c r="G396" s="2">
        <f>D396-F396</f>
        <v>0</v>
      </c>
      <c r="H396" s="748" t="e">
        <f>-G396/E396/100</f>
        <v>#DIV/0!</v>
      </c>
      <c r="I396" s="887"/>
      <c r="J396" s="894"/>
      <c r="K396" s="51">
        <f t="shared" si="74"/>
        <v>0</v>
      </c>
      <c r="L396" s="757">
        <f>M396/100</f>
        <v>0</v>
      </c>
      <c r="M396" s="770"/>
      <c r="N396" s="770">
        <f>K396-M396</f>
        <v>0</v>
      </c>
      <c r="O396" s="771" t="e">
        <f>-N396/L396/100</f>
        <v>#DIV/0!</v>
      </c>
      <c r="P396" s="1198"/>
      <c r="Q396" s="50"/>
      <c r="R396" s="160">
        <f>SUM(K396)</f>
        <v>0</v>
      </c>
      <c r="S396" s="1498"/>
      <c r="T396" s="1499"/>
      <c r="U396" s="1499"/>
      <c r="V396" s="1500"/>
      <c r="W396" s="1029"/>
      <c r="X396" s="1031" t="s">
        <v>336</v>
      </c>
      <c r="Y396" s="1021"/>
      <c r="Z396" s="1526"/>
      <c r="AA396" s="1526"/>
      <c r="AB396" s="1526"/>
      <c r="AC396" s="1526"/>
      <c r="AD396" s="1526"/>
      <c r="AE396" s="1523"/>
      <c r="AF396" s="1524"/>
      <c r="AG396" s="1525"/>
      <c r="AI396" s="1018" t="s">
        <v>337</v>
      </c>
      <c r="AJ396" s="1019"/>
      <c r="AK396" s="1526"/>
      <c r="AL396" s="1526"/>
      <c r="AM396" s="1526"/>
      <c r="AN396" s="1526"/>
      <c r="AO396" s="1526"/>
      <c r="AP396" s="1523"/>
      <c r="AQ396" s="1524"/>
      <c r="AR396" s="1525"/>
      <c r="AT396" s="1018" t="s">
        <v>338</v>
      </c>
      <c r="AU396" s="1020"/>
      <c r="AV396" s="1526"/>
      <c r="AW396" s="1526"/>
      <c r="AX396" s="1526"/>
      <c r="AY396" s="1526"/>
      <c r="AZ396" s="1526"/>
      <c r="BA396" s="1523"/>
      <c r="BB396" s="1524"/>
      <c r="BC396" s="1525"/>
    </row>
    <row r="397" spans="1:56" s="1" customFormat="1" ht="12" customHeight="1" thickTop="1" thickBot="1">
      <c r="A397" s="591" t="s">
        <v>561</v>
      </c>
      <c r="B397" s="206"/>
      <c r="C397" s="875"/>
      <c r="D397" s="50"/>
      <c r="E397" s="757">
        <f>F397/100</f>
        <v>0</v>
      </c>
      <c r="F397" s="2"/>
      <c r="G397" s="2">
        <f>D397-F397</f>
        <v>0</v>
      </c>
      <c r="H397" s="748" t="e">
        <f>-G397/E397/100</f>
        <v>#DIV/0!</v>
      </c>
      <c r="I397" s="887"/>
      <c r="J397" s="894"/>
      <c r="K397" s="51">
        <f t="shared" si="74"/>
        <v>0</v>
      </c>
      <c r="L397" s="757">
        <f>M397/100</f>
        <v>0</v>
      </c>
      <c r="M397" s="770"/>
      <c r="N397" s="770">
        <f>K397-M397</f>
        <v>0</v>
      </c>
      <c r="O397" s="771" t="e">
        <f>-N397/L397/100</f>
        <v>#DIV/0!</v>
      </c>
      <c r="P397" s="1198"/>
      <c r="Q397" s="50"/>
      <c r="R397" s="160">
        <f>SUM(K397)</f>
        <v>0</v>
      </c>
      <c r="S397" s="1498"/>
      <c r="T397" s="1499"/>
      <c r="U397" s="1499"/>
      <c r="V397" s="1500"/>
      <c r="W397" s="1029"/>
      <c r="X397" s="1031" t="s">
        <v>336</v>
      </c>
      <c r="Y397" s="1021"/>
      <c r="Z397" s="1526"/>
      <c r="AA397" s="1526"/>
      <c r="AB397" s="1526"/>
      <c r="AC397" s="1526"/>
      <c r="AD397" s="1526"/>
      <c r="AE397" s="1523"/>
      <c r="AF397" s="1524"/>
      <c r="AG397" s="1525"/>
      <c r="AI397" s="1018" t="s">
        <v>337</v>
      </c>
      <c r="AJ397" s="1019"/>
      <c r="AK397" s="1526"/>
      <c r="AL397" s="1526"/>
      <c r="AM397" s="1526"/>
      <c r="AN397" s="1526"/>
      <c r="AO397" s="1526"/>
      <c r="AP397" s="1523"/>
      <c r="AQ397" s="1524"/>
      <c r="AR397" s="1525"/>
      <c r="AT397" s="1018" t="s">
        <v>338</v>
      </c>
      <c r="AU397" s="1020"/>
      <c r="AV397" s="1526"/>
      <c r="AW397" s="1526"/>
      <c r="AX397" s="1526"/>
      <c r="AY397" s="1526"/>
      <c r="AZ397" s="1526"/>
      <c r="BA397" s="1523"/>
      <c r="BB397" s="1524"/>
      <c r="BC397" s="1525"/>
    </row>
    <row r="398" spans="1:56" s="1" customFormat="1" ht="15" thickTop="1" thickBot="1">
      <c r="A398" s="592" t="s">
        <v>562</v>
      </c>
      <c r="B398" s="602" t="s">
        <v>563</v>
      </c>
      <c r="C398" s="880"/>
      <c r="D398" s="621"/>
      <c r="E398" s="621"/>
      <c r="F398" s="621"/>
      <c r="G398" s="621"/>
      <c r="H398" s="621"/>
      <c r="I398" s="880"/>
      <c r="J398" s="896"/>
      <c r="K398" s="19"/>
      <c r="L398" s="747"/>
      <c r="M398" s="107"/>
      <c r="N398" s="107"/>
      <c r="O398" s="774"/>
      <c r="P398" s="1175"/>
      <c r="Q398" s="18"/>
      <c r="R398" s="20"/>
      <c r="S398" s="1501" t="s">
        <v>271</v>
      </c>
      <c r="T398" s="1502"/>
      <c r="U398" s="1502"/>
      <c r="V398" s="1503"/>
      <c r="W398" s="373"/>
      <c r="X398" s="373"/>
      <c r="Y398" s="373"/>
      <c r="Z398" s="1030"/>
      <c r="AA398" s="1030"/>
      <c r="AB398" s="1030"/>
      <c r="AC398" s="1030"/>
      <c r="AD398" s="1030"/>
      <c r="AE398" s="1030"/>
      <c r="AF398" s="1030"/>
      <c r="AG398" s="1030"/>
      <c r="AH398" s="1030"/>
      <c r="AI398" s="1030"/>
      <c r="AJ398" s="1030"/>
      <c r="AK398" s="1030"/>
      <c r="AL398" s="1030"/>
      <c r="AM398" s="1030"/>
      <c r="AN398" s="1030"/>
      <c r="AO398" s="1030"/>
      <c r="AP398" s="1030"/>
      <c r="AQ398" s="1030"/>
      <c r="AR398" s="1030"/>
      <c r="AS398" s="1030"/>
      <c r="AT398" s="1030"/>
      <c r="AU398" s="1030"/>
      <c r="AV398" s="1030"/>
      <c r="AW398" s="1030"/>
      <c r="AX398" s="1030"/>
      <c r="AY398" s="1030"/>
      <c r="AZ398" s="1030"/>
      <c r="BA398" s="1030"/>
      <c r="BB398" s="1030"/>
      <c r="BC398" s="1030"/>
      <c r="BD398" s="1030"/>
    </row>
    <row r="399" spans="1:56" s="1" customFormat="1" ht="12" customHeight="1" thickTop="1" thickBot="1">
      <c r="A399" s="591" t="s">
        <v>564</v>
      </c>
      <c r="B399" s="206"/>
      <c r="C399" s="875"/>
      <c r="D399" s="50"/>
      <c r="E399" s="757">
        <f>F399/100</f>
        <v>0</v>
      </c>
      <c r="F399" s="2"/>
      <c r="G399" s="2">
        <f>D399-F399</f>
        <v>0</v>
      </c>
      <c r="H399" s="748" t="e">
        <f>-G399/E399/100</f>
        <v>#DIV/0!</v>
      </c>
      <c r="I399" s="887"/>
      <c r="J399" s="894"/>
      <c r="K399" s="51">
        <f t="shared" si="74"/>
        <v>0</v>
      </c>
      <c r="L399" s="757">
        <f>M399/100</f>
        <v>0</v>
      </c>
      <c r="M399" s="770"/>
      <c r="N399" s="770">
        <f>K399-M399</f>
        <v>0</v>
      </c>
      <c r="O399" s="771" t="e">
        <f>-N399/L399/100</f>
        <v>#DIV/0!</v>
      </c>
      <c r="P399" s="1198"/>
      <c r="Q399" s="50"/>
      <c r="R399" s="160">
        <f>SUM(K399)</f>
        <v>0</v>
      </c>
      <c r="S399" s="1498"/>
      <c r="T399" s="1499"/>
      <c r="U399" s="1499"/>
      <c r="V399" s="1500"/>
      <c r="W399" s="1582" t="s">
        <v>565</v>
      </c>
      <c r="X399" s="1583"/>
      <c r="Y399" s="1583"/>
      <c r="Z399" s="1583"/>
      <c r="AA399" s="1583"/>
      <c r="AB399" s="1583"/>
      <c r="AC399" s="1583"/>
      <c r="AD399" s="1583"/>
      <c r="AE399" s="1583"/>
      <c r="AF399" s="1583"/>
      <c r="AG399" s="1583"/>
      <c r="AH399" s="1583"/>
      <c r="AI399" s="1583"/>
      <c r="AJ399" s="1583"/>
      <c r="AK399" s="1583"/>
      <c r="AL399" s="1583"/>
      <c r="AM399" s="1584"/>
      <c r="AN399" s="1030"/>
      <c r="AO399" s="1030"/>
      <c r="AP399" s="1030"/>
      <c r="AQ399" s="1030"/>
      <c r="AR399" s="1030"/>
      <c r="AS399" s="1030"/>
      <c r="AT399" s="1030"/>
      <c r="AU399" s="1030"/>
      <c r="AV399" s="1030"/>
      <c r="AW399" s="1030"/>
      <c r="AX399" s="1030"/>
      <c r="AY399" s="1030"/>
      <c r="AZ399" s="1030"/>
      <c r="BA399" s="1030"/>
      <c r="BB399" s="1030"/>
      <c r="BC399" s="1030"/>
      <c r="BD399" s="1030"/>
    </row>
    <row r="400" spans="1:56" s="1" customFormat="1" ht="12" customHeight="1" thickTop="1" thickBot="1">
      <c r="A400" s="591" t="s">
        <v>566</v>
      </c>
      <c r="B400" s="206"/>
      <c r="C400" s="875"/>
      <c r="D400" s="50"/>
      <c r="E400" s="757">
        <f>F400/100</f>
        <v>0</v>
      </c>
      <c r="F400" s="2"/>
      <c r="G400" s="2">
        <f>D400-F400</f>
        <v>0</v>
      </c>
      <c r="H400" s="748" t="e">
        <f>-G400/E400/100</f>
        <v>#DIV/0!</v>
      </c>
      <c r="I400" s="887"/>
      <c r="J400" s="894"/>
      <c r="K400" s="51">
        <f t="shared" si="74"/>
        <v>0</v>
      </c>
      <c r="L400" s="757">
        <f>M400/100</f>
        <v>0</v>
      </c>
      <c r="M400" s="770"/>
      <c r="N400" s="770">
        <f>K400-M400</f>
        <v>0</v>
      </c>
      <c r="O400" s="771" t="e">
        <f>-N400/L400/100</f>
        <v>#DIV/0!</v>
      </c>
      <c r="P400" s="1198"/>
      <c r="Q400" s="50"/>
      <c r="R400" s="160">
        <f>SUM(K400)</f>
        <v>0</v>
      </c>
      <c r="S400" s="1498"/>
      <c r="T400" s="1499"/>
      <c r="U400" s="1499"/>
      <c r="V400" s="1500"/>
      <c r="W400" s="1585"/>
      <c r="X400" s="1586"/>
      <c r="Y400" s="1586"/>
      <c r="Z400" s="1586"/>
      <c r="AA400" s="1586"/>
      <c r="AB400" s="1586"/>
      <c r="AC400" s="1586"/>
      <c r="AD400" s="1586"/>
      <c r="AE400" s="1586"/>
      <c r="AF400" s="1586"/>
      <c r="AG400" s="1586"/>
      <c r="AH400" s="1586"/>
      <c r="AI400" s="1586"/>
      <c r="AJ400" s="1586"/>
      <c r="AK400" s="1586"/>
      <c r="AL400" s="1586"/>
      <c r="AM400" s="1587"/>
      <c r="AN400" s="1030"/>
      <c r="AO400" s="1030"/>
      <c r="AP400" s="1030"/>
      <c r="AQ400" s="1030"/>
      <c r="AR400" s="1030"/>
      <c r="AS400" s="1030"/>
      <c r="AT400" s="1030"/>
      <c r="AU400" s="1030"/>
      <c r="AV400" s="1030"/>
      <c r="AW400" s="1030"/>
      <c r="AX400" s="1030"/>
      <c r="AY400" s="1030"/>
      <c r="AZ400" s="1030"/>
      <c r="BA400" s="1030"/>
      <c r="BB400" s="1030"/>
      <c r="BC400" s="1030"/>
      <c r="BD400" s="1030"/>
    </row>
    <row r="401" spans="1:56" s="1" customFormat="1" ht="12" customHeight="1" thickTop="1" thickBot="1">
      <c r="A401" s="591" t="s">
        <v>567</v>
      </c>
      <c r="B401" s="206"/>
      <c r="C401" s="875"/>
      <c r="D401" s="50"/>
      <c r="E401" s="757">
        <f>F401/100</f>
        <v>0</v>
      </c>
      <c r="F401" s="2"/>
      <c r="G401" s="2">
        <f>D401-F401</f>
        <v>0</v>
      </c>
      <c r="H401" s="748" t="e">
        <f>-G401/E401/100</f>
        <v>#DIV/0!</v>
      </c>
      <c r="I401" s="887"/>
      <c r="J401" s="894"/>
      <c r="K401" s="51">
        <f t="shared" si="74"/>
        <v>0</v>
      </c>
      <c r="L401" s="757">
        <f>M401/100</f>
        <v>0</v>
      </c>
      <c r="M401" s="770"/>
      <c r="N401" s="770">
        <f>K401-M401</f>
        <v>0</v>
      </c>
      <c r="O401" s="771" t="e">
        <f>-N401/L401/100</f>
        <v>#DIV/0!</v>
      </c>
      <c r="P401" s="1198"/>
      <c r="Q401" s="50"/>
      <c r="R401" s="160">
        <f>SUM(K401)</f>
        <v>0</v>
      </c>
      <c r="S401" s="1498"/>
      <c r="T401" s="1499"/>
      <c r="U401" s="1499"/>
      <c r="V401" s="1500"/>
      <c r="W401" s="1588"/>
      <c r="X401" s="1589"/>
      <c r="Y401" s="1589"/>
      <c r="Z401" s="1589"/>
      <c r="AA401" s="1589"/>
      <c r="AB401" s="1589"/>
      <c r="AC401" s="1589"/>
      <c r="AD401" s="1589"/>
      <c r="AE401" s="1589"/>
      <c r="AF401" s="1589"/>
      <c r="AG401" s="1589"/>
      <c r="AH401" s="1589"/>
      <c r="AI401" s="1589"/>
      <c r="AJ401" s="1589"/>
      <c r="AK401" s="1589"/>
      <c r="AL401" s="1589"/>
      <c r="AM401" s="1590"/>
      <c r="AN401" s="1030"/>
      <c r="AO401" s="1030"/>
      <c r="AP401" s="1030"/>
      <c r="AQ401" s="1030"/>
      <c r="AR401" s="1030"/>
      <c r="AS401" s="1030"/>
      <c r="AT401" s="1030"/>
      <c r="AU401" s="1030"/>
      <c r="AV401" s="1030"/>
      <c r="AW401" s="1030"/>
      <c r="AX401" s="1030"/>
      <c r="AY401" s="1030"/>
      <c r="AZ401" s="1030"/>
      <c r="BA401" s="1030"/>
      <c r="BB401" s="1030"/>
      <c r="BC401" s="1030"/>
      <c r="BD401" s="1030"/>
    </row>
    <row r="402" spans="1:56" s="1" customFormat="1" ht="15" thickTop="1" thickBot="1">
      <c r="A402" s="592" t="s">
        <v>568</v>
      </c>
      <c r="B402" s="602" t="s">
        <v>569</v>
      </c>
      <c r="C402" s="880"/>
      <c r="D402" s="621"/>
      <c r="E402" s="621"/>
      <c r="F402" s="621"/>
      <c r="G402" s="621"/>
      <c r="H402" s="621"/>
      <c r="I402" s="880"/>
      <c r="J402" s="896"/>
      <c r="K402" s="19"/>
      <c r="L402" s="747"/>
      <c r="M402" s="107"/>
      <c r="N402" s="107"/>
      <c r="O402" s="774"/>
      <c r="P402" s="1175"/>
      <c r="Q402" s="18"/>
      <c r="R402" s="20"/>
      <c r="S402" s="1501" t="s">
        <v>271</v>
      </c>
      <c r="T402" s="1502"/>
      <c r="U402" s="1502"/>
      <c r="V402" s="1503"/>
      <c r="W402" s="373"/>
      <c r="X402" s="373"/>
      <c r="Y402" s="373"/>
      <c r="Z402" s="1030"/>
      <c r="AA402" s="1030"/>
      <c r="AB402" s="1030"/>
      <c r="AC402" s="1030"/>
      <c r="AD402" s="1030"/>
      <c r="AE402" s="1030"/>
      <c r="AF402" s="1030"/>
      <c r="AG402" s="1030"/>
      <c r="AH402" s="1030"/>
      <c r="AI402" s="1030"/>
      <c r="AJ402" s="1030"/>
      <c r="AK402" s="1030"/>
      <c r="AL402" s="1030"/>
      <c r="AM402" s="1030"/>
      <c r="AN402" s="1030"/>
      <c r="AO402" s="1030"/>
      <c r="AP402" s="1030"/>
      <c r="AQ402" s="1030"/>
      <c r="AR402" s="1030"/>
      <c r="AS402" s="1030"/>
      <c r="AT402" s="1030"/>
      <c r="AU402" s="1030"/>
      <c r="AV402" s="1030"/>
      <c r="AW402" s="1030"/>
      <c r="AX402" s="1030"/>
      <c r="AY402" s="1030"/>
      <c r="AZ402" s="1030"/>
      <c r="BA402" s="1030"/>
      <c r="BB402" s="1030"/>
      <c r="BC402" s="1030"/>
      <c r="BD402" s="1030"/>
    </row>
    <row r="403" spans="1:56" s="1" customFormat="1" ht="12" customHeight="1" thickTop="1" thickBot="1">
      <c r="A403" s="591" t="s">
        <v>570</v>
      </c>
      <c r="B403" s="206"/>
      <c r="C403" s="875"/>
      <c r="D403" s="50"/>
      <c r="E403" s="757">
        <f>F403/100</f>
        <v>0</v>
      </c>
      <c r="F403" s="2"/>
      <c r="G403" s="2">
        <f>D403-F403</f>
        <v>0</v>
      </c>
      <c r="H403" s="748" t="e">
        <f>-G403/E403/100</f>
        <v>#DIV/0!</v>
      </c>
      <c r="I403" s="887"/>
      <c r="J403" s="894"/>
      <c r="K403" s="51">
        <f t="shared" si="74"/>
        <v>0</v>
      </c>
      <c r="L403" s="757">
        <f>M403/100</f>
        <v>0</v>
      </c>
      <c r="M403" s="770"/>
      <c r="N403" s="770">
        <f>K403-M403</f>
        <v>0</v>
      </c>
      <c r="O403" s="771" t="e">
        <f>-N403/L403/100</f>
        <v>#DIV/0!</v>
      </c>
      <c r="P403" s="1198"/>
      <c r="Q403" s="50"/>
      <c r="R403" s="160">
        <f>SUM(K403)</f>
        <v>0</v>
      </c>
      <c r="S403" s="1498"/>
      <c r="T403" s="1499"/>
      <c r="U403" s="1499"/>
      <c r="V403" s="1500"/>
      <c r="W403" s="373"/>
      <c r="X403" s="373"/>
      <c r="Y403" s="373"/>
      <c r="Z403" s="1030"/>
      <c r="AA403" s="1030"/>
      <c r="AB403" s="1030"/>
      <c r="AC403" s="1030"/>
      <c r="AD403" s="1030"/>
      <c r="AE403" s="1030"/>
      <c r="AF403" s="1030"/>
      <c r="AG403" s="1030"/>
      <c r="AH403" s="1030"/>
      <c r="AI403" s="1030"/>
      <c r="AJ403" s="1030"/>
      <c r="AK403" s="1030"/>
      <c r="AL403" s="1030"/>
      <c r="AM403" s="1030"/>
      <c r="AN403" s="1030"/>
      <c r="AO403" s="1030"/>
      <c r="AP403" s="1030"/>
      <c r="AQ403" s="1030"/>
      <c r="AR403" s="1030"/>
      <c r="AS403" s="1030"/>
      <c r="AT403" s="1030"/>
      <c r="AU403" s="1030"/>
      <c r="AV403" s="1030"/>
      <c r="AW403" s="1030"/>
      <c r="AX403" s="1030"/>
      <c r="AY403" s="1030"/>
      <c r="AZ403" s="1030"/>
      <c r="BA403" s="1030"/>
      <c r="BB403" s="1030"/>
      <c r="BC403" s="1030"/>
      <c r="BD403" s="1030"/>
    </row>
    <row r="404" spans="1:56" s="1" customFormat="1" ht="12" customHeight="1" thickTop="1" thickBot="1">
      <c r="A404" s="591" t="s">
        <v>571</v>
      </c>
      <c r="B404" s="206"/>
      <c r="C404" s="875"/>
      <c r="D404" s="50"/>
      <c r="E404" s="757">
        <f>F404/100</f>
        <v>0</v>
      </c>
      <c r="F404" s="2"/>
      <c r="G404" s="2">
        <f>D404-F404</f>
        <v>0</v>
      </c>
      <c r="H404" s="748" t="e">
        <f>-G404/E404/100</f>
        <v>#DIV/0!</v>
      </c>
      <c r="I404" s="887"/>
      <c r="J404" s="894"/>
      <c r="K404" s="51">
        <f t="shared" si="74"/>
        <v>0</v>
      </c>
      <c r="L404" s="757">
        <f>M404/100</f>
        <v>0</v>
      </c>
      <c r="M404" s="770"/>
      <c r="N404" s="770">
        <f>K404-M404</f>
        <v>0</v>
      </c>
      <c r="O404" s="771" t="e">
        <f>-N404/L404/100</f>
        <v>#DIV/0!</v>
      </c>
      <c r="P404" s="1198"/>
      <c r="Q404" s="50"/>
      <c r="R404" s="160">
        <f>SUM(K404)</f>
        <v>0</v>
      </c>
      <c r="S404" s="1498"/>
      <c r="T404" s="1499"/>
      <c r="U404" s="1499"/>
      <c r="V404" s="1500"/>
      <c r="W404" s="373"/>
      <c r="X404" s="373"/>
      <c r="Y404" s="373"/>
      <c r="Z404" s="1030"/>
      <c r="AA404" s="1030"/>
      <c r="AB404" s="1030"/>
      <c r="AC404" s="1030"/>
      <c r="AD404" s="1030"/>
      <c r="AE404" s="1030"/>
      <c r="AF404" s="1030"/>
      <c r="AG404" s="1030"/>
      <c r="AH404" s="1030"/>
      <c r="AI404" s="1030"/>
      <c r="AJ404" s="1030"/>
      <c r="AK404" s="1030"/>
      <c r="AL404" s="1030"/>
      <c r="AM404" s="1030"/>
      <c r="AN404" s="1030"/>
      <c r="AO404" s="1030"/>
      <c r="AP404" s="1030"/>
      <c r="AQ404" s="1030"/>
      <c r="AR404" s="1030"/>
      <c r="AS404" s="1030"/>
      <c r="AT404" s="1030"/>
      <c r="AU404" s="1030"/>
      <c r="AV404" s="1030"/>
      <c r="AW404" s="1030"/>
      <c r="AX404" s="1030"/>
      <c r="AY404" s="1030"/>
      <c r="AZ404" s="1030"/>
      <c r="BA404" s="1030"/>
      <c r="BB404" s="1030"/>
      <c r="BC404" s="1030"/>
      <c r="BD404" s="1030"/>
    </row>
    <row r="405" spans="1:56" s="1" customFormat="1" ht="15" thickTop="1" thickBot="1">
      <c r="A405" s="592" t="s">
        <v>572</v>
      </c>
      <c r="B405" s="602" t="s">
        <v>350</v>
      </c>
      <c r="C405" s="880"/>
      <c r="D405" s="621"/>
      <c r="E405" s="621"/>
      <c r="F405" s="621"/>
      <c r="G405" s="621"/>
      <c r="H405" s="621"/>
      <c r="I405" s="880"/>
      <c r="J405" s="896"/>
      <c r="K405" s="19"/>
      <c r="L405" s="747"/>
      <c r="M405" s="107"/>
      <c r="N405" s="107"/>
      <c r="O405" s="774"/>
      <c r="P405" s="1175"/>
      <c r="Q405" s="18"/>
      <c r="R405" s="20"/>
      <c r="S405" s="1501" t="s">
        <v>271</v>
      </c>
      <c r="T405" s="1502"/>
      <c r="U405" s="1502"/>
      <c r="V405" s="1503"/>
      <c r="W405" s="373"/>
      <c r="X405" s="373"/>
      <c r="Y405" s="373"/>
      <c r="Z405" s="1030"/>
      <c r="AA405" s="1030"/>
      <c r="AB405" s="1030"/>
      <c r="AC405" s="1030"/>
      <c r="AD405" s="1030"/>
      <c r="AE405" s="1030"/>
      <c r="AF405" s="1030"/>
      <c r="AG405" s="1030"/>
      <c r="AH405" s="1030"/>
      <c r="AI405" s="1030"/>
      <c r="AJ405" s="1030"/>
      <c r="AK405" s="1030"/>
      <c r="AL405" s="1030"/>
      <c r="AM405" s="1030"/>
      <c r="AN405" s="1030"/>
      <c r="AO405" s="1030"/>
      <c r="AP405" s="1030"/>
      <c r="AQ405" s="1030"/>
      <c r="AR405" s="1030"/>
      <c r="AS405" s="1030"/>
      <c r="AT405" s="1030"/>
      <c r="AU405" s="1030"/>
      <c r="AV405" s="1030"/>
      <c r="AW405" s="1030"/>
      <c r="AX405" s="1030"/>
      <c r="AY405" s="1030"/>
      <c r="AZ405" s="1030"/>
      <c r="BA405" s="1030"/>
      <c r="BB405" s="1030"/>
      <c r="BC405" s="1030"/>
      <c r="BD405" s="1030"/>
    </row>
    <row r="406" spans="1:56" s="1" customFormat="1" ht="12" customHeight="1" thickTop="1" thickBot="1">
      <c r="A406" s="591" t="s">
        <v>573</v>
      </c>
      <c r="B406" s="206"/>
      <c r="C406" s="875"/>
      <c r="D406" s="50"/>
      <c r="E406" s="757">
        <f>F406/100</f>
        <v>0</v>
      </c>
      <c r="F406" s="2"/>
      <c r="G406" s="2">
        <f>D406-F406</f>
        <v>0</v>
      </c>
      <c r="H406" s="748" t="e">
        <f>-G406/E406/100</f>
        <v>#DIV/0!</v>
      </c>
      <c r="I406" s="887"/>
      <c r="J406" s="894"/>
      <c r="K406" s="51">
        <f t="shared" si="74"/>
        <v>0</v>
      </c>
      <c r="L406" s="757">
        <f>M406/100</f>
        <v>0</v>
      </c>
      <c r="M406" s="770"/>
      <c r="N406" s="770">
        <f>K406-M406</f>
        <v>0</v>
      </c>
      <c r="O406" s="771" t="e">
        <f>-N406/L406/100</f>
        <v>#DIV/0!</v>
      </c>
      <c r="P406" s="1198"/>
      <c r="Q406" s="50"/>
      <c r="R406" s="160">
        <f>SUM(K406)</f>
        <v>0</v>
      </c>
      <c r="S406" s="1498"/>
      <c r="T406" s="1499"/>
      <c r="U406" s="1499"/>
      <c r="V406" s="1500"/>
      <c r="W406" s="373"/>
      <c r="X406" s="373"/>
      <c r="Y406" s="373"/>
      <c r="Z406" s="1030"/>
      <c r="AA406" s="1030"/>
      <c r="AB406" s="1030"/>
      <c r="AC406" s="1030"/>
      <c r="AD406" s="1030"/>
      <c r="AE406" s="1030"/>
      <c r="AF406" s="1030"/>
      <c r="AG406" s="1030"/>
      <c r="AH406" s="1030"/>
      <c r="AI406" s="1030"/>
      <c r="AJ406" s="1030"/>
      <c r="AK406" s="1030"/>
      <c r="AL406" s="1030"/>
      <c r="AM406" s="1030"/>
      <c r="AN406" s="1030"/>
      <c r="AO406" s="1030"/>
      <c r="AP406" s="1030"/>
      <c r="AQ406" s="1030"/>
      <c r="AR406" s="1030"/>
      <c r="AS406" s="1030"/>
      <c r="AT406" s="1030"/>
      <c r="AU406" s="1030"/>
      <c r="AV406" s="1030"/>
      <c r="AW406" s="1030"/>
      <c r="AX406" s="1030"/>
      <c r="AY406" s="1030"/>
      <c r="AZ406" s="1030"/>
      <c r="BA406" s="1030"/>
      <c r="BB406" s="1030"/>
      <c r="BC406" s="1030"/>
      <c r="BD406" s="1030"/>
    </row>
    <row r="407" spans="1:56" s="1" customFormat="1" ht="12" customHeight="1" thickTop="1" thickBot="1">
      <c r="A407" s="300"/>
      <c r="B407" s="600"/>
      <c r="C407" s="876"/>
      <c r="D407" s="107"/>
      <c r="E407" s="107"/>
      <c r="F407" s="107"/>
      <c r="G407" s="107"/>
      <c r="H407" s="107"/>
      <c r="I407" s="876"/>
      <c r="J407" s="14" t="s">
        <v>133</v>
      </c>
      <c r="K407" s="52">
        <f>SUM(K377:K384,K386:K393,K395:K397,K399:K401,K403:K404,K406)</f>
        <v>0</v>
      </c>
      <c r="L407" s="747"/>
      <c r="M407" s="772"/>
      <c r="N407" s="772"/>
      <c r="O407" s="773"/>
      <c r="P407" s="1172"/>
      <c r="Q407" s="52">
        <f>SUM(Q377:Q384,Q386:Q393,Q395:Q397,Q399:Q401,Q403:Q404,Q406)</f>
        <v>0</v>
      </c>
      <c r="R407" s="52">
        <f>SUM(R377:R384,R386:R393,R395:R397,R399:R401,R403:R404,R406)</f>
        <v>0</v>
      </c>
      <c r="S407" s="1035" t="b">
        <f>Q407+R407=K407</f>
        <v>1</v>
      </c>
      <c r="T407" s="1025"/>
      <c r="U407" s="1025"/>
      <c r="V407" s="1025"/>
      <c r="W407" s="373"/>
      <c r="X407" s="373"/>
      <c r="Y407" s="373"/>
      <c r="Z407" s="1030"/>
      <c r="AA407" s="1030"/>
      <c r="AB407" s="1030"/>
      <c r="AC407" s="1030"/>
      <c r="AD407" s="1030"/>
      <c r="AE407" s="1030"/>
      <c r="AF407" s="1030"/>
      <c r="AG407" s="1030"/>
      <c r="AH407" s="1030"/>
      <c r="AI407" s="1030"/>
      <c r="AJ407" s="1030"/>
      <c r="AK407" s="1030"/>
      <c r="AL407" s="1030"/>
      <c r="AM407" s="1030"/>
      <c r="AN407" s="1030"/>
      <c r="AO407" s="1030"/>
      <c r="AP407" s="1030"/>
      <c r="AQ407" s="1030"/>
      <c r="AR407" s="1030"/>
      <c r="AS407" s="1030"/>
      <c r="AT407" s="1030"/>
      <c r="AU407" s="1030"/>
      <c r="AV407" s="1030"/>
      <c r="AW407" s="1030"/>
      <c r="AX407" s="1030"/>
      <c r="AY407" s="1030"/>
      <c r="AZ407" s="1030"/>
      <c r="BA407" s="1030"/>
      <c r="BB407" s="1030"/>
      <c r="BC407" s="1030"/>
      <c r="BD407" s="1030"/>
    </row>
    <row r="408" spans="1:56" ht="12" customHeight="1" thickBot="1">
      <c r="A408" s="213"/>
      <c r="B408" s="600"/>
      <c r="C408" s="877"/>
      <c r="D408" s="618"/>
      <c r="E408" s="618"/>
      <c r="F408" s="618"/>
      <c r="G408" s="618"/>
      <c r="H408" s="618"/>
      <c r="I408" s="877"/>
      <c r="L408" s="747"/>
      <c r="M408" s="772"/>
      <c r="N408" s="772"/>
      <c r="O408" s="773"/>
      <c r="P408" s="1173"/>
      <c r="Q408" s="10"/>
      <c r="R408" s="6"/>
      <c r="S408" s="2210"/>
      <c r="T408" s="1041"/>
      <c r="U408" s="1041"/>
      <c r="V408" s="1041"/>
      <c r="W408" s="1044"/>
      <c r="X408" s="1044"/>
      <c r="Y408" s="1044"/>
      <c r="Z408" s="1045"/>
      <c r="AA408" s="1045"/>
      <c r="AB408" s="1045"/>
      <c r="AC408" s="1045"/>
      <c r="AD408" s="1045"/>
      <c r="AE408" s="1045"/>
      <c r="AF408" s="1045"/>
      <c r="AG408" s="1045"/>
      <c r="AH408" s="1045"/>
      <c r="AI408" s="1045"/>
      <c r="AJ408" s="1045"/>
      <c r="AK408" s="1045"/>
      <c r="AL408" s="1045"/>
      <c r="AM408" s="1045"/>
      <c r="AN408" s="1045"/>
      <c r="AO408" s="1045"/>
      <c r="AP408" s="1045"/>
      <c r="AQ408" s="1045"/>
      <c r="AR408" s="1045"/>
      <c r="AS408" s="1045"/>
      <c r="AT408" s="1045"/>
      <c r="AU408" s="1045"/>
      <c r="AV408" s="1045"/>
      <c r="AW408" s="1045"/>
      <c r="AX408" s="1045"/>
      <c r="AY408" s="1045"/>
      <c r="AZ408" s="1045"/>
      <c r="BA408" s="1045"/>
      <c r="BB408" s="1045"/>
      <c r="BC408" s="1045"/>
      <c r="BD408" s="1045"/>
    </row>
    <row r="409" spans="1:56" s="1" customFormat="1" ht="16.5" thickTop="1" thickBot="1">
      <c r="A409" s="590" t="s">
        <v>574</v>
      </c>
      <c r="B409" s="601" t="s">
        <v>575</v>
      </c>
      <c r="C409" s="878"/>
      <c r="D409" s="620"/>
      <c r="E409" s="620"/>
      <c r="F409" s="620"/>
      <c r="G409" s="620"/>
      <c r="H409" s="620"/>
      <c r="I409" s="878"/>
      <c r="J409" s="874"/>
      <c r="K409" s="99"/>
      <c r="L409" s="747"/>
      <c r="M409" s="107"/>
      <c r="N409" s="107"/>
      <c r="O409" s="774"/>
      <c r="P409" s="1207"/>
      <c r="Q409" s="13" t="s">
        <v>118</v>
      </c>
      <c r="R409" s="13" t="s">
        <v>119</v>
      </c>
      <c r="S409" s="1039"/>
      <c r="T409" s="1025"/>
      <c r="U409" s="1025"/>
      <c r="V409" s="1025"/>
      <c r="W409" s="373"/>
      <c r="X409" s="373"/>
      <c r="Y409" s="373"/>
      <c r="Z409" s="1030"/>
      <c r="AA409" s="1030"/>
      <c r="AB409" s="1030"/>
      <c r="AC409" s="1030"/>
      <c r="AD409" s="1030"/>
      <c r="AE409" s="1030"/>
      <c r="AF409" s="1030"/>
      <c r="AG409" s="1030"/>
      <c r="AH409" s="1030"/>
      <c r="AI409" s="1030"/>
      <c r="AJ409" s="1030"/>
      <c r="AK409" s="1030"/>
      <c r="AL409" s="1030"/>
      <c r="AM409" s="1030"/>
      <c r="AN409" s="1030"/>
      <c r="AO409" s="1030"/>
      <c r="AP409" s="1030"/>
      <c r="AQ409" s="1030"/>
      <c r="AR409" s="1030"/>
      <c r="AS409" s="1030"/>
      <c r="AT409" s="1030"/>
      <c r="AU409" s="1030"/>
      <c r="AV409" s="1030"/>
      <c r="AW409" s="1030"/>
      <c r="AX409" s="1030"/>
      <c r="AY409" s="1030"/>
      <c r="AZ409" s="1030"/>
      <c r="BA409" s="1030"/>
      <c r="BB409" s="1030"/>
      <c r="BC409" s="1030"/>
      <c r="BD409" s="1030"/>
    </row>
    <row r="410" spans="1:56" s="1" customFormat="1" ht="15" thickTop="1" thickBot="1">
      <c r="A410" s="592" t="s">
        <v>576</v>
      </c>
      <c r="B410" s="602" t="s">
        <v>577</v>
      </c>
      <c r="C410" s="880"/>
      <c r="D410" s="621"/>
      <c r="E410" s="621"/>
      <c r="F410" s="621"/>
      <c r="G410" s="621"/>
      <c r="H410" s="621"/>
      <c r="I410" s="880"/>
      <c r="J410" s="896"/>
      <c r="K410" s="19"/>
      <c r="L410" s="747"/>
      <c r="M410" s="107"/>
      <c r="N410" s="107"/>
      <c r="O410" s="774"/>
      <c r="P410" s="1175"/>
      <c r="Q410" s="18"/>
      <c r="R410" s="20"/>
      <c r="S410" s="1501" t="s">
        <v>271</v>
      </c>
      <c r="T410" s="1502"/>
      <c r="U410" s="1502"/>
      <c r="V410" s="1503"/>
      <c r="W410" s="1027"/>
      <c r="X410" s="1027"/>
      <c r="Y410" s="1027"/>
      <c r="Z410" s="1530" t="s">
        <v>333</v>
      </c>
      <c r="AA410" s="1530"/>
      <c r="AB410" s="1530"/>
      <c r="AC410" s="1530"/>
      <c r="AD410" s="1530"/>
      <c r="AE410" s="1527" t="s">
        <v>334</v>
      </c>
      <c r="AF410" s="1528"/>
      <c r="AG410" s="1529"/>
      <c r="AK410" s="1530" t="s">
        <v>333</v>
      </c>
      <c r="AL410" s="1530"/>
      <c r="AM410" s="1530"/>
      <c r="AN410" s="1530"/>
      <c r="AO410" s="1530"/>
      <c r="AP410" s="1527" t="s">
        <v>334</v>
      </c>
      <c r="AQ410" s="1528"/>
      <c r="AR410" s="1529"/>
      <c r="AV410" s="1530" t="s">
        <v>333</v>
      </c>
      <c r="AW410" s="1530"/>
      <c r="AX410" s="1530"/>
      <c r="AY410" s="1530"/>
      <c r="AZ410" s="1530"/>
      <c r="BA410" s="1527" t="s">
        <v>334</v>
      </c>
      <c r="BB410" s="1528"/>
      <c r="BC410" s="1529"/>
    </row>
    <row r="411" spans="1:56" s="1" customFormat="1" ht="12" customHeight="1" thickTop="1" thickBot="1">
      <c r="A411" s="591" t="s">
        <v>578</v>
      </c>
      <c r="B411" s="206"/>
      <c r="C411" s="875"/>
      <c r="D411" s="50"/>
      <c r="E411" s="757">
        <f>F411/100</f>
        <v>0</v>
      </c>
      <c r="F411" s="2"/>
      <c r="G411" s="2">
        <f>D411-F411</f>
        <v>0</v>
      </c>
      <c r="H411" s="748" t="e">
        <f>-G411/E411/100</f>
        <v>#DIV/0!</v>
      </c>
      <c r="I411" s="887"/>
      <c r="J411" s="894"/>
      <c r="K411" s="51">
        <f t="shared" ref="K411:K419" si="89">ROUND(C411*D411*I411,0)</f>
        <v>0</v>
      </c>
      <c r="L411" s="757">
        <f>M411/100</f>
        <v>0</v>
      </c>
      <c r="M411" s="770"/>
      <c r="N411" s="770">
        <f>K411-M411</f>
        <v>0</v>
      </c>
      <c r="O411" s="771" t="e">
        <f>-N411/L411/100</f>
        <v>#DIV/0!</v>
      </c>
      <c r="P411" s="1198"/>
      <c r="Q411" s="50"/>
      <c r="R411" s="160">
        <f>SUM(K411)</f>
        <v>0</v>
      </c>
      <c r="S411" s="1498"/>
      <c r="T411" s="1499"/>
      <c r="U411" s="1499"/>
      <c r="V411" s="1500"/>
      <c r="W411" s="1029"/>
      <c r="X411" s="1031" t="s">
        <v>336</v>
      </c>
      <c r="Y411" s="1021"/>
      <c r="Z411" s="1526"/>
      <c r="AA411" s="1526"/>
      <c r="AB411" s="1526"/>
      <c r="AC411" s="1526"/>
      <c r="AD411" s="1526"/>
      <c r="AE411" s="1523"/>
      <c r="AF411" s="1524"/>
      <c r="AG411" s="1525"/>
      <c r="AI411" s="1018" t="s">
        <v>337</v>
      </c>
      <c r="AJ411" s="1019"/>
      <c r="AK411" s="1526"/>
      <c r="AL411" s="1526"/>
      <c r="AM411" s="1526"/>
      <c r="AN411" s="1526"/>
      <c r="AO411" s="1526"/>
      <c r="AP411" s="1523"/>
      <c r="AQ411" s="1524"/>
      <c r="AR411" s="1525"/>
      <c r="AT411" s="1018" t="s">
        <v>338</v>
      </c>
      <c r="AU411" s="1020"/>
      <c r="AV411" s="1526"/>
      <c r="AW411" s="1526"/>
      <c r="AX411" s="1526"/>
      <c r="AY411" s="1526"/>
      <c r="AZ411" s="1526"/>
      <c r="BA411" s="1523"/>
      <c r="BB411" s="1524"/>
      <c r="BC411" s="1525"/>
    </row>
    <row r="412" spans="1:56" s="1" customFormat="1" ht="12" customHeight="1" thickTop="1" thickBot="1">
      <c r="A412" s="591" t="s">
        <v>579</v>
      </c>
      <c r="B412" s="206"/>
      <c r="C412" s="875"/>
      <c r="D412" s="50"/>
      <c r="E412" s="757">
        <f>F412/100</f>
        <v>0</v>
      </c>
      <c r="F412" s="2"/>
      <c r="G412" s="2">
        <f>D412-F412</f>
        <v>0</v>
      </c>
      <c r="H412" s="748" t="e">
        <f>-G412/E412/100</f>
        <v>#DIV/0!</v>
      </c>
      <c r="I412" s="887"/>
      <c r="J412" s="894"/>
      <c r="K412" s="51">
        <f t="shared" si="89"/>
        <v>0</v>
      </c>
      <c r="L412" s="757">
        <f>M412/100</f>
        <v>0</v>
      </c>
      <c r="M412" s="770"/>
      <c r="N412" s="770">
        <f>K412-M412</f>
        <v>0</v>
      </c>
      <c r="O412" s="771" t="e">
        <f>-N412/L412/100</f>
        <v>#DIV/0!</v>
      </c>
      <c r="P412" s="1198"/>
      <c r="Q412" s="50"/>
      <c r="R412" s="160">
        <f>SUM(K412)</f>
        <v>0</v>
      </c>
      <c r="S412" s="1498"/>
      <c r="T412" s="1499"/>
      <c r="U412" s="1499"/>
      <c r="V412" s="1500"/>
      <c r="W412" s="1029"/>
      <c r="X412" s="1031" t="s">
        <v>336</v>
      </c>
      <c r="Y412" s="1021"/>
      <c r="Z412" s="1526"/>
      <c r="AA412" s="1526"/>
      <c r="AB412" s="1526"/>
      <c r="AC412" s="1526"/>
      <c r="AD412" s="1526"/>
      <c r="AE412" s="1523"/>
      <c r="AF412" s="1524"/>
      <c r="AG412" s="1525"/>
      <c r="AI412" s="1018" t="s">
        <v>337</v>
      </c>
      <c r="AJ412" s="1019"/>
      <c r="AK412" s="1526"/>
      <c r="AL412" s="1526"/>
      <c r="AM412" s="1526"/>
      <c r="AN412" s="1526"/>
      <c r="AO412" s="1526"/>
      <c r="AP412" s="1523"/>
      <c r="AQ412" s="1524"/>
      <c r="AR412" s="1525"/>
      <c r="AT412" s="1018" t="s">
        <v>338</v>
      </c>
      <c r="AU412" s="1020"/>
      <c r="AV412" s="1526"/>
      <c r="AW412" s="1526"/>
      <c r="AX412" s="1526"/>
      <c r="AY412" s="1526"/>
      <c r="AZ412" s="1526"/>
      <c r="BA412" s="1523"/>
      <c r="BB412" s="1524"/>
      <c r="BC412" s="1525"/>
    </row>
    <row r="413" spans="1:56" s="1" customFormat="1" ht="12" customHeight="1" thickTop="1" thickBot="1">
      <c r="A413" s="591" t="s">
        <v>580</v>
      </c>
      <c r="B413" s="206"/>
      <c r="C413" s="875"/>
      <c r="D413" s="50"/>
      <c r="E413" s="757">
        <f>F413/100</f>
        <v>0</v>
      </c>
      <c r="F413" s="2"/>
      <c r="G413" s="2">
        <f>D413-F413</f>
        <v>0</v>
      </c>
      <c r="H413" s="748" t="e">
        <f>-G413/E413/100</f>
        <v>#DIV/0!</v>
      </c>
      <c r="I413" s="887"/>
      <c r="J413" s="894"/>
      <c r="K413" s="51">
        <f t="shared" si="89"/>
        <v>0</v>
      </c>
      <c r="L413" s="757">
        <f>M413/100</f>
        <v>0</v>
      </c>
      <c r="M413" s="770"/>
      <c r="N413" s="770">
        <f>K413-M413</f>
        <v>0</v>
      </c>
      <c r="O413" s="771" t="e">
        <f>-N413/L413/100</f>
        <v>#DIV/0!</v>
      </c>
      <c r="P413" s="1198"/>
      <c r="Q413" s="50"/>
      <c r="R413" s="160">
        <f>SUM(K413)</f>
        <v>0</v>
      </c>
      <c r="S413" s="1498"/>
      <c r="T413" s="1499"/>
      <c r="U413" s="1499"/>
      <c r="V413" s="1500"/>
      <c r="W413" s="1029"/>
      <c r="X413" s="1031" t="s">
        <v>336</v>
      </c>
      <c r="Y413" s="1021"/>
      <c r="Z413" s="1526"/>
      <c r="AA413" s="1526"/>
      <c r="AB413" s="1526"/>
      <c r="AC413" s="1526"/>
      <c r="AD413" s="1526"/>
      <c r="AE413" s="1523"/>
      <c r="AF413" s="1524"/>
      <c r="AG413" s="1525"/>
      <c r="AI413" s="1018" t="s">
        <v>337</v>
      </c>
      <c r="AJ413" s="1019"/>
      <c r="AK413" s="1526"/>
      <c r="AL413" s="1526"/>
      <c r="AM413" s="1526"/>
      <c r="AN413" s="1526"/>
      <c r="AO413" s="1526"/>
      <c r="AP413" s="1523"/>
      <c r="AQ413" s="1524"/>
      <c r="AR413" s="1525"/>
      <c r="AT413" s="1018" t="s">
        <v>338</v>
      </c>
      <c r="AU413" s="1020"/>
      <c r="AV413" s="1526"/>
      <c r="AW413" s="1526"/>
      <c r="AX413" s="1526"/>
      <c r="AY413" s="1526"/>
      <c r="AZ413" s="1526"/>
      <c r="BA413" s="1523"/>
      <c r="BB413" s="1524"/>
      <c r="BC413" s="1525"/>
    </row>
    <row r="414" spans="1:56" s="1" customFormat="1" ht="12" customHeight="1" thickTop="1" thickBot="1">
      <c r="A414" s="591" t="s">
        <v>581</v>
      </c>
      <c r="B414" s="206"/>
      <c r="C414" s="875"/>
      <c r="D414" s="50"/>
      <c r="E414" s="757">
        <f>F414/100</f>
        <v>0</v>
      </c>
      <c r="F414" s="2"/>
      <c r="G414" s="2">
        <f>D414-F414</f>
        <v>0</v>
      </c>
      <c r="H414" s="748" t="e">
        <f>-G414/E414/100</f>
        <v>#DIV/0!</v>
      </c>
      <c r="I414" s="887"/>
      <c r="J414" s="894"/>
      <c r="K414" s="51">
        <f t="shared" si="89"/>
        <v>0</v>
      </c>
      <c r="L414" s="757">
        <f>M414/100</f>
        <v>0</v>
      </c>
      <c r="M414" s="770"/>
      <c r="N414" s="770">
        <f>K414-M414</f>
        <v>0</v>
      </c>
      <c r="O414" s="771" t="e">
        <f>-N414/L414/100</f>
        <v>#DIV/0!</v>
      </c>
      <c r="P414" s="1198"/>
      <c r="Q414" s="50"/>
      <c r="R414" s="160">
        <f>SUM(K414)</f>
        <v>0</v>
      </c>
      <c r="S414" s="1498"/>
      <c r="T414" s="1499"/>
      <c r="U414" s="1499"/>
      <c r="V414" s="1500"/>
      <c r="W414" s="1029"/>
      <c r="X414" s="1031" t="s">
        <v>336</v>
      </c>
      <c r="Y414" s="1021"/>
      <c r="Z414" s="1526"/>
      <c r="AA414" s="1526"/>
      <c r="AB414" s="1526"/>
      <c r="AC414" s="1526"/>
      <c r="AD414" s="1526"/>
      <c r="AE414" s="1523"/>
      <c r="AF414" s="1524"/>
      <c r="AG414" s="1525"/>
      <c r="AI414" s="1018" t="s">
        <v>337</v>
      </c>
      <c r="AJ414" s="1019"/>
      <c r="AK414" s="1526"/>
      <c r="AL414" s="1526"/>
      <c r="AM414" s="1526"/>
      <c r="AN414" s="1526"/>
      <c r="AO414" s="1526"/>
      <c r="AP414" s="1523"/>
      <c r="AQ414" s="1524"/>
      <c r="AR414" s="1525"/>
      <c r="AT414" s="1018" t="s">
        <v>338</v>
      </c>
      <c r="AU414" s="1020"/>
      <c r="AV414" s="1526"/>
      <c r="AW414" s="1526"/>
      <c r="AX414" s="1526"/>
      <c r="AY414" s="1526"/>
      <c r="AZ414" s="1526"/>
      <c r="BA414" s="1523"/>
      <c r="BB414" s="1524"/>
      <c r="BC414" s="1525"/>
    </row>
    <row r="415" spans="1:56" s="1" customFormat="1" ht="15" thickTop="1" thickBot="1">
      <c r="A415" s="592" t="s">
        <v>582</v>
      </c>
      <c r="B415" s="602" t="s">
        <v>583</v>
      </c>
      <c r="C415" s="880"/>
      <c r="D415" s="621"/>
      <c r="E415" s="621"/>
      <c r="F415" s="621"/>
      <c r="G415" s="621"/>
      <c r="H415" s="621"/>
      <c r="I415" s="880"/>
      <c r="J415" s="896"/>
      <c r="K415" s="19"/>
      <c r="L415" s="747"/>
      <c r="M415" s="107"/>
      <c r="N415" s="107"/>
      <c r="O415" s="774"/>
      <c r="P415" s="1175"/>
      <c r="Q415" s="18"/>
      <c r="R415" s="20"/>
      <c r="S415" s="1501" t="s">
        <v>271</v>
      </c>
      <c r="T415" s="1502"/>
      <c r="U415" s="1502"/>
      <c r="V415" s="1503"/>
      <c r="W415" s="373"/>
      <c r="X415" s="373"/>
      <c r="Y415" s="373"/>
      <c r="Z415" s="1030"/>
      <c r="AA415" s="1030"/>
      <c r="AB415" s="1030"/>
      <c r="AC415" s="1030"/>
      <c r="AD415" s="1030"/>
      <c r="AE415" s="1030"/>
      <c r="AF415" s="1030"/>
      <c r="AG415" s="1030"/>
      <c r="AH415" s="1030"/>
      <c r="AI415" s="1030"/>
      <c r="AJ415" s="1030"/>
      <c r="AK415" s="1030"/>
      <c r="AL415" s="1030"/>
      <c r="AM415" s="1030"/>
      <c r="AN415" s="1030"/>
      <c r="AO415" s="1030"/>
      <c r="AP415" s="1030"/>
      <c r="AQ415" s="1030"/>
      <c r="AR415" s="1030"/>
      <c r="AS415" s="1030"/>
      <c r="AT415" s="1030"/>
      <c r="AU415" s="1030"/>
      <c r="AV415" s="1030"/>
      <c r="AW415" s="1030"/>
      <c r="AX415" s="1030"/>
      <c r="AY415" s="1030"/>
      <c r="AZ415" s="1030"/>
      <c r="BA415" s="1030"/>
      <c r="BB415" s="1030"/>
      <c r="BC415" s="1030"/>
      <c r="BD415" s="1030"/>
    </row>
    <row r="416" spans="1:56" s="1" customFormat="1" ht="12" customHeight="1" thickTop="1" thickBot="1">
      <c r="A416" s="591" t="s">
        <v>584</v>
      </c>
      <c r="B416" s="206"/>
      <c r="C416" s="875"/>
      <c r="D416" s="50"/>
      <c r="E416" s="757">
        <f>F416/100</f>
        <v>0</v>
      </c>
      <c r="F416" s="2"/>
      <c r="G416" s="2">
        <f>D416-F416</f>
        <v>0</v>
      </c>
      <c r="H416" s="748" t="e">
        <f>-G416/E416/100</f>
        <v>#DIV/0!</v>
      </c>
      <c r="I416" s="887"/>
      <c r="J416" s="894"/>
      <c r="K416" s="51">
        <f t="shared" si="89"/>
        <v>0</v>
      </c>
      <c r="L416" s="757">
        <f>M416/100</f>
        <v>0</v>
      </c>
      <c r="M416" s="770"/>
      <c r="N416" s="770">
        <f>K416-M416</f>
        <v>0</v>
      </c>
      <c r="O416" s="771" t="e">
        <f>-N416/L416/100</f>
        <v>#DIV/0!</v>
      </c>
      <c r="P416" s="1198"/>
      <c r="Q416" s="50"/>
      <c r="R416" s="160">
        <f>SUM(K416)</f>
        <v>0</v>
      </c>
      <c r="S416" s="1498"/>
      <c r="T416" s="1499"/>
      <c r="U416" s="1499"/>
      <c r="V416" s="1500"/>
      <c r="W416" s="1029"/>
      <c r="X416" s="1031" t="s">
        <v>336</v>
      </c>
      <c r="Y416" s="1021"/>
      <c r="Z416" s="1526"/>
      <c r="AA416" s="1526"/>
      <c r="AB416" s="1526"/>
      <c r="AC416" s="1526"/>
      <c r="AD416" s="1526"/>
      <c r="AE416" s="1523"/>
      <c r="AF416" s="1524"/>
      <c r="AG416" s="1525"/>
      <c r="AI416" s="1018" t="s">
        <v>337</v>
      </c>
      <c r="AJ416" s="1019"/>
      <c r="AK416" s="1526"/>
      <c r="AL416" s="1526"/>
      <c r="AM416" s="1526"/>
      <c r="AN416" s="1526"/>
      <c r="AO416" s="1526"/>
      <c r="AP416" s="1523"/>
      <c r="AQ416" s="1524"/>
      <c r="AR416" s="1525"/>
      <c r="AT416" s="1018" t="s">
        <v>338</v>
      </c>
      <c r="AU416" s="1020"/>
      <c r="AV416" s="1526"/>
      <c r="AW416" s="1526"/>
      <c r="AX416" s="1526"/>
      <c r="AY416" s="1526"/>
      <c r="AZ416" s="1526"/>
      <c r="BA416" s="1523"/>
      <c r="BB416" s="1524"/>
      <c r="BC416" s="1525"/>
    </row>
    <row r="417" spans="1:56" s="1" customFormat="1" ht="12" customHeight="1" thickTop="1" thickBot="1">
      <c r="A417" s="591" t="s">
        <v>585</v>
      </c>
      <c r="B417" s="206"/>
      <c r="C417" s="875"/>
      <c r="D417" s="50"/>
      <c r="E417" s="757">
        <f>F417/100</f>
        <v>0</v>
      </c>
      <c r="F417" s="2"/>
      <c r="G417" s="2">
        <f>D417-F417</f>
        <v>0</v>
      </c>
      <c r="H417" s="748" t="e">
        <f>-G417/E417/100</f>
        <v>#DIV/0!</v>
      </c>
      <c r="I417" s="887"/>
      <c r="J417" s="894"/>
      <c r="K417" s="51">
        <f t="shared" si="89"/>
        <v>0</v>
      </c>
      <c r="L417" s="757">
        <f>M417/100</f>
        <v>0</v>
      </c>
      <c r="M417" s="770"/>
      <c r="N417" s="770">
        <f>K417-M417</f>
        <v>0</v>
      </c>
      <c r="O417" s="771" t="e">
        <f>-N417/L417/100</f>
        <v>#DIV/0!</v>
      </c>
      <c r="P417" s="1198"/>
      <c r="Q417" s="50"/>
      <c r="R417" s="160">
        <f>SUM(K417)</f>
        <v>0</v>
      </c>
      <c r="S417" s="1498"/>
      <c r="T417" s="1499"/>
      <c r="U417" s="1499"/>
      <c r="V417" s="1500"/>
      <c r="W417" s="1029"/>
      <c r="X417" s="1031" t="s">
        <v>336</v>
      </c>
      <c r="Y417" s="1021"/>
      <c r="Z417" s="1526"/>
      <c r="AA417" s="1526"/>
      <c r="AB417" s="1526"/>
      <c r="AC417" s="1526"/>
      <c r="AD417" s="1526"/>
      <c r="AE417" s="1523"/>
      <c r="AF417" s="1524"/>
      <c r="AG417" s="1525"/>
      <c r="AI417" s="1018" t="s">
        <v>337</v>
      </c>
      <c r="AJ417" s="1019"/>
      <c r="AK417" s="1526"/>
      <c r="AL417" s="1526"/>
      <c r="AM417" s="1526"/>
      <c r="AN417" s="1526"/>
      <c r="AO417" s="1526"/>
      <c r="AP417" s="1523"/>
      <c r="AQ417" s="1524"/>
      <c r="AR417" s="1525"/>
      <c r="AT417" s="1018" t="s">
        <v>338</v>
      </c>
      <c r="AU417" s="1020"/>
      <c r="AV417" s="1526"/>
      <c r="AW417" s="1526"/>
      <c r="AX417" s="1526"/>
      <c r="AY417" s="1526"/>
      <c r="AZ417" s="1526"/>
      <c r="BA417" s="1523"/>
      <c r="BB417" s="1524"/>
      <c r="BC417" s="1525"/>
    </row>
    <row r="418" spans="1:56" s="1" customFormat="1" ht="12" customHeight="1" thickTop="1" thickBot="1">
      <c r="A418" s="591" t="s">
        <v>586</v>
      </c>
      <c r="B418" s="206"/>
      <c r="C418" s="875"/>
      <c r="D418" s="50"/>
      <c r="E418" s="757">
        <f>F418/100</f>
        <v>0</v>
      </c>
      <c r="F418" s="2"/>
      <c r="G418" s="2">
        <f>D418-F418</f>
        <v>0</v>
      </c>
      <c r="H418" s="748" t="e">
        <f>-G418/E418/100</f>
        <v>#DIV/0!</v>
      </c>
      <c r="I418" s="887"/>
      <c r="J418" s="894"/>
      <c r="K418" s="51">
        <f t="shared" si="89"/>
        <v>0</v>
      </c>
      <c r="L418" s="757">
        <f>M418/100</f>
        <v>0</v>
      </c>
      <c r="M418" s="770"/>
      <c r="N418" s="770">
        <f>K418-M418</f>
        <v>0</v>
      </c>
      <c r="O418" s="771" t="e">
        <f>-N418/L418/100</f>
        <v>#DIV/0!</v>
      </c>
      <c r="P418" s="1198"/>
      <c r="Q418" s="50"/>
      <c r="R418" s="160">
        <f>SUM(K418)</f>
        <v>0</v>
      </c>
      <c r="S418" s="1498"/>
      <c r="T418" s="1499"/>
      <c r="U418" s="1499"/>
      <c r="V418" s="1500"/>
      <c r="W418" s="1029"/>
      <c r="X418" s="1031" t="s">
        <v>336</v>
      </c>
      <c r="Y418" s="1021"/>
      <c r="Z418" s="1526"/>
      <c r="AA418" s="1526"/>
      <c r="AB418" s="1526"/>
      <c r="AC418" s="1526"/>
      <c r="AD418" s="1526"/>
      <c r="AE418" s="1523"/>
      <c r="AF418" s="1524"/>
      <c r="AG418" s="1525"/>
      <c r="AI418" s="1018" t="s">
        <v>337</v>
      </c>
      <c r="AJ418" s="1019"/>
      <c r="AK418" s="1526"/>
      <c r="AL418" s="1526"/>
      <c r="AM418" s="1526"/>
      <c r="AN418" s="1526"/>
      <c r="AO418" s="1526"/>
      <c r="AP418" s="1523"/>
      <c r="AQ418" s="1524"/>
      <c r="AR418" s="1525"/>
      <c r="AT418" s="1018" t="s">
        <v>338</v>
      </c>
      <c r="AU418" s="1020"/>
      <c r="AV418" s="1526"/>
      <c r="AW418" s="1526"/>
      <c r="AX418" s="1526"/>
      <c r="AY418" s="1526"/>
      <c r="AZ418" s="1526"/>
      <c r="BA418" s="1523"/>
      <c r="BB418" s="1524"/>
      <c r="BC418" s="1525"/>
    </row>
    <row r="419" spans="1:56" s="1" customFormat="1" ht="12" customHeight="1" thickTop="1" thickBot="1">
      <c r="A419" s="591" t="s">
        <v>587</v>
      </c>
      <c r="B419" s="206"/>
      <c r="C419" s="875"/>
      <c r="D419" s="50"/>
      <c r="E419" s="757">
        <f>F419/100</f>
        <v>0</v>
      </c>
      <c r="F419" s="2"/>
      <c r="G419" s="2">
        <f>D419-F419</f>
        <v>0</v>
      </c>
      <c r="H419" s="748" t="e">
        <f>-G419/E419/100</f>
        <v>#DIV/0!</v>
      </c>
      <c r="I419" s="887"/>
      <c r="J419" s="894"/>
      <c r="K419" s="51">
        <f t="shared" si="89"/>
        <v>0</v>
      </c>
      <c r="L419" s="757">
        <f>M419/100</f>
        <v>0</v>
      </c>
      <c r="M419" s="770"/>
      <c r="N419" s="770">
        <f>K419-M419</f>
        <v>0</v>
      </c>
      <c r="O419" s="771" t="e">
        <f>-N419/L419/100</f>
        <v>#DIV/0!</v>
      </c>
      <c r="P419" s="1198"/>
      <c r="Q419" s="50"/>
      <c r="R419" s="160">
        <f>SUM(K419)</f>
        <v>0</v>
      </c>
      <c r="S419" s="1498"/>
      <c r="T419" s="1499"/>
      <c r="U419" s="1499"/>
      <c r="V419" s="1500"/>
      <c r="W419" s="1029"/>
      <c r="X419" s="1031" t="s">
        <v>336</v>
      </c>
      <c r="Y419" s="1021"/>
      <c r="Z419" s="1526"/>
      <c r="AA419" s="1526"/>
      <c r="AB419" s="1526"/>
      <c r="AC419" s="1526"/>
      <c r="AD419" s="1526"/>
      <c r="AE419" s="1523"/>
      <c r="AF419" s="1524"/>
      <c r="AG419" s="1525"/>
      <c r="AI419" s="1018" t="s">
        <v>337</v>
      </c>
      <c r="AJ419" s="1019"/>
      <c r="AK419" s="1526"/>
      <c r="AL419" s="1526"/>
      <c r="AM419" s="1526"/>
      <c r="AN419" s="1526"/>
      <c r="AO419" s="1526"/>
      <c r="AP419" s="1523"/>
      <c r="AQ419" s="1524"/>
      <c r="AR419" s="1525"/>
      <c r="AT419" s="1018" t="s">
        <v>338</v>
      </c>
      <c r="AU419" s="1020"/>
      <c r="AV419" s="1526"/>
      <c r="AW419" s="1526"/>
      <c r="AX419" s="1526"/>
      <c r="AY419" s="1526"/>
      <c r="AZ419" s="1526"/>
      <c r="BA419" s="1523"/>
      <c r="BB419" s="1524"/>
      <c r="BC419" s="1525"/>
    </row>
    <row r="420" spans="1:56" s="1" customFormat="1" ht="12" customHeight="1" thickTop="1" thickBot="1">
      <c r="A420" s="300"/>
      <c r="B420" s="600"/>
      <c r="C420" s="876"/>
      <c r="D420" s="107"/>
      <c r="E420" s="107"/>
      <c r="F420" s="107"/>
      <c r="G420" s="107"/>
      <c r="H420" s="107"/>
      <c r="I420" s="876"/>
      <c r="J420" s="14" t="s">
        <v>133</v>
      </c>
      <c r="K420" s="52">
        <f>SUM(K411:K414,K416:K419)</f>
        <v>0</v>
      </c>
      <c r="L420" s="747"/>
      <c r="M420" s="772"/>
      <c r="N420" s="772"/>
      <c r="O420" s="773"/>
      <c r="P420" s="1172"/>
      <c r="Q420" s="52">
        <f>SUM(Q411:Q414,Q416:Q419)</f>
        <v>0</v>
      </c>
      <c r="R420" s="52">
        <f>SUM(R411:R414,R416:R419)</f>
        <v>0</v>
      </c>
      <c r="S420" s="1035" t="b">
        <f>Q420+R420=K420</f>
        <v>1</v>
      </c>
      <c r="T420" s="1025"/>
      <c r="U420" s="1025"/>
      <c r="V420" s="1025"/>
      <c r="W420" s="373"/>
      <c r="X420" s="373"/>
      <c r="Y420" s="373"/>
      <c r="Z420" s="1030"/>
      <c r="AA420" s="1030"/>
      <c r="AB420" s="1030"/>
      <c r="AC420" s="1030"/>
      <c r="AD420" s="1030"/>
      <c r="AE420" s="1030"/>
      <c r="AF420" s="1030"/>
      <c r="AG420" s="1030"/>
      <c r="AH420" s="1030"/>
      <c r="AI420" s="1030"/>
      <c r="AJ420" s="1030"/>
      <c r="AK420" s="1030"/>
      <c r="AL420" s="1030"/>
      <c r="AM420" s="1030"/>
      <c r="AN420" s="1030"/>
      <c r="AO420" s="1030"/>
      <c r="AP420" s="1030"/>
      <c r="AQ420" s="1030"/>
      <c r="AR420" s="1030"/>
      <c r="AS420" s="1030"/>
      <c r="AT420" s="1030"/>
      <c r="AU420" s="1030"/>
      <c r="AV420" s="1030"/>
      <c r="AW420" s="1030"/>
      <c r="AX420" s="1030"/>
      <c r="AY420" s="1030"/>
      <c r="AZ420" s="1030"/>
      <c r="BA420" s="1030"/>
      <c r="BB420" s="1030"/>
      <c r="BC420" s="1030"/>
      <c r="BD420" s="1030"/>
    </row>
    <row r="421" spans="1:56" s="1" customFormat="1" ht="12" customHeight="1" thickBot="1">
      <c r="A421" s="300"/>
      <c r="B421" s="600"/>
      <c r="C421" s="876"/>
      <c r="D421" s="107"/>
      <c r="E421" s="107"/>
      <c r="F421" s="107"/>
      <c r="G421" s="107"/>
      <c r="H421" s="107"/>
      <c r="I421" s="876"/>
      <c r="J421" s="16"/>
      <c r="K421" s="106"/>
      <c r="L421" s="747"/>
      <c r="M421" s="772"/>
      <c r="N421" s="772"/>
      <c r="O421" s="773"/>
      <c r="P421" s="1172"/>
      <c r="Q421" s="106"/>
      <c r="R421" s="106"/>
      <c r="S421" s="1035"/>
      <c r="T421" s="1025"/>
      <c r="U421" s="1025"/>
      <c r="V421" s="1025"/>
      <c r="W421" s="373"/>
      <c r="X421" s="373"/>
      <c r="Y421" s="373"/>
      <c r="Z421" s="1030"/>
      <c r="AA421" s="1030"/>
      <c r="AB421" s="1030"/>
      <c r="AC421" s="1030"/>
      <c r="AD421" s="1030"/>
      <c r="AE421" s="1030"/>
      <c r="AF421" s="1030"/>
      <c r="AG421" s="1030"/>
      <c r="AH421" s="1030"/>
      <c r="AI421" s="1030"/>
      <c r="AJ421" s="1030"/>
      <c r="AK421" s="1030"/>
      <c r="AL421" s="1030"/>
      <c r="AM421" s="1030"/>
      <c r="AN421" s="1030"/>
      <c r="AO421" s="1030"/>
      <c r="AP421" s="1030"/>
      <c r="AQ421" s="1030"/>
      <c r="AR421" s="1030"/>
      <c r="AS421" s="1030"/>
      <c r="AT421" s="1030"/>
      <c r="AU421" s="1030"/>
      <c r="AV421" s="1030"/>
      <c r="AW421" s="1030"/>
      <c r="AX421" s="1030"/>
      <c r="AY421" s="1030"/>
      <c r="AZ421" s="1030"/>
      <c r="BA421" s="1030"/>
      <c r="BB421" s="1030"/>
      <c r="BC421" s="1030"/>
      <c r="BD421" s="1030"/>
    </row>
    <row r="422" spans="1:56" s="1" customFormat="1" ht="16.5" thickTop="1" thickBot="1">
      <c r="A422" s="590" t="s">
        <v>588</v>
      </c>
      <c r="B422" s="601" t="s">
        <v>589</v>
      </c>
      <c r="C422" s="878"/>
      <c r="D422" s="620"/>
      <c r="E422" s="620"/>
      <c r="F422" s="620"/>
      <c r="G422" s="620"/>
      <c r="H422" s="620"/>
      <c r="I422" s="878"/>
      <c r="J422" s="874"/>
      <c r="K422" s="99"/>
      <c r="L422" s="747"/>
      <c r="M422" s="772"/>
      <c r="N422" s="772"/>
      <c r="O422" s="773"/>
      <c r="P422" s="1207"/>
      <c r="Q422" s="13" t="s">
        <v>118</v>
      </c>
      <c r="R422" s="13" t="s">
        <v>119</v>
      </c>
      <c r="S422" s="1039"/>
      <c r="T422" s="1025"/>
      <c r="U422" s="1025"/>
      <c r="V422" s="1025"/>
      <c r="W422" s="373"/>
      <c r="X422" s="373"/>
      <c r="Y422" s="373"/>
      <c r="Z422" s="1030"/>
      <c r="AA422" s="1030"/>
      <c r="AB422" s="1030"/>
      <c r="AC422" s="1030"/>
      <c r="AD422" s="1030"/>
      <c r="AE422" s="1030"/>
      <c r="AF422" s="1030"/>
      <c r="AG422" s="1030"/>
      <c r="AH422" s="1030"/>
      <c r="AI422" s="1030"/>
      <c r="AJ422" s="1030"/>
      <c r="AK422" s="1030"/>
      <c r="AL422" s="1030"/>
      <c r="AM422" s="1030"/>
      <c r="AN422" s="1030"/>
      <c r="AO422" s="1030"/>
      <c r="AP422" s="1030"/>
      <c r="AQ422" s="1030"/>
      <c r="AR422" s="1030"/>
      <c r="AS422" s="1030"/>
      <c r="AT422" s="1030"/>
      <c r="AU422" s="1030"/>
      <c r="AV422" s="1030"/>
      <c r="AW422" s="1030"/>
      <c r="AX422" s="1030"/>
      <c r="AY422" s="1030"/>
      <c r="AZ422" s="1030"/>
      <c r="BA422" s="1030"/>
      <c r="BB422" s="1030"/>
      <c r="BC422" s="1030"/>
      <c r="BD422" s="1030"/>
    </row>
    <row r="423" spans="1:56" s="1" customFormat="1" ht="15" thickTop="1" thickBot="1">
      <c r="A423" s="592" t="s">
        <v>590</v>
      </c>
      <c r="B423" s="602" t="s">
        <v>591</v>
      </c>
      <c r="C423" s="880"/>
      <c r="D423" s="621"/>
      <c r="E423" s="621"/>
      <c r="F423" s="621"/>
      <c r="G423" s="621"/>
      <c r="H423" s="621"/>
      <c r="I423" s="880"/>
      <c r="J423" s="896"/>
      <c r="K423" s="19"/>
      <c r="L423" s="747"/>
      <c r="M423" s="107"/>
      <c r="N423" s="107"/>
      <c r="O423" s="774"/>
      <c r="P423" s="1175"/>
      <c r="Q423" s="18"/>
      <c r="R423" s="20"/>
      <c r="S423" s="1501" t="s">
        <v>271</v>
      </c>
      <c r="T423" s="1502"/>
      <c r="U423" s="1502"/>
      <c r="V423" s="1503"/>
      <c r="W423" s="1027"/>
      <c r="X423" s="1027"/>
      <c r="Y423" s="1027"/>
      <c r="Z423" s="1530" t="s">
        <v>333</v>
      </c>
      <c r="AA423" s="1530"/>
      <c r="AB423" s="1530"/>
      <c r="AC423" s="1530"/>
      <c r="AD423" s="1530"/>
      <c r="AE423" s="1527" t="s">
        <v>334</v>
      </c>
      <c r="AF423" s="1528"/>
      <c r="AG423" s="1529"/>
      <c r="AK423" s="1530" t="s">
        <v>333</v>
      </c>
      <c r="AL423" s="1530"/>
      <c r="AM423" s="1530"/>
      <c r="AN423" s="1530"/>
      <c r="AO423" s="1530"/>
      <c r="AP423" s="1527" t="s">
        <v>334</v>
      </c>
      <c r="AQ423" s="1528"/>
      <c r="AR423" s="1529"/>
      <c r="AV423" s="1530" t="s">
        <v>333</v>
      </c>
      <c r="AW423" s="1530"/>
      <c r="AX423" s="1530"/>
      <c r="AY423" s="1530"/>
      <c r="AZ423" s="1530"/>
      <c r="BA423" s="1527" t="s">
        <v>334</v>
      </c>
      <c r="BB423" s="1528"/>
      <c r="BC423" s="1529"/>
    </row>
    <row r="424" spans="1:56" s="1" customFormat="1" ht="12" customHeight="1" thickTop="1" thickBot="1">
      <c r="A424" s="591" t="s">
        <v>592</v>
      </c>
      <c r="B424" s="206"/>
      <c r="C424" s="875"/>
      <c r="D424" s="50"/>
      <c r="E424" s="757">
        <f>F424/100</f>
        <v>0</v>
      </c>
      <c r="F424" s="2"/>
      <c r="G424" s="2">
        <f>D424-F424</f>
        <v>0</v>
      </c>
      <c r="H424" s="748" t="e">
        <f>-G424/E424/100</f>
        <v>#DIV/0!</v>
      </c>
      <c r="I424" s="887"/>
      <c r="J424" s="894"/>
      <c r="K424" s="51">
        <f t="shared" ref="K424:K449" si="90">ROUND(C424*D424*I424,0)</f>
        <v>0</v>
      </c>
      <c r="L424" s="757">
        <f>M424/100</f>
        <v>0</v>
      </c>
      <c r="M424" s="770"/>
      <c r="N424" s="770">
        <f>K424-M424</f>
        <v>0</v>
      </c>
      <c r="O424" s="771" t="e">
        <f>-N424/L424/100</f>
        <v>#DIV/0!</v>
      </c>
      <c r="P424" s="1198"/>
      <c r="Q424" s="50"/>
      <c r="R424" s="160">
        <f>SUM(K424)</f>
        <v>0</v>
      </c>
      <c r="S424" s="1498"/>
      <c r="T424" s="1499"/>
      <c r="U424" s="1499"/>
      <c r="V424" s="1500"/>
      <c r="W424" s="1029"/>
      <c r="X424" s="1031" t="s">
        <v>336</v>
      </c>
      <c r="Y424" s="1021"/>
      <c r="Z424" s="1526"/>
      <c r="AA424" s="1526"/>
      <c r="AB424" s="1526"/>
      <c r="AC424" s="1526"/>
      <c r="AD424" s="1526"/>
      <c r="AE424" s="1523"/>
      <c r="AF424" s="1524"/>
      <c r="AG424" s="1525"/>
      <c r="AI424" s="1018" t="s">
        <v>337</v>
      </c>
      <c r="AJ424" s="1019"/>
      <c r="AK424" s="1526"/>
      <c r="AL424" s="1526"/>
      <c r="AM424" s="1526"/>
      <c r="AN424" s="1526"/>
      <c r="AO424" s="1526"/>
      <c r="AP424" s="1523"/>
      <c r="AQ424" s="1524"/>
      <c r="AR424" s="1525"/>
      <c r="AT424" s="1018" t="s">
        <v>338</v>
      </c>
      <c r="AU424" s="1020"/>
      <c r="AV424" s="1526"/>
      <c r="AW424" s="1526"/>
      <c r="AX424" s="1526"/>
      <c r="AY424" s="1526"/>
      <c r="AZ424" s="1526"/>
      <c r="BA424" s="1523"/>
      <c r="BB424" s="1524"/>
      <c r="BC424" s="1525"/>
    </row>
    <row r="425" spans="1:56" s="1" customFormat="1" ht="12" customHeight="1" thickTop="1" thickBot="1">
      <c r="A425" s="591" t="s">
        <v>593</v>
      </c>
      <c r="B425" s="206"/>
      <c r="C425" s="875"/>
      <c r="D425" s="50"/>
      <c r="E425" s="757">
        <f>F425/100</f>
        <v>0</v>
      </c>
      <c r="F425" s="2"/>
      <c r="G425" s="2">
        <f>D425-F425</f>
        <v>0</v>
      </c>
      <c r="H425" s="748" t="e">
        <f>-G425/E425/100</f>
        <v>#DIV/0!</v>
      </c>
      <c r="I425" s="887"/>
      <c r="J425" s="894"/>
      <c r="K425" s="51">
        <f t="shared" si="90"/>
        <v>0</v>
      </c>
      <c r="L425" s="757">
        <f>M425/100</f>
        <v>0</v>
      </c>
      <c r="M425" s="770"/>
      <c r="N425" s="770">
        <f>K425-M425</f>
        <v>0</v>
      </c>
      <c r="O425" s="771" t="e">
        <f>-N425/L425/100</f>
        <v>#DIV/0!</v>
      </c>
      <c r="P425" s="1198"/>
      <c r="Q425" s="50"/>
      <c r="R425" s="160">
        <f>SUM(K425)</f>
        <v>0</v>
      </c>
      <c r="S425" s="1498"/>
      <c r="T425" s="1499"/>
      <c r="U425" s="1499"/>
      <c r="V425" s="1500"/>
      <c r="W425" s="1029"/>
      <c r="X425" s="1031" t="s">
        <v>336</v>
      </c>
      <c r="Y425" s="1021"/>
      <c r="Z425" s="1526"/>
      <c r="AA425" s="1526"/>
      <c r="AB425" s="1526"/>
      <c r="AC425" s="1526"/>
      <c r="AD425" s="1526"/>
      <c r="AE425" s="1523"/>
      <c r="AF425" s="1524"/>
      <c r="AG425" s="1525"/>
      <c r="AI425" s="1018" t="s">
        <v>337</v>
      </c>
      <c r="AJ425" s="1019"/>
      <c r="AK425" s="1526"/>
      <c r="AL425" s="1526"/>
      <c r="AM425" s="1526"/>
      <c r="AN425" s="1526"/>
      <c r="AO425" s="1526"/>
      <c r="AP425" s="1523"/>
      <c r="AQ425" s="1524"/>
      <c r="AR425" s="1525"/>
      <c r="AT425" s="1018" t="s">
        <v>338</v>
      </c>
      <c r="AU425" s="1020"/>
      <c r="AV425" s="1526"/>
      <c r="AW425" s="1526"/>
      <c r="AX425" s="1526"/>
      <c r="AY425" s="1526"/>
      <c r="AZ425" s="1526"/>
      <c r="BA425" s="1523"/>
      <c r="BB425" s="1524"/>
      <c r="BC425" s="1525"/>
    </row>
    <row r="426" spans="1:56" s="1" customFormat="1" ht="12" customHeight="1" thickTop="1" thickBot="1">
      <c r="A426" s="591" t="s">
        <v>594</v>
      </c>
      <c r="B426" s="206"/>
      <c r="C426" s="875"/>
      <c r="D426" s="50"/>
      <c r="E426" s="757">
        <f>F426/100</f>
        <v>0</v>
      </c>
      <c r="F426" s="2"/>
      <c r="G426" s="2">
        <f>D426-F426</f>
        <v>0</v>
      </c>
      <c r="H426" s="748" t="e">
        <f>-G426/E426/100</f>
        <v>#DIV/0!</v>
      </c>
      <c r="I426" s="887"/>
      <c r="J426" s="894"/>
      <c r="K426" s="51">
        <f t="shared" si="90"/>
        <v>0</v>
      </c>
      <c r="L426" s="757">
        <f>M426/100</f>
        <v>0</v>
      </c>
      <c r="M426" s="770"/>
      <c r="N426" s="770">
        <f>K426-M426</f>
        <v>0</v>
      </c>
      <c r="O426" s="771" t="e">
        <f>-N426/L426/100</f>
        <v>#DIV/0!</v>
      </c>
      <c r="P426" s="1198"/>
      <c r="Q426" s="50"/>
      <c r="R426" s="160">
        <f>SUM(K426)</f>
        <v>0</v>
      </c>
      <c r="S426" s="1498"/>
      <c r="T426" s="1499"/>
      <c r="U426" s="1499"/>
      <c r="V426" s="1500"/>
      <c r="W426" s="1029"/>
      <c r="X426" s="1031" t="s">
        <v>336</v>
      </c>
      <c r="Y426" s="1021"/>
      <c r="Z426" s="1526"/>
      <c r="AA426" s="1526"/>
      <c r="AB426" s="1526"/>
      <c r="AC426" s="1526"/>
      <c r="AD426" s="1526"/>
      <c r="AE426" s="1523"/>
      <c r="AF426" s="1524"/>
      <c r="AG426" s="1525"/>
      <c r="AI426" s="1018" t="s">
        <v>337</v>
      </c>
      <c r="AJ426" s="1019"/>
      <c r="AK426" s="1526"/>
      <c r="AL426" s="1526"/>
      <c r="AM426" s="1526"/>
      <c r="AN426" s="1526"/>
      <c r="AO426" s="1526"/>
      <c r="AP426" s="1523"/>
      <c r="AQ426" s="1524"/>
      <c r="AR426" s="1525"/>
      <c r="AT426" s="1018" t="s">
        <v>338</v>
      </c>
      <c r="AU426" s="1020"/>
      <c r="AV426" s="1526"/>
      <c r="AW426" s="1526"/>
      <c r="AX426" s="1526"/>
      <c r="AY426" s="1526"/>
      <c r="AZ426" s="1526"/>
      <c r="BA426" s="1523"/>
      <c r="BB426" s="1524"/>
      <c r="BC426" s="1525"/>
    </row>
    <row r="427" spans="1:56" s="1" customFormat="1" ht="12" customHeight="1" thickTop="1" thickBot="1">
      <c r="A427" s="591" t="s">
        <v>595</v>
      </c>
      <c r="B427" s="206"/>
      <c r="C427" s="875"/>
      <c r="D427" s="50"/>
      <c r="E427" s="757">
        <f>F427/100</f>
        <v>0</v>
      </c>
      <c r="F427" s="2"/>
      <c r="G427" s="2">
        <f>D427-F427</f>
        <v>0</v>
      </c>
      <c r="H427" s="748" t="e">
        <f>-G427/E427/100</f>
        <v>#DIV/0!</v>
      </c>
      <c r="I427" s="887"/>
      <c r="J427" s="894"/>
      <c r="K427" s="51">
        <f t="shared" si="90"/>
        <v>0</v>
      </c>
      <c r="L427" s="757">
        <f>M427/100</f>
        <v>0</v>
      </c>
      <c r="M427" s="770"/>
      <c r="N427" s="770">
        <f>K427-M427</f>
        <v>0</v>
      </c>
      <c r="O427" s="771" t="e">
        <f>-N427/L427/100</f>
        <v>#DIV/0!</v>
      </c>
      <c r="P427" s="1198"/>
      <c r="Q427" s="50"/>
      <c r="R427" s="160">
        <f>SUM(K427)</f>
        <v>0</v>
      </c>
      <c r="S427" s="1498"/>
      <c r="T427" s="1499"/>
      <c r="U427" s="1499"/>
      <c r="V427" s="1500"/>
      <c r="W427" s="1029"/>
      <c r="X427" s="1031" t="s">
        <v>336</v>
      </c>
      <c r="Y427" s="1021"/>
      <c r="Z427" s="1526"/>
      <c r="AA427" s="1526"/>
      <c r="AB427" s="1526"/>
      <c r="AC427" s="1526"/>
      <c r="AD427" s="1526"/>
      <c r="AE427" s="1523"/>
      <c r="AF427" s="1524"/>
      <c r="AG427" s="1525"/>
      <c r="AI427" s="1018" t="s">
        <v>337</v>
      </c>
      <c r="AJ427" s="1019"/>
      <c r="AK427" s="1526"/>
      <c r="AL427" s="1526"/>
      <c r="AM427" s="1526"/>
      <c r="AN427" s="1526"/>
      <c r="AO427" s="1526"/>
      <c r="AP427" s="1523"/>
      <c r="AQ427" s="1524"/>
      <c r="AR427" s="1525"/>
      <c r="AT427" s="1018" t="s">
        <v>338</v>
      </c>
      <c r="AU427" s="1020"/>
      <c r="AV427" s="1526"/>
      <c r="AW427" s="1526"/>
      <c r="AX427" s="1526"/>
      <c r="AY427" s="1526"/>
      <c r="AZ427" s="1526"/>
      <c r="BA427" s="1523"/>
      <c r="BB427" s="1524"/>
      <c r="BC427" s="1525"/>
    </row>
    <row r="428" spans="1:56" s="1" customFormat="1" ht="15" thickTop="1" thickBot="1">
      <c r="A428" s="592" t="s">
        <v>596</v>
      </c>
      <c r="B428" s="602" t="s">
        <v>597</v>
      </c>
      <c r="C428" s="880"/>
      <c r="D428" s="621"/>
      <c r="E428" s="621"/>
      <c r="F428" s="621"/>
      <c r="G428" s="621"/>
      <c r="H428" s="621"/>
      <c r="I428" s="880"/>
      <c r="J428" s="896"/>
      <c r="K428" s="19"/>
      <c r="L428" s="747"/>
      <c r="M428" s="107"/>
      <c r="N428" s="107"/>
      <c r="O428" s="774"/>
      <c r="P428" s="1175"/>
      <c r="Q428" s="18"/>
      <c r="R428" s="20"/>
      <c r="S428" s="1501" t="s">
        <v>271</v>
      </c>
      <c r="T428" s="1502"/>
      <c r="U428" s="1502"/>
      <c r="V428" s="1503"/>
      <c r="W428" s="373"/>
      <c r="X428" s="373"/>
      <c r="Y428" s="373"/>
      <c r="Z428" s="1030"/>
      <c r="AA428" s="1030"/>
      <c r="AB428" s="1030"/>
      <c r="AC428" s="1030"/>
      <c r="AD428" s="1030"/>
      <c r="AE428" s="1030"/>
      <c r="AF428" s="1030"/>
      <c r="AG428" s="1030"/>
      <c r="AH428" s="1030"/>
      <c r="AI428" s="1030"/>
      <c r="AJ428" s="1030"/>
      <c r="AK428" s="1030"/>
      <c r="AL428" s="1030"/>
      <c r="AM428" s="1030"/>
      <c r="AN428" s="1030"/>
      <c r="AO428" s="1030"/>
      <c r="AP428" s="1030"/>
      <c r="AQ428" s="1030"/>
      <c r="AR428" s="1030"/>
      <c r="AS428" s="1030"/>
      <c r="AT428" s="1030"/>
      <c r="AU428" s="1030"/>
      <c r="AV428" s="1030"/>
      <c r="AW428" s="1030"/>
      <c r="AX428" s="1030"/>
      <c r="AY428" s="1030"/>
      <c r="AZ428" s="1030"/>
      <c r="BA428" s="1030"/>
      <c r="BB428" s="1030"/>
      <c r="BC428" s="1030"/>
      <c r="BD428" s="1030"/>
    </row>
    <row r="429" spans="1:56" s="1" customFormat="1" ht="12" customHeight="1" thickTop="1" thickBot="1">
      <c r="A429" s="591" t="s">
        <v>598</v>
      </c>
      <c r="B429" s="206"/>
      <c r="C429" s="875"/>
      <c r="D429" s="50"/>
      <c r="E429" s="757">
        <f>F429/100</f>
        <v>0</v>
      </c>
      <c r="F429" s="2"/>
      <c r="G429" s="2">
        <f>D429-F429</f>
        <v>0</v>
      </c>
      <c r="H429" s="748" t="e">
        <f>-G429/E429/100</f>
        <v>#DIV/0!</v>
      </c>
      <c r="I429" s="887"/>
      <c r="J429" s="894"/>
      <c r="K429" s="51">
        <f t="shared" si="90"/>
        <v>0</v>
      </c>
      <c r="L429" s="757">
        <f>M429/100</f>
        <v>0</v>
      </c>
      <c r="M429" s="770"/>
      <c r="N429" s="770">
        <f>K429-M429</f>
        <v>0</v>
      </c>
      <c r="O429" s="771" t="e">
        <f>-N429/L429/100</f>
        <v>#DIV/0!</v>
      </c>
      <c r="P429" s="1198"/>
      <c r="Q429" s="50"/>
      <c r="R429" s="160">
        <f>SUM(K429)</f>
        <v>0</v>
      </c>
      <c r="S429" s="1498"/>
      <c r="T429" s="1499"/>
      <c r="U429" s="1499"/>
      <c r="V429" s="1500"/>
      <c r="W429" s="1029"/>
      <c r="X429" s="1031" t="s">
        <v>336</v>
      </c>
      <c r="Y429" s="1021"/>
      <c r="Z429" s="1526"/>
      <c r="AA429" s="1526"/>
      <c r="AB429" s="1526"/>
      <c r="AC429" s="1526"/>
      <c r="AD429" s="1526"/>
      <c r="AE429" s="1523"/>
      <c r="AF429" s="1524"/>
      <c r="AG429" s="1525"/>
      <c r="AI429" s="1018" t="s">
        <v>337</v>
      </c>
      <c r="AJ429" s="1019"/>
      <c r="AK429" s="1526"/>
      <c r="AL429" s="1526"/>
      <c r="AM429" s="1526"/>
      <c r="AN429" s="1526"/>
      <c r="AO429" s="1526"/>
      <c r="AP429" s="1523"/>
      <c r="AQ429" s="1524"/>
      <c r="AR429" s="1525"/>
      <c r="AT429" s="1018" t="s">
        <v>338</v>
      </c>
      <c r="AU429" s="1020"/>
      <c r="AV429" s="1526"/>
      <c r="AW429" s="1526"/>
      <c r="AX429" s="1526"/>
      <c r="AY429" s="1526"/>
      <c r="AZ429" s="1526"/>
      <c r="BA429" s="1523"/>
      <c r="BB429" s="1524"/>
      <c r="BC429" s="1525"/>
    </row>
    <row r="430" spans="1:56" s="1" customFormat="1" ht="12" customHeight="1" thickTop="1" thickBot="1">
      <c r="A430" s="591" t="s">
        <v>599</v>
      </c>
      <c r="B430" s="206"/>
      <c r="C430" s="875"/>
      <c r="D430" s="50"/>
      <c r="E430" s="757">
        <f>F430/100</f>
        <v>0</v>
      </c>
      <c r="F430" s="2"/>
      <c r="G430" s="2">
        <f>D430-F430</f>
        <v>0</v>
      </c>
      <c r="H430" s="748" t="e">
        <f>-G430/E430/100</f>
        <v>#DIV/0!</v>
      </c>
      <c r="I430" s="887"/>
      <c r="J430" s="894"/>
      <c r="K430" s="51">
        <f t="shared" si="90"/>
        <v>0</v>
      </c>
      <c r="L430" s="757">
        <f>M430/100</f>
        <v>0</v>
      </c>
      <c r="M430" s="770"/>
      <c r="N430" s="770">
        <f>K430-M430</f>
        <v>0</v>
      </c>
      <c r="O430" s="771" t="e">
        <f>-N430/L430/100</f>
        <v>#DIV/0!</v>
      </c>
      <c r="P430" s="1198"/>
      <c r="Q430" s="50"/>
      <c r="R430" s="160">
        <f>SUM(K430)</f>
        <v>0</v>
      </c>
      <c r="S430" s="1498"/>
      <c r="T430" s="1499"/>
      <c r="U430" s="1499"/>
      <c r="V430" s="1500"/>
      <c r="W430" s="1029"/>
      <c r="X430" s="1031" t="s">
        <v>336</v>
      </c>
      <c r="Y430" s="1021"/>
      <c r="Z430" s="1526"/>
      <c r="AA430" s="1526"/>
      <c r="AB430" s="1526"/>
      <c r="AC430" s="1526"/>
      <c r="AD430" s="1526"/>
      <c r="AE430" s="1523"/>
      <c r="AF430" s="1524"/>
      <c r="AG430" s="1525"/>
      <c r="AI430" s="1018" t="s">
        <v>337</v>
      </c>
      <c r="AJ430" s="1019"/>
      <c r="AK430" s="1526"/>
      <c r="AL430" s="1526"/>
      <c r="AM430" s="1526"/>
      <c r="AN430" s="1526"/>
      <c r="AO430" s="1526"/>
      <c r="AP430" s="1523"/>
      <c r="AQ430" s="1524"/>
      <c r="AR430" s="1525"/>
      <c r="AT430" s="1018" t="s">
        <v>338</v>
      </c>
      <c r="AU430" s="1020"/>
      <c r="AV430" s="1526"/>
      <c r="AW430" s="1526"/>
      <c r="AX430" s="1526"/>
      <c r="AY430" s="1526"/>
      <c r="AZ430" s="1526"/>
      <c r="BA430" s="1523"/>
      <c r="BB430" s="1524"/>
      <c r="BC430" s="1525"/>
    </row>
    <row r="431" spans="1:56" s="1" customFormat="1" ht="12" customHeight="1" thickTop="1" thickBot="1">
      <c r="A431" s="591" t="s">
        <v>600</v>
      </c>
      <c r="B431" s="206"/>
      <c r="C431" s="875"/>
      <c r="D431" s="50"/>
      <c r="E431" s="757">
        <f>F431/100</f>
        <v>0</v>
      </c>
      <c r="F431" s="2"/>
      <c r="G431" s="2">
        <f>D431-F431</f>
        <v>0</v>
      </c>
      <c r="H431" s="748" t="e">
        <f>-G431/E431/100</f>
        <v>#DIV/0!</v>
      </c>
      <c r="I431" s="887"/>
      <c r="J431" s="894"/>
      <c r="K431" s="51">
        <f t="shared" si="90"/>
        <v>0</v>
      </c>
      <c r="L431" s="757">
        <f>M431/100</f>
        <v>0</v>
      </c>
      <c r="M431" s="770"/>
      <c r="N431" s="770">
        <f>K431-M431</f>
        <v>0</v>
      </c>
      <c r="O431" s="771" t="e">
        <f>-N431/L431/100</f>
        <v>#DIV/0!</v>
      </c>
      <c r="P431" s="1198"/>
      <c r="Q431" s="50"/>
      <c r="R431" s="160">
        <f>SUM(K431)</f>
        <v>0</v>
      </c>
      <c r="S431" s="1498"/>
      <c r="T431" s="1499"/>
      <c r="U431" s="1499"/>
      <c r="V431" s="1500"/>
      <c r="W431" s="1029"/>
      <c r="X431" s="1031" t="s">
        <v>336</v>
      </c>
      <c r="Y431" s="1021"/>
      <c r="Z431" s="1526"/>
      <c r="AA431" s="1526"/>
      <c r="AB431" s="1526"/>
      <c r="AC431" s="1526"/>
      <c r="AD431" s="1526"/>
      <c r="AE431" s="1523"/>
      <c r="AF431" s="1524"/>
      <c r="AG431" s="1525"/>
      <c r="AI431" s="1018" t="s">
        <v>337</v>
      </c>
      <c r="AJ431" s="1019"/>
      <c r="AK431" s="1526"/>
      <c r="AL431" s="1526"/>
      <c r="AM431" s="1526"/>
      <c r="AN431" s="1526"/>
      <c r="AO431" s="1526"/>
      <c r="AP431" s="1523"/>
      <c r="AQ431" s="1524"/>
      <c r="AR431" s="1525"/>
      <c r="AT431" s="1018" t="s">
        <v>338</v>
      </c>
      <c r="AU431" s="1020"/>
      <c r="AV431" s="1526"/>
      <c r="AW431" s="1526"/>
      <c r="AX431" s="1526"/>
      <c r="AY431" s="1526"/>
      <c r="AZ431" s="1526"/>
      <c r="BA431" s="1523"/>
      <c r="BB431" s="1524"/>
      <c r="BC431" s="1525"/>
    </row>
    <row r="432" spans="1:56" s="1" customFormat="1" ht="12" customHeight="1" thickTop="1" thickBot="1">
      <c r="A432" s="591" t="s">
        <v>601</v>
      </c>
      <c r="B432" s="206"/>
      <c r="C432" s="875"/>
      <c r="D432" s="50"/>
      <c r="E432" s="757">
        <f>F432/100</f>
        <v>0</v>
      </c>
      <c r="F432" s="2"/>
      <c r="G432" s="2">
        <f>D432-F432</f>
        <v>0</v>
      </c>
      <c r="H432" s="748" t="e">
        <f>-G432/E432/100</f>
        <v>#DIV/0!</v>
      </c>
      <c r="I432" s="887"/>
      <c r="J432" s="894"/>
      <c r="K432" s="51">
        <f t="shared" si="90"/>
        <v>0</v>
      </c>
      <c r="L432" s="757">
        <f>M432/100</f>
        <v>0</v>
      </c>
      <c r="M432" s="770"/>
      <c r="N432" s="770">
        <f>K432-M432</f>
        <v>0</v>
      </c>
      <c r="O432" s="771" t="e">
        <f>-N432/L432/100</f>
        <v>#DIV/0!</v>
      </c>
      <c r="P432" s="1198"/>
      <c r="Q432" s="50"/>
      <c r="R432" s="160">
        <f>SUM(K432)</f>
        <v>0</v>
      </c>
      <c r="S432" s="1498"/>
      <c r="T432" s="1499"/>
      <c r="U432" s="1499"/>
      <c r="V432" s="1500"/>
      <c r="W432" s="1029"/>
      <c r="X432" s="1031" t="s">
        <v>336</v>
      </c>
      <c r="Y432" s="1021"/>
      <c r="Z432" s="1526"/>
      <c r="AA432" s="1526"/>
      <c r="AB432" s="1526"/>
      <c r="AC432" s="1526"/>
      <c r="AD432" s="1526"/>
      <c r="AE432" s="1523"/>
      <c r="AF432" s="1524"/>
      <c r="AG432" s="1525"/>
      <c r="AI432" s="1018" t="s">
        <v>337</v>
      </c>
      <c r="AJ432" s="1019"/>
      <c r="AK432" s="1526"/>
      <c r="AL432" s="1526"/>
      <c r="AM432" s="1526"/>
      <c r="AN432" s="1526"/>
      <c r="AO432" s="1526"/>
      <c r="AP432" s="1523"/>
      <c r="AQ432" s="1524"/>
      <c r="AR432" s="1525"/>
      <c r="AT432" s="1018" t="s">
        <v>338</v>
      </c>
      <c r="AU432" s="1020"/>
      <c r="AV432" s="1526"/>
      <c r="AW432" s="1526"/>
      <c r="AX432" s="1526"/>
      <c r="AY432" s="1526"/>
      <c r="AZ432" s="1526"/>
      <c r="BA432" s="1523"/>
      <c r="BB432" s="1524"/>
      <c r="BC432" s="1525"/>
    </row>
    <row r="433" spans="1:56" s="1" customFormat="1" ht="15" thickTop="1" thickBot="1">
      <c r="A433" s="592" t="s">
        <v>602</v>
      </c>
      <c r="B433" s="602" t="s">
        <v>603</v>
      </c>
      <c r="C433" s="879"/>
      <c r="D433" s="621"/>
      <c r="E433" s="621"/>
      <c r="F433" s="621"/>
      <c r="G433" s="621"/>
      <c r="H433" s="621"/>
      <c r="I433" s="880"/>
      <c r="J433" s="896"/>
      <c r="K433" s="19"/>
      <c r="L433" s="747"/>
      <c r="M433" s="107"/>
      <c r="N433" s="107"/>
      <c r="O433" s="774"/>
      <c r="P433" s="1175"/>
      <c r="Q433" s="18"/>
      <c r="R433" s="20"/>
      <c r="S433" s="1501" t="s">
        <v>271</v>
      </c>
      <c r="T433" s="1502"/>
      <c r="U433" s="1502"/>
      <c r="V433" s="1503"/>
      <c r="W433" s="373"/>
      <c r="X433" s="373"/>
      <c r="Y433" s="373"/>
      <c r="Z433" s="1030"/>
      <c r="AA433" s="1030"/>
      <c r="AB433" s="1030"/>
      <c r="AC433" s="1030"/>
      <c r="AD433" s="1030"/>
      <c r="AE433" s="1030"/>
      <c r="AF433" s="1030"/>
      <c r="AG433" s="1030"/>
      <c r="AH433" s="1030"/>
      <c r="AI433" s="1030"/>
      <c r="AJ433" s="1030"/>
      <c r="AK433" s="1030"/>
      <c r="AL433" s="1030"/>
      <c r="AM433" s="1030"/>
      <c r="AN433" s="1030"/>
      <c r="AO433" s="1030"/>
      <c r="AP433" s="1030"/>
      <c r="AQ433" s="1030"/>
      <c r="AR433" s="1030"/>
      <c r="AS433" s="1030"/>
      <c r="AT433" s="1030"/>
      <c r="AU433" s="1030"/>
      <c r="AV433" s="1030"/>
      <c r="AW433" s="1030"/>
      <c r="AX433" s="1030"/>
      <c r="AY433" s="1030"/>
      <c r="AZ433" s="1030"/>
      <c r="BA433" s="1030"/>
      <c r="BB433" s="1030"/>
      <c r="BC433" s="1030"/>
      <c r="BD433" s="1030"/>
    </row>
    <row r="434" spans="1:56" s="1" customFormat="1" ht="12" customHeight="1" thickTop="1" thickBot="1">
      <c r="A434" s="591" t="s">
        <v>604</v>
      </c>
      <c r="B434" s="206"/>
      <c r="C434" s="875"/>
      <c r="D434" s="50"/>
      <c r="E434" s="757">
        <f>F434/100</f>
        <v>0</v>
      </c>
      <c r="F434" s="2"/>
      <c r="G434" s="2">
        <f>D434-F434</f>
        <v>0</v>
      </c>
      <c r="H434" s="748" t="e">
        <f>-G434/E434/100</f>
        <v>#DIV/0!</v>
      </c>
      <c r="I434" s="887"/>
      <c r="J434" s="894"/>
      <c r="K434" s="51">
        <f t="shared" si="90"/>
        <v>0</v>
      </c>
      <c r="L434" s="757">
        <f>M434/100</f>
        <v>0</v>
      </c>
      <c r="M434" s="770"/>
      <c r="N434" s="770">
        <f>K434-M434</f>
        <v>0</v>
      </c>
      <c r="O434" s="771" t="e">
        <f>-N434/L434/100</f>
        <v>#DIV/0!</v>
      </c>
      <c r="P434" s="1198"/>
      <c r="Q434" s="50"/>
      <c r="R434" s="160">
        <f>SUM(K434)</f>
        <v>0</v>
      </c>
      <c r="S434" s="1498"/>
      <c r="T434" s="1499"/>
      <c r="U434" s="1499"/>
      <c r="V434" s="1500"/>
      <c r="W434" s="373"/>
      <c r="X434" s="373"/>
      <c r="Y434" s="373"/>
      <c r="Z434" s="1030"/>
      <c r="AA434" s="1030"/>
      <c r="AB434" s="1030"/>
      <c r="AC434" s="1030"/>
      <c r="AD434" s="1030"/>
      <c r="AE434" s="1030"/>
      <c r="AF434" s="1030"/>
      <c r="AG434" s="1030"/>
      <c r="AH434" s="1030"/>
      <c r="AI434" s="1030"/>
      <c r="AJ434" s="1030"/>
      <c r="AK434" s="1030"/>
      <c r="AL434" s="1030"/>
      <c r="AM434" s="1030"/>
      <c r="AN434" s="1030"/>
      <c r="AO434" s="1030"/>
      <c r="AP434" s="1030"/>
      <c r="AQ434" s="1030"/>
      <c r="AR434" s="1030"/>
      <c r="AS434" s="1030"/>
      <c r="AT434" s="1030"/>
      <c r="AU434" s="1030"/>
      <c r="AV434" s="1030"/>
      <c r="AW434" s="1030"/>
      <c r="AX434" s="1030"/>
      <c r="AY434" s="1030"/>
      <c r="AZ434" s="1030"/>
      <c r="BA434" s="1030"/>
      <c r="BB434" s="1030"/>
      <c r="BC434" s="1030"/>
      <c r="BD434" s="1030"/>
    </row>
    <row r="435" spans="1:56" s="1" customFormat="1" ht="12" customHeight="1" thickTop="1" thickBot="1">
      <c r="A435" s="591" t="s">
        <v>605</v>
      </c>
      <c r="B435" s="206"/>
      <c r="C435" s="875"/>
      <c r="D435" s="50"/>
      <c r="E435" s="757">
        <f>F435/100</f>
        <v>0</v>
      </c>
      <c r="F435" s="2"/>
      <c r="G435" s="2">
        <f>D435-F435</f>
        <v>0</v>
      </c>
      <c r="H435" s="748" t="e">
        <f>-G435/E435/100</f>
        <v>#DIV/0!</v>
      </c>
      <c r="I435" s="887"/>
      <c r="J435" s="894"/>
      <c r="K435" s="51">
        <f t="shared" si="90"/>
        <v>0</v>
      </c>
      <c r="L435" s="757">
        <f>M435/100</f>
        <v>0</v>
      </c>
      <c r="M435" s="770"/>
      <c r="N435" s="770">
        <f>K435-M435</f>
        <v>0</v>
      </c>
      <c r="O435" s="771" t="e">
        <f>-N435/L435/100</f>
        <v>#DIV/0!</v>
      </c>
      <c r="P435" s="1198"/>
      <c r="Q435" s="50"/>
      <c r="R435" s="160">
        <f>SUM(K435)</f>
        <v>0</v>
      </c>
      <c r="S435" s="1498"/>
      <c r="T435" s="1499"/>
      <c r="U435" s="1499"/>
      <c r="V435" s="1500"/>
      <c r="W435" s="373"/>
      <c r="X435" s="373"/>
      <c r="Y435" s="373"/>
      <c r="Z435" s="1030"/>
      <c r="AA435" s="1030"/>
      <c r="AB435" s="1030"/>
      <c r="AC435" s="1030"/>
      <c r="AD435" s="1030"/>
      <c r="AE435" s="1030"/>
      <c r="AF435" s="1030"/>
      <c r="AG435" s="1030"/>
      <c r="AH435" s="1030"/>
      <c r="AI435" s="1030"/>
      <c r="AJ435" s="1030"/>
      <c r="AK435" s="1030"/>
      <c r="AL435" s="1030"/>
      <c r="AM435" s="1030"/>
      <c r="AN435" s="1030"/>
      <c r="AO435" s="1030"/>
      <c r="AP435" s="1030"/>
      <c r="AQ435" s="1030"/>
      <c r="AR435" s="1030"/>
      <c r="AS435" s="1030"/>
      <c r="AT435" s="1030"/>
      <c r="AU435" s="1030"/>
      <c r="AV435" s="1030"/>
      <c r="AW435" s="1030"/>
      <c r="AX435" s="1030"/>
      <c r="AY435" s="1030"/>
      <c r="AZ435" s="1030"/>
      <c r="BA435" s="1030"/>
      <c r="BB435" s="1030"/>
      <c r="BC435" s="1030"/>
      <c r="BD435" s="1030"/>
    </row>
    <row r="436" spans="1:56" s="1" customFormat="1" ht="12" customHeight="1" thickTop="1" thickBot="1">
      <c r="A436" s="591" t="s">
        <v>606</v>
      </c>
      <c r="B436" s="206"/>
      <c r="C436" s="875"/>
      <c r="D436" s="50"/>
      <c r="E436" s="757">
        <f>F436/100</f>
        <v>0</v>
      </c>
      <c r="F436" s="2"/>
      <c r="G436" s="2">
        <f>D436-F436</f>
        <v>0</v>
      </c>
      <c r="H436" s="748" t="e">
        <f>-G436/E436/100</f>
        <v>#DIV/0!</v>
      </c>
      <c r="I436" s="887"/>
      <c r="J436" s="894"/>
      <c r="K436" s="51">
        <f t="shared" si="90"/>
        <v>0</v>
      </c>
      <c r="L436" s="757">
        <f>M436/100</f>
        <v>0</v>
      </c>
      <c r="M436" s="770"/>
      <c r="N436" s="770">
        <f>K436-M436</f>
        <v>0</v>
      </c>
      <c r="O436" s="771" t="e">
        <f>-N436/L436/100</f>
        <v>#DIV/0!</v>
      </c>
      <c r="P436" s="1198"/>
      <c r="Q436" s="50"/>
      <c r="R436" s="160">
        <f>SUM(K436)</f>
        <v>0</v>
      </c>
      <c r="S436" s="1498"/>
      <c r="T436" s="1499"/>
      <c r="U436" s="1499"/>
      <c r="V436" s="1500"/>
      <c r="W436" s="373"/>
      <c r="X436" s="373"/>
      <c r="Y436" s="373"/>
      <c r="Z436" s="1030"/>
      <c r="AA436" s="1030"/>
      <c r="AB436" s="1030"/>
      <c r="AC436" s="1030"/>
      <c r="AD436" s="1030"/>
      <c r="AE436" s="1030"/>
      <c r="AF436" s="1030"/>
      <c r="AG436" s="1030"/>
      <c r="AH436" s="1030"/>
      <c r="AI436" s="1030"/>
      <c r="AJ436" s="1030"/>
      <c r="AK436" s="1030"/>
      <c r="AL436" s="1030"/>
      <c r="AM436" s="1030"/>
      <c r="AN436" s="1030"/>
      <c r="AO436" s="1030"/>
      <c r="AP436" s="1030"/>
      <c r="AQ436" s="1030"/>
      <c r="AR436" s="1030"/>
      <c r="AS436" s="1030"/>
      <c r="AT436" s="1030"/>
      <c r="AU436" s="1030"/>
      <c r="AV436" s="1030"/>
      <c r="AW436" s="1030"/>
      <c r="AX436" s="1030"/>
      <c r="AY436" s="1030"/>
      <c r="AZ436" s="1030"/>
      <c r="BA436" s="1030"/>
      <c r="BB436" s="1030"/>
      <c r="BC436" s="1030"/>
      <c r="BD436" s="1030"/>
    </row>
    <row r="437" spans="1:56" s="1" customFormat="1" ht="15" thickTop="1" thickBot="1">
      <c r="A437" s="592" t="s">
        <v>607</v>
      </c>
      <c r="B437" s="602" t="s">
        <v>608</v>
      </c>
      <c r="C437" s="879" t="s">
        <v>609</v>
      </c>
      <c r="D437" s="621"/>
      <c r="E437" s="621"/>
      <c r="F437" s="621"/>
      <c r="G437" s="621"/>
      <c r="H437" s="621"/>
      <c r="I437" s="880"/>
      <c r="J437" s="896"/>
      <c r="K437" s="19"/>
      <c r="L437" s="747"/>
      <c r="M437" s="107"/>
      <c r="N437" s="107"/>
      <c r="O437" s="774"/>
      <c r="P437" s="1175"/>
      <c r="Q437" s="18"/>
      <c r="R437" s="20"/>
      <c r="S437" s="1501" t="s">
        <v>271</v>
      </c>
      <c r="T437" s="1502"/>
      <c r="U437" s="1502"/>
      <c r="V437" s="1503"/>
      <c r="W437" s="373"/>
      <c r="X437" s="373"/>
      <c r="Y437" s="373"/>
      <c r="Z437" s="1030"/>
      <c r="AA437" s="1030"/>
      <c r="AB437" s="1030"/>
      <c r="AC437" s="1030"/>
      <c r="AD437" s="1030"/>
      <c r="AE437" s="1030"/>
      <c r="AF437" s="1030"/>
      <c r="AG437" s="1030"/>
      <c r="AH437" s="1030"/>
      <c r="AI437" s="1030"/>
      <c r="AJ437" s="1030"/>
      <c r="AK437" s="1030"/>
      <c r="AL437" s="1030"/>
      <c r="AM437" s="1030"/>
      <c r="AN437" s="1030"/>
      <c r="AO437" s="1030"/>
      <c r="AP437" s="1030"/>
      <c r="AQ437" s="1030"/>
      <c r="AR437" s="1030"/>
      <c r="AS437" s="1030"/>
      <c r="AT437" s="1030"/>
      <c r="AU437" s="1030"/>
      <c r="AV437" s="1030"/>
      <c r="AW437" s="1030"/>
      <c r="AX437" s="1030"/>
      <c r="AY437" s="1030"/>
      <c r="AZ437" s="1030"/>
      <c r="BA437" s="1030"/>
      <c r="BB437" s="1030"/>
      <c r="BC437" s="1030"/>
      <c r="BD437" s="1030"/>
    </row>
    <row r="438" spans="1:56" s="1" customFormat="1" ht="12" customHeight="1" thickTop="1" thickBot="1">
      <c r="A438" s="591" t="s">
        <v>610</v>
      </c>
      <c r="B438" s="206"/>
      <c r="C438" s="875"/>
      <c r="D438" s="50"/>
      <c r="E438" s="757">
        <f>F438/100</f>
        <v>0</v>
      </c>
      <c r="F438" s="2"/>
      <c r="G438" s="2">
        <f>D438-F438</f>
        <v>0</v>
      </c>
      <c r="H438" s="748" t="e">
        <f>-G438/E438/100</f>
        <v>#DIV/0!</v>
      </c>
      <c r="I438" s="887"/>
      <c r="J438" s="894"/>
      <c r="K438" s="51">
        <f t="shared" si="90"/>
        <v>0</v>
      </c>
      <c r="L438" s="757">
        <f>M438/100</f>
        <v>0</v>
      </c>
      <c r="M438" s="770"/>
      <c r="N438" s="770">
        <f>K438-M438</f>
        <v>0</v>
      </c>
      <c r="O438" s="771" t="e">
        <f>-N438/L438/100</f>
        <v>#DIV/0!</v>
      </c>
      <c r="P438" s="1198"/>
      <c r="Q438" s="50"/>
      <c r="R438" s="160">
        <f>SUM(K438)</f>
        <v>0</v>
      </c>
      <c r="S438" s="1498"/>
      <c r="T438" s="1499"/>
      <c r="U438" s="1499"/>
      <c r="V438" s="1500"/>
      <c r="W438" s="373"/>
      <c r="X438" s="373"/>
      <c r="Y438" s="373"/>
      <c r="Z438" s="1030"/>
      <c r="AA438" s="1030"/>
      <c r="AB438" s="1030"/>
      <c r="AC438" s="1030"/>
      <c r="AD438" s="1030"/>
      <c r="AE438" s="1030"/>
      <c r="AF438" s="1030"/>
      <c r="AG438" s="1030"/>
      <c r="AH438" s="1030"/>
      <c r="AI438" s="1030"/>
      <c r="AJ438" s="1030"/>
      <c r="AK438" s="1030"/>
      <c r="AL438" s="1030"/>
      <c r="AM438" s="1030"/>
      <c r="AN438" s="1030"/>
      <c r="AO438" s="1030"/>
      <c r="AP438" s="1030"/>
      <c r="AQ438" s="1030"/>
      <c r="AR438" s="1030"/>
      <c r="AS438" s="1030"/>
      <c r="AT438" s="1030"/>
      <c r="AU438" s="1030"/>
      <c r="AV438" s="1030"/>
      <c r="AW438" s="1030"/>
      <c r="AX438" s="1030"/>
      <c r="AY438" s="1030"/>
      <c r="AZ438" s="1030"/>
      <c r="BA438" s="1030"/>
      <c r="BB438" s="1030"/>
      <c r="BC438" s="1030"/>
      <c r="BD438" s="1030"/>
    </row>
    <row r="439" spans="1:56" s="1" customFormat="1" ht="12" customHeight="1" thickTop="1" thickBot="1">
      <c r="A439" s="591" t="s">
        <v>611</v>
      </c>
      <c r="B439" s="206"/>
      <c r="C439" s="875"/>
      <c r="D439" s="50"/>
      <c r="E439" s="757">
        <f>F439/100</f>
        <v>0</v>
      </c>
      <c r="F439" s="2"/>
      <c r="G439" s="2">
        <f>D439-F439</f>
        <v>0</v>
      </c>
      <c r="H439" s="748" t="e">
        <f>-G439/E439/100</f>
        <v>#DIV/0!</v>
      </c>
      <c r="I439" s="887"/>
      <c r="J439" s="894"/>
      <c r="K439" s="51">
        <f t="shared" si="90"/>
        <v>0</v>
      </c>
      <c r="L439" s="757">
        <f>M439/100</f>
        <v>0</v>
      </c>
      <c r="M439" s="770"/>
      <c r="N439" s="770">
        <f>K439-M439</f>
        <v>0</v>
      </c>
      <c r="O439" s="771" t="e">
        <f>-N439/L439/100</f>
        <v>#DIV/0!</v>
      </c>
      <c r="P439" s="1198"/>
      <c r="Q439" s="50"/>
      <c r="R439" s="160">
        <f>SUM(K439)</f>
        <v>0</v>
      </c>
      <c r="S439" s="1498"/>
      <c r="T439" s="1499"/>
      <c r="U439" s="1499"/>
      <c r="V439" s="1500"/>
      <c r="W439" s="373"/>
      <c r="X439" s="373"/>
      <c r="Y439" s="373"/>
      <c r="Z439" s="1030"/>
      <c r="AA439" s="1030"/>
      <c r="AB439" s="1030"/>
      <c r="AC439" s="1030"/>
      <c r="AD439" s="1030"/>
      <c r="AE439" s="1030"/>
      <c r="AF439" s="1030"/>
      <c r="AG439" s="1030"/>
      <c r="AH439" s="1030"/>
      <c r="AI439" s="1030"/>
      <c r="AJ439" s="1030"/>
      <c r="AK439" s="1030"/>
      <c r="AL439" s="1030"/>
      <c r="AM439" s="1030"/>
      <c r="AN439" s="1030"/>
      <c r="AO439" s="1030"/>
      <c r="AP439" s="1030"/>
      <c r="AQ439" s="1030"/>
      <c r="AR439" s="1030"/>
      <c r="AS439" s="1030"/>
      <c r="AT439" s="1030"/>
      <c r="AU439" s="1030"/>
      <c r="AV439" s="1030"/>
      <c r="AW439" s="1030"/>
      <c r="AX439" s="1030"/>
      <c r="AY439" s="1030"/>
      <c r="AZ439" s="1030"/>
      <c r="BA439" s="1030"/>
      <c r="BB439" s="1030"/>
      <c r="BC439" s="1030"/>
      <c r="BD439" s="1030"/>
    </row>
    <row r="440" spans="1:56" s="1" customFormat="1" ht="15" thickTop="1" thickBot="1">
      <c r="A440" s="592" t="s">
        <v>612</v>
      </c>
      <c r="B440" s="602" t="s">
        <v>613</v>
      </c>
      <c r="C440" s="879" t="s">
        <v>609</v>
      </c>
      <c r="D440" s="621"/>
      <c r="E440" s="621"/>
      <c r="F440" s="621"/>
      <c r="G440" s="621"/>
      <c r="H440" s="621"/>
      <c r="I440" s="880"/>
      <c r="J440" s="896"/>
      <c r="K440" s="19"/>
      <c r="L440" s="747"/>
      <c r="M440" s="107"/>
      <c r="N440" s="107"/>
      <c r="O440" s="774"/>
      <c r="P440" s="1175"/>
      <c r="Q440" s="18"/>
      <c r="R440" s="20"/>
      <c r="S440" s="1501" t="s">
        <v>271</v>
      </c>
      <c r="T440" s="1502"/>
      <c r="U440" s="1502"/>
      <c r="V440" s="1503"/>
      <c r="W440" s="373"/>
      <c r="X440" s="373"/>
      <c r="Y440" s="373"/>
      <c r="Z440" s="1030"/>
      <c r="AA440" s="1030"/>
      <c r="AB440" s="1030"/>
      <c r="AC440" s="1030"/>
      <c r="AD440" s="1030"/>
      <c r="AE440" s="1030"/>
      <c r="AF440" s="1030"/>
      <c r="AG440" s="1030"/>
      <c r="AH440" s="1030"/>
      <c r="AI440" s="1030"/>
      <c r="AJ440" s="1030"/>
      <c r="AK440" s="1030"/>
      <c r="AL440" s="1030"/>
      <c r="AM440" s="1030"/>
      <c r="AN440" s="1030"/>
      <c r="AO440" s="1030"/>
      <c r="AP440" s="1030"/>
      <c r="AQ440" s="1030"/>
      <c r="AR440" s="1030"/>
      <c r="AS440" s="1030"/>
      <c r="AT440" s="1030"/>
      <c r="AU440" s="1030"/>
      <c r="AV440" s="1030"/>
      <c r="AW440" s="1030"/>
      <c r="AX440" s="1030"/>
      <c r="AY440" s="1030"/>
      <c r="AZ440" s="1030"/>
      <c r="BA440" s="1030"/>
      <c r="BB440" s="1030"/>
      <c r="BC440" s="1030"/>
      <c r="BD440" s="1030"/>
    </row>
    <row r="441" spans="1:56" s="1" customFormat="1" ht="12" customHeight="1" thickTop="1" thickBot="1">
      <c r="A441" s="591" t="s">
        <v>614</v>
      </c>
      <c r="B441" s="206"/>
      <c r="C441" s="875"/>
      <c r="D441" s="50"/>
      <c r="E441" s="757">
        <f>F441/100</f>
        <v>0</v>
      </c>
      <c r="F441" s="2"/>
      <c r="G441" s="2">
        <f>D441-F441</f>
        <v>0</v>
      </c>
      <c r="H441" s="748" t="e">
        <f>-G441/E441/100</f>
        <v>#DIV/0!</v>
      </c>
      <c r="I441" s="887"/>
      <c r="J441" s="894"/>
      <c r="K441" s="51">
        <f t="shared" si="90"/>
        <v>0</v>
      </c>
      <c r="L441" s="757">
        <f>M441/100</f>
        <v>0</v>
      </c>
      <c r="M441" s="770"/>
      <c r="N441" s="770">
        <f>K441-M441</f>
        <v>0</v>
      </c>
      <c r="O441" s="771" t="e">
        <f>-N441/L441/100</f>
        <v>#DIV/0!</v>
      </c>
      <c r="P441" s="1198"/>
      <c r="Q441" s="50"/>
      <c r="R441" s="160">
        <f>SUM(K441)</f>
        <v>0</v>
      </c>
      <c r="S441" s="1498"/>
      <c r="T441" s="1499"/>
      <c r="U441" s="1499"/>
      <c r="V441" s="1500"/>
      <c r="W441" s="373"/>
      <c r="X441" s="373"/>
      <c r="Y441" s="373"/>
      <c r="Z441" s="1030"/>
      <c r="AA441" s="1030"/>
      <c r="AB441" s="1030"/>
      <c r="AC441" s="1030"/>
      <c r="AD441" s="1030"/>
      <c r="AE441" s="1030"/>
      <c r="AF441" s="1030"/>
      <c r="AG441" s="1030"/>
      <c r="AH441" s="1030"/>
      <c r="AI441" s="1030"/>
      <c r="AJ441" s="1030"/>
      <c r="AK441" s="1030"/>
      <c r="AL441" s="1030"/>
      <c r="AM441" s="1030"/>
      <c r="AN441" s="1030"/>
      <c r="AO441" s="1030"/>
      <c r="AP441" s="1030"/>
      <c r="AQ441" s="1030"/>
      <c r="AR441" s="1030"/>
      <c r="AS441" s="1030"/>
      <c r="AT441" s="1030"/>
      <c r="AU441" s="1030"/>
      <c r="AV441" s="1030"/>
      <c r="AW441" s="1030"/>
      <c r="AX441" s="1030"/>
      <c r="AY441" s="1030"/>
      <c r="AZ441" s="1030"/>
      <c r="BA441" s="1030"/>
      <c r="BB441" s="1030"/>
      <c r="BC441" s="1030"/>
      <c r="BD441" s="1030"/>
    </row>
    <row r="442" spans="1:56" s="1" customFormat="1" ht="12" customHeight="1" thickTop="1" thickBot="1">
      <c r="A442" s="591" t="s">
        <v>615</v>
      </c>
      <c r="B442" s="206"/>
      <c r="C442" s="875"/>
      <c r="D442" s="50"/>
      <c r="E442" s="757">
        <f>F442/100</f>
        <v>0</v>
      </c>
      <c r="F442" s="2"/>
      <c r="G442" s="2">
        <f>D442-F442</f>
        <v>0</v>
      </c>
      <c r="H442" s="748" t="e">
        <f>-G442/E442/100</f>
        <v>#DIV/0!</v>
      </c>
      <c r="I442" s="887"/>
      <c r="J442" s="894"/>
      <c r="K442" s="51">
        <f t="shared" si="90"/>
        <v>0</v>
      </c>
      <c r="L442" s="757">
        <f>M442/100</f>
        <v>0</v>
      </c>
      <c r="M442" s="770"/>
      <c r="N442" s="770">
        <f>K442-M442</f>
        <v>0</v>
      </c>
      <c r="O442" s="771" t="e">
        <f>-N442/L442/100</f>
        <v>#DIV/0!</v>
      </c>
      <c r="P442" s="1198"/>
      <c r="Q442" s="50"/>
      <c r="R442" s="160">
        <f>SUM(K442)</f>
        <v>0</v>
      </c>
      <c r="S442" s="1498"/>
      <c r="T442" s="1499"/>
      <c r="U442" s="1499"/>
      <c r="V442" s="1500"/>
      <c r="W442" s="373"/>
      <c r="X442" s="373"/>
      <c r="Y442" s="373"/>
      <c r="Z442" s="1030"/>
      <c r="AA442" s="1030"/>
      <c r="AB442" s="1030"/>
      <c r="AC442" s="1030"/>
      <c r="AD442" s="1030"/>
      <c r="AE442" s="1030"/>
      <c r="AF442" s="1030"/>
      <c r="AG442" s="1030"/>
      <c r="AH442" s="1030"/>
      <c r="AI442" s="1030"/>
      <c r="AJ442" s="1030"/>
      <c r="AK442" s="1030"/>
      <c r="AL442" s="1030"/>
      <c r="AM442" s="1030"/>
      <c r="AN442" s="1030"/>
      <c r="AO442" s="1030"/>
      <c r="AP442" s="1030"/>
      <c r="AQ442" s="1030"/>
      <c r="AR442" s="1030"/>
      <c r="AS442" s="1030"/>
      <c r="AT442" s="1030"/>
      <c r="AU442" s="1030"/>
      <c r="AV442" s="1030"/>
      <c r="AW442" s="1030"/>
      <c r="AX442" s="1030"/>
      <c r="AY442" s="1030"/>
      <c r="AZ442" s="1030"/>
      <c r="BA442" s="1030"/>
      <c r="BB442" s="1030"/>
      <c r="BC442" s="1030"/>
      <c r="BD442" s="1030"/>
    </row>
    <row r="443" spans="1:56" s="1" customFormat="1" ht="15" thickTop="1" thickBot="1">
      <c r="A443" s="592" t="s">
        <v>616</v>
      </c>
      <c r="B443" s="602" t="s">
        <v>617</v>
      </c>
      <c r="C443" s="880"/>
      <c r="D443" s="621"/>
      <c r="E443" s="621"/>
      <c r="F443" s="621"/>
      <c r="G443" s="621"/>
      <c r="H443" s="621"/>
      <c r="I443" s="880"/>
      <c r="J443" s="896"/>
      <c r="K443" s="19"/>
      <c r="L443" s="747"/>
      <c r="M443" s="107"/>
      <c r="N443" s="107"/>
      <c r="O443" s="774"/>
      <c r="P443" s="1175"/>
      <c r="Q443" s="18"/>
      <c r="R443" s="20"/>
      <c r="S443" s="1501" t="s">
        <v>271</v>
      </c>
      <c r="T443" s="1502"/>
      <c r="U443" s="1502"/>
      <c r="V443" s="1503"/>
      <c r="W443" s="1027"/>
      <c r="X443" s="1027"/>
      <c r="Y443" s="1027"/>
      <c r="Z443" s="1530" t="s">
        <v>333</v>
      </c>
      <c r="AA443" s="1530"/>
      <c r="AB443" s="1530"/>
      <c r="AC443" s="1530"/>
      <c r="AD443" s="1530"/>
      <c r="AE443" s="1527" t="s">
        <v>334</v>
      </c>
      <c r="AF443" s="1528"/>
      <c r="AG443" s="1529"/>
      <c r="AK443" s="1530" t="s">
        <v>333</v>
      </c>
      <c r="AL443" s="1530"/>
      <c r="AM443" s="1530"/>
      <c r="AN443" s="1530"/>
      <c r="AO443" s="1530"/>
      <c r="AP443" s="1527" t="s">
        <v>334</v>
      </c>
      <c r="AQ443" s="1528"/>
      <c r="AR443" s="1529"/>
      <c r="AV443" s="1530" t="s">
        <v>333</v>
      </c>
      <c r="AW443" s="1530"/>
      <c r="AX443" s="1530"/>
      <c r="AY443" s="1530"/>
      <c r="AZ443" s="1530"/>
      <c r="BA443" s="1527" t="s">
        <v>334</v>
      </c>
      <c r="BB443" s="1528"/>
      <c r="BC443" s="1529"/>
    </row>
    <row r="444" spans="1:56" s="1" customFormat="1" ht="12" customHeight="1" thickTop="1" thickBot="1">
      <c r="A444" s="591" t="s">
        <v>618</v>
      </c>
      <c r="B444" s="206"/>
      <c r="C444" s="875"/>
      <c r="D444" s="50"/>
      <c r="E444" s="757">
        <f>F444/100</f>
        <v>0</v>
      </c>
      <c r="F444" s="2"/>
      <c r="G444" s="2">
        <f>D444-F444</f>
        <v>0</v>
      </c>
      <c r="H444" s="748" t="e">
        <f>-G444/E444/100</f>
        <v>#DIV/0!</v>
      </c>
      <c r="I444" s="887"/>
      <c r="J444" s="894"/>
      <c r="K444" s="51">
        <f t="shared" si="90"/>
        <v>0</v>
      </c>
      <c r="L444" s="757">
        <f>M444/100</f>
        <v>0</v>
      </c>
      <c r="M444" s="770"/>
      <c r="N444" s="770">
        <f>K444-M444</f>
        <v>0</v>
      </c>
      <c r="O444" s="771" t="e">
        <f>-N444/L444/100</f>
        <v>#DIV/0!</v>
      </c>
      <c r="P444" s="1198"/>
      <c r="Q444" s="50"/>
      <c r="R444" s="160">
        <f>SUM(K444)</f>
        <v>0</v>
      </c>
      <c r="S444" s="1498"/>
      <c r="T444" s="1499"/>
      <c r="U444" s="1499"/>
      <c r="V444" s="1500"/>
      <c r="W444" s="1029"/>
      <c r="X444" s="1031" t="s">
        <v>336</v>
      </c>
      <c r="Y444" s="1021"/>
      <c r="Z444" s="1526"/>
      <c r="AA444" s="1526"/>
      <c r="AB444" s="1526"/>
      <c r="AC444" s="1526"/>
      <c r="AD444" s="1526"/>
      <c r="AE444" s="1523"/>
      <c r="AF444" s="1524"/>
      <c r="AG444" s="1525"/>
      <c r="AI444" s="1018" t="s">
        <v>337</v>
      </c>
      <c r="AJ444" s="1019"/>
      <c r="AK444" s="1526"/>
      <c r="AL444" s="1526"/>
      <c r="AM444" s="1526"/>
      <c r="AN444" s="1526"/>
      <c r="AO444" s="1526"/>
      <c r="AP444" s="1523"/>
      <c r="AQ444" s="1524"/>
      <c r="AR444" s="1525"/>
      <c r="AT444" s="1018" t="s">
        <v>338</v>
      </c>
      <c r="AU444" s="1020"/>
      <c r="AV444" s="1526"/>
      <c r="AW444" s="1526"/>
      <c r="AX444" s="1526"/>
      <c r="AY444" s="1526"/>
      <c r="AZ444" s="1526"/>
      <c r="BA444" s="1523"/>
      <c r="BB444" s="1524"/>
      <c r="BC444" s="1525"/>
    </row>
    <row r="445" spans="1:56" s="1" customFormat="1" ht="12" customHeight="1" thickTop="1" thickBot="1">
      <c r="A445" s="591" t="s">
        <v>619</v>
      </c>
      <c r="B445" s="206"/>
      <c r="C445" s="875"/>
      <c r="D445" s="50"/>
      <c r="E445" s="757">
        <f>F445/100</f>
        <v>0</v>
      </c>
      <c r="F445" s="2"/>
      <c r="G445" s="2">
        <f>D445-F445</f>
        <v>0</v>
      </c>
      <c r="H445" s="748" t="e">
        <f>-G445/E445/100</f>
        <v>#DIV/0!</v>
      </c>
      <c r="I445" s="887"/>
      <c r="J445" s="894"/>
      <c r="K445" s="51">
        <f t="shared" si="90"/>
        <v>0</v>
      </c>
      <c r="L445" s="757">
        <f>M445/100</f>
        <v>0</v>
      </c>
      <c r="M445" s="770"/>
      <c r="N445" s="770">
        <f>K445-M445</f>
        <v>0</v>
      </c>
      <c r="O445" s="771" t="e">
        <f>-N445/L445/100</f>
        <v>#DIV/0!</v>
      </c>
      <c r="P445" s="1198"/>
      <c r="Q445" s="50"/>
      <c r="R445" s="160">
        <f>SUM(K445)</f>
        <v>0</v>
      </c>
      <c r="S445" s="1498"/>
      <c r="T445" s="1499"/>
      <c r="U445" s="1499"/>
      <c r="V445" s="1500"/>
      <c r="W445" s="1029"/>
      <c r="X445" s="1031" t="s">
        <v>336</v>
      </c>
      <c r="Y445" s="1021"/>
      <c r="Z445" s="1526"/>
      <c r="AA445" s="1526"/>
      <c r="AB445" s="1526"/>
      <c r="AC445" s="1526"/>
      <c r="AD445" s="1526"/>
      <c r="AE445" s="1523"/>
      <c r="AF445" s="1524"/>
      <c r="AG445" s="1525"/>
      <c r="AI445" s="1018" t="s">
        <v>337</v>
      </c>
      <c r="AJ445" s="1019"/>
      <c r="AK445" s="1526"/>
      <c r="AL445" s="1526"/>
      <c r="AM445" s="1526"/>
      <c r="AN445" s="1526"/>
      <c r="AO445" s="1526"/>
      <c r="AP445" s="1523"/>
      <c r="AQ445" s="1524"/>
      <c r="AR445" s="1525"/>
      <c r="AT445" s="1018" t="s">
        <v>338</v>
      </c>
      <c r="AU445" s="1020"/>
      <c r="AV445" s="1526"/>
      <c r="AW445" s="1526"/>
      <c r="AX445" s="1526"/>
      <c r="AY445" s="1526"/>
      <c r="AZ445" s="1526"/>
      <c r="BA445" s="1523"/>
      <c r="BB445" s="1524"/>
      <c r="BC445" s="1525"/>
    </row>
    <row r="446" spans="1:56" s="1" customFormat="1" ht="12" customHeight="1" thickTop="1" thickBot="1">
      <c r="A446" s="591" t="s">
        <v>620</v>
      </c>
      <c r="B446" s="206"/>
      <c r="C446" s="875"/>
      <c r="D446" s="50"/>
      <c r="E446" s="757">
        <f>F446/100</f>
        <v>0</v>
      </c>
      <c r="F446" s="2"/>
      <c r="G446" s="2">
        <f>D446-F446</f>
        <v>0</v>
      </c>
      <c r="H446" s="748" t="e">
        <f>-G446/E446/100</f>
        <v>#DIV/0!</v>
      </c>
      <c r="I446" s="887"/>
      <c r="J446" s="894"/>
      <c r="K446" s="51">
        <f t="shared" si="90"/>
        <v>0</v>
      </c>
      <c r="L446" s="757">
        <f>M446/100</f>
        <v>0</v>
      </c>
      <c r="M446" s="770"/>
      <c r="N446" s="770">
        <f>K446-M446</f>
        <v>0</v>
      </c>
      <c r="O446" s="771" t="e">
        <f>-N446/L446/100</f>
        <v>#DIV/0!</v>
      </c>
      <c r="P446" s="1198"/>
      <c r="Q446" s="50"/>
      <c r="R446" s="160">
        <f>SUM(K446)</f>
        <v>0</v>
      </c>
      <c r="S446" s="1498"/>
      <c r="T446" s="1499"/>
      <c r="U446" s="1499"/>
      <c r="V446" s="1500"/>
      <c r="W446" s="1029"/>
      <c r="X446" s="1031" t="s">
        <v>336</v>
      </c>
      <c r="Y446" s="1021"/>
      <c r="Z446" s="1526"/>
      <c r="AA446" s="1526"/>
      <c r="AB446" s="1526"/>
      <c r="AC446" s="1526"/>
      <c r="AD446" s="1526"/>
      <c r="AE446" s="1523"/>
      <c r="AF446" s="1524"/>
      <c r="AG446" s="1525"/>
      <c r="AI446" s="1018" t="s">
        <v>337</v>
      </c>
      <c r="AJ446" s="1019"/>
      <c r="AK446" s="1526"/>
      <c r="AL446" s="1526"/>
      <c r="AM446" s="1526"/>
      <c r="AN446" s="1526"/>
      <c r="AO446" s="1526"/>
      <c r="AP446" s="1523"/>
      <c r="AQ446" s="1524"/>
      <c r="AR446" s="1525"/>
      <c r="AT446" s="1018" t="s">
        <v>338</v>
      </c>
      <c r="AU446" s="1020"/>
      <c r="AV446" s="1526"/>
      <c r="AW446" s="1526"/>
      <c r="AX446" s="1526"/>
      <c r="AY446" s="1526"/>
      <c r="AZ446" s="1526"/>
      <c r="BA446" s="1523"/>
      <c r="BB446" s="1524"/>
      <c r="BC446" s="1525"/>
    </row>
    <row r="447" spans="1:56" s="1" customFormat="1" ht="15" thickTop="1" thickBot="1">
      <c r="A447" s="592" t="s">
        <v>621</v>
      </c>
      <c r="B447" s="602" t="s">
        <v>350</v>
      </c>
      <c r="C447" s="880"/>
      <c r="D447" s="621"/>
      <c r="E447" s="621"/>
      <c r="F447" s="621"/>
      <c r="G447" s="621"/>
      <c r="H447" s="621"/>
      <c r="I447" s="880"/>
      <c r="J447" s="896"/>
      <c r="K447" s="19"/>
      <c r="L447" s="747"/>
      <c r="M447" s="107"/>
      <c r="N447" s="107"/>
      <c r="O447" s="774"/>
      <c r="P447" s="1175"/>
      <c r="Q447" s="18"/>
      <c r="R447" s="20"/>
      <c r="S447" s="1501" t="s">
        <v>271</v>
      </c>
      <c r="T447" s="1502"/>
      <c r="U447" s="1502"/>
      <c r="V447" s="1503"/>
      <c r="W447" s="373"/>
      <c r="X447" s="373"/>
      <c r="Y447" s="373"/>
      <c r="Z447" s="1030"/>
      <c r="AA447" s="1030"/>
      <c r="AB447" s="1030"/>
      <c r="AC447" s="1030"/>
      <c r="AD447" s="1030"/>
      <c r="AE447" s="1030"/>
      <c r="AF447" s="1030"/>
      <c r="AG447" s="1030"/>
      <c r="AH447" s="1030"/>
      <c r="AI447" s="1030"/>
      <c r="AJ447" s="1030"/>
      <c r="AK447" s="1030"/>
      <c r="AL447" s="1030"/>
      <c r="AM447" s="1030"/>
      <c r="AN447" s="1030"/>
      <c r="AO447" s="1030"/>
      <c r="AP447" s="1030"/>
      <c r="AQ447" s="1030"/>
      <c r="AR447" s="1030"/>
      <c r="AS447" s="1030"/>
      <c r="AT447" s="1030"/>
      <c r="AU447" s="1030"/>
      <c r="AV447" s="1030"/>
      <c r="AW447" s="1030"/>
      <c r="AX447" s="1030"/>
      <c r="AY447" s="1030"/>
      <c r="AZ447" s="1030"/>
      <c r="BA447" s="1030"/>
      <c r="BB447" s="1030"/>
      <c r="BC447" s="1030"/>
      <c r="BD447" s="1030"/>
    </row>
    <row r="448" spans="1:56" s="1" customFormat="1" ht="12" customHeight="1" thickTop="1" thickBot="1">
      <c r="A448" s="591" t="s">
        <v>622</v>
      </c>
      <c r="B448" s="206"/>
      <c r="C448" s="875"/>
      <c r="D448" s="50"/>
      <c r="E448" s="757">
        <f>F448/100</f>
        <v>0</v>
      </c>
      <c r="F448" s="2"/>
      <c r="G448" s="2">
        <f>D448-F448</f>
        <v>0</v>
      </c>
      <c r="H448" s="748" t="e">
        <f>-G448/E448/100</f>
        <v>#DIV/0!</v>
      </c>
      <c r="I448" s="887"/>
      <c r="J448" s="894"/>
      <c r="K448" s="51">
        <f t="shared" si="90"/>
        <v>0</v>
      </c>
      <c r="L448" s="757">
        <f>M448/100</f>
        <v>0</v>
      </c>
      <c r="M448" s="770"/>
      <c r="N448" s="770">
        <f>K448-M448</f>
        <v>0</v>
      </c>
      <c r="O448" s="771" t="e">
        <f>-N448/L448/100</f>
        <v>#DIV/0!</v>
      </c>
      <c r="P448" s="1198"/>
      <c r="Q448" s="50"/>
      <c r="R448" s="160">
        <f>SUM(K448)</f>
        <v>0</v>
      </c>
      <c r="S448" s="1498"/>
      <c r="T448" s="1499"/>
      <c r="U448" s="1499"/>
      <c r="V448" s="1500"/>
      <c r="W448" s="373"/>
      <c r="X448" s="373"/>
      <c r="Y448" s="373"/>
      <c r="Z448" s="1030"/>
      <c r="AA448" s="1030"/>
      <c r="AB448" s="1030"/>
      <c r="AC448" s="1030"/>
      <c r="AD448" s="1030"/>
      <c r="AE448" s="1030"/>
      <c r="AF448" s="1030"/>
      <c r="AG448" s="1030"/>
      <c r="AH448" s="1030"/>
      <c r="AI448" s="1030"/>
      <c r="AJ448" s="1030"/>
      <c r="AK448" s="1030"/>
      <c r="AL448" s="1030"/>
      <c r="AM448" s="1030"/>
      <c r="AN448" s="1030"/>
      <c r="AO448" s="1030"/>
      <c r="AP448" s="1030"/>
      <c r="AQ448" s="1030"/>
      <c r="AR448" s="1030"/>
      <c r="AS448" s="1030"/>
      <c r="AT448" s="1030"/>
      <c r="AU448" s="1030"/>
      <c r="AV448" s="1030"/>
      <c r="AW448" s="1030"/>
      <c r="AX448" s="1030"/>
      <c r="AY448" s="1030"/>
      <c r="AZ448" s="1030"/>
      <c r="BA448" s="1030"/>
      <c r="BB448" s="1030"/>
      <c r="BC448" s="1030"/>
      <c r="BD448" s="1030"/>
    </row>
    <row r="449" spans="1:56" s="1" customFormat="1" ht="12" customHeight="1" thickTop="1" thickBot="1">
      <c r="A449" s="591" t="s">
        <v>623</v>
      </c>
      <c r="B449" s="206"/>
      <c r="C449" s="875"/>
      <c r="D449" s="50"/>
      <c r="E449" s="757">
        <f>F449/100</f>
        <v>0</v>
      </c>
      <c r="F449" s="2"/>
      <c r="G449" s="2">
        <f>D449-F449</f>
        <v>0</v>
      </c>
      <c r="H449" s="748" t="e">
        <f>-G449/E449/100</f>
        <v>#DIV/0!</v>
      </c>
      <c r="I449" s="887"/>
      <c r="J449" s="894"/>
      <c r="K449" s="51">
        <f t="shared" si="90"/>
        <v>0</v>
      </c>
      <c r="L449" s="757">
        <f>M449/100</f>
        <v>0</v>
      </c>
      <c r="M449" s="770"/>
      <c r="N449" s="770">
        <f>K449-M449</f>
        <v>0</v>
      </c>
      <c r="O449" s="771" t="e">
        <f>-N449/L449/100</f>
        <v>#DIV/0!</v>
      </c>
      <c r="P449" s="1198"/>
      <c r="Q449" s="50"/>
      <c r="R449" s="160">
        <f>SUM(K449)</f>
        <v>0</v>
      </c>
      <c r="S449" s="1498"/>
      <c r="T449" s="1499"/>
      <c r="U449" s="1499"/>
      <c r="V449" s="1500"/>
      <c r="W449" s="373"/>
      <c r="X449" s="373"/>
      <c r="Y449" s="373"/>
      <c r="Z449" s="1030"/>
      <c r="AA449" s="1030"/>
      <c r="AB449" s="1030"/>
      <c r="AC449" s="1030"/>
      <c r="AD449" s="1030"/>
      <c r="AE449" s="1030"/>
      <c r="AF449" s="1030"/>
      <c r="AG449" s="1030"/>
      <c r="AH449" s="1030"/>
      <c r="AI449" s="1030"/>
      <c r="AJ449" s="1030"/>
      <c r="AK449" s="1030"/>
      <c r="AL449" s="1030"/>
      <c r="AM449" s="1030"/>
      <c r="AN449" s="1030"/>
      <c r="AO449" s="1030"/>
      <c r="AP449" s="1030"/>
      <c r="AQ449" s="1030"/>
      <c r="AR449" s="1030"/>
      <c r="AS449" s="1030"/>
      <c r="AT449" s="1030"/>
      <c r="AU449" s="1030"/>
      <c r="AV449" s="1030"/>
      <c r="AW449" s="1030"/>
      <c r="AX449" s="1030"/>
      <c r="AY449" s="1030"/>
      <c r="AZ449" s="1030"/>
      <c r="BA449" s="1030"/>
      <c r="BB449" s="1030"/>
      <c r="BC449" s="1030"/>
      <c r="BD449" s="1030"/>
    </row>
    <row r="450" spans="1:56" s="1" customFormat="1" ht="12" customHeight="1" thickTop="1" thickBot="1">
      <c r="A450" s="300"/>
      <c r="B450" s="600"/>
      <c r="C450" s="876"/>
      <c r="D450" s="107"/>
      <c r="E450" s="107"/>
      <c r="F450" s="107"/>
      <c r="G450" s="107"/>
      <c r="H450" s="107"/>
      <c r="I450" s="876"/>
      <c r="J450" s="14" t="s">
        <v>133</v>
      </c>
      <c r="K450" s="52">
        <f>SUM(K424:K427,K429:K432,K434:K436,K438:K439,K441:K442,K444:K446,K448:K449)</f>
        <v>0</v>
      </c>
      <c r="L450" s="747"/>
      <c r="M450" s="772"/>
      <c r="N450" s="772"/>
      <c r="O450" s="773"/>
      <c r="P450" s="1172"/>
      <c r="Q450" s="52">
        <f>SUM(Q424:Q427,Q429:Q432,Q434:Q436,Q438:Q439,Q441:Q442,Q444:Q446,Q448:Q449)</f>
        <v>0</v>
      </c>
      <c r="R450" s="52">
        <f>SUM(R424:R427,R429:R432,R434:R436,R438:R439,R441:R442,R444:R446,R448:R449)</f>
        <v>0</v>
      </c>
      <c r="S450" s="1035" t="b">
        <f>Q450+R450=K450</f>
        <v>1</v>
      </c>
      <c r="T450" s="1025"/>
      <c r="U450" s="1025"/>
      <c r="V450" s="1025"/>
      <c r="W450" s="373"/>
      <c r="X450" s="373"/>
      <c r="Y450" s="373"/>
      <c r="Z450" s="1030"/>
      <c r="AA450" s="1030"/>
      <c r="AB450" s="1030"/>
      <c r="AC450" s="1030"/>
      <c r="AD450" s="1030"/>
      <c r="AE450" s="1030"/>
      <c r="AF450" s="1030"/>
      <c r="AG450" s="1030"/>
      <c r="AH450" s="1030"/>
      <c r="AI450" s="1030"/>
      <c r="AJ450" s="1030"/>
      <c r="AK450" s="1030"/>
      <c r="AL450" s="1030"/>
      <c r="AM450" s="1030"/>
      <c r="AN450" s="1030"/>
      <c r="AO450" s="1030"/>
      <c r="AP450" s="1030"/>
      <c r="AQ450" s="1030"/>
      <c r="AR450" s="1030"/>
      <c r="AS450" s="1030"/>
      <c r="AT450" s="1030"/>
      <c r="AU450" s="1030"/>
      <c r="AV450" s="1030"/>
      <c r="AW450" s="1030"/>
      <c r="AX450" s="1030"/>
      <c r="AY450" s="1030"/>
      <c r="AZ450" s="1030"/>
      <c r="BA450" s="1030"/>
      <c r="BB450" s="1030"/>
      <c r="BC450" s="1030"/>
      <c r="BD450" s="1030"/>
    </row>
    <row r="451" spans="1:56" ht="12" customHeight="1" thickBot="1">
      <c r="A451" s="213"/>
      <c r="B451" s="600"/>
      <c r="C451" s="877"/>
      <c r="D451" s="618"/>
      <c r="E451" s="618"/>
      <c r="F451" s="618"/>
      <c r="G451" s="618"/>
      <c r="H451" s="618"/>
      <c r="I451" s="877"/>
      <c r="L451" s="747"/>
      <c r="M451" s="772"/>
      <c r="N451" s="772"/>
      <c r="O451" s="773"/>
      <c r="P451" s="1173"/>
      <c r="Q451" s="10"/>
      <c r="R451" s="6"/>
      <c r="S451" s="2210"/>
      <c r="T451" s="1041"/>
      <c r="U451" s="1041"/>
      <c r="V451" s="1041"/>
      <c r="W451" s="1044"/>
      <c r="X451" s="1044"/>
      <c r="Y451" s="1044"/>
      <c r="Z451" s="1045"/>
      <c r="AA451" s="1045"/>
      <c r="AB451" s="1045"/>
      <c r="AC451" s="1045"/>
      <c r="AD451" s="1045"/>
      <c r="AE451" s="1045"/>
      <c r="AF451" s="1045"/>
      <c r="AG451" s="1045"/>
      <c r="AH451" s="1045"/>
      <c r="AI451" s="1045"/>
      <c r="AJ451" s="1045"/>
      <c r="AK451" s="1045"/>
      <c r="AL451" s="1045"/>
      <c r="AM451" s="1045"/>
      <c r="AN451" s="1045"/>
      <c r="AO451" s="1045"/>
      <c r="AP451" s="1045"/>
      <c r="AQ451" s="1045"/>
      <c r="AR451" s="1045"/>
      <c r="AS451" s="1045"/>
      <c r="AT451" s="1045"/>
      <c r="AU451" s="1045"/>
      <c r="AV451" s="1045"/>
      <c r="AW451" s="1045"/>
      <c r="AX451" s="1045"/>
      <c r="AY451" s="1045"/>
      <c r="AZ451" s="1045"/>
      <c r="BA451" s="1045"/>
      <c r="BB451" s="1045"/>
      <c r="BC451" s="1045"/>
      <c r="BD451" s="1045"/>
    </row>
    <row r="452" spans="1:56" s="1" customFormat="1" ht="16.5" thickTop="1" thickBot="1">
      <c r="A452" s="590" t="s">
        <v>624</v>
      </c>
      <c r="B452" s="601" t="s">
        <v>625</v>
      </c>
      <c r="C452" s="878"/>
      <c r="D452" s="620"/>
      <c r="E452" s="620"/>
      <c r="F452" s="620"/>
      <c r="G452" s="620"/>
      <c r="H452" s="620"/>
      <c r="I452" s="878"/>
      <c r="J452" s="874"/>
      <c r="K452" s="1205" t="s">
        <v>626</v>
      </c>
      <c r="L452" s="747"/>
      <c r="M452" s="107"/>
      <c r="N452" s="107"/>
      <c r="O452" s="774"/>
      <c r="P452" s="1207"/>
      <c r="Q452" s="188"/>
      <c r="R452" s="13" t="s">
        <v>119</v>
      </c>
      <c r="S452" s="1501" t="s">
        <v>271</v>
      </c>
      <c r="T452" s="1502"/>
      <c r="U452" s="1502"/>
      <c r="V452" s="1503"/>
      <c r="W452" s="1027"/>
      <c r="X452" s="1027"/>
      <c r="Y452" s="1027"/>
      <c r="Z452" s="1530" t="s">
        <v>333</v>
      </c>
      <c r="AA452" s="1530"/>
      <c r="AB452" s="1530"/>
      <c r="AC452" s="1530"/>
      <c r="AD452" s="1530"/>
      <c r="AE452" s="1527" t="s">
        <v>334</v>
      </c>
      <c r="AF452" s="1528"/>
      <c r="AG452" s="1529"/>
      <c r="AK452" s="1530" t="s">
        <v>333</v>
      </c>
      <c r="AL452" s="1530"/>
      <c r="AM452" s="1530"/>
      <c r="AN452" s="1530"/>
      <c r="AO452" s="1530"/>
      <c r="AP452" s="1527" t="s">
        <v>334</v>
      </c>
      <c r="AQ452" s="1528"/>
      <c r="AR452" s="1529"/>
      <c r="AV452" s="1530" t="s">
        <v>333</v>
      </c>
      <c r="AW452" s="1530"/>
      <c r="AX452" s="1530"/>
      <c r="AY452" s="1530"/>
      <c r="AZ452" s="1530"/>
      <c r="BA452" s="1527" t="s">
        <v>334</v>
      </c>
      <c r="BB452" s="1528"/>
      <c r="BC452" s="1529"/>
    </row>
    <row r="453" spans="1:56" s="1" customFormat="1" ht="12" customHeight="1" thickTop="1" thickBot="1">
      <c r="A453" s="591" t="s">
        <v>627</v>
      </c>
      <c r="B453" s="206"/>
      <c r="C453" s="875"/>
      <c r="D453" s="50"/>
      <c r="E453" s="757">
        <f t="shared" ref="E453:E458" si="91">F453/100</f>
        <v>0</v>
      </c>
      <c r="F453" s="2"/>
      <c r="G453" s="2">
        <f t="shared" ref="G453:G458" si="92">D453-F453</f>
        <v>0</v>
      </c>
      <c r="H453" s="748" t="e">
        <f t="shared" ref="H453:H458" si="93">-G453/E453/100</f>
        <v>#DIV/0!</v>
      </c>
      <c r="I453" s="887"/>
      <c r="J453" s="899"/>
      <c r="K453" s="51">
        <f t="shared" ref="K453:K458" si="94">ROUND(C453*D453*I453,0)</f>
        <v>0</v>
      </c>
      <c r="L453" s="757">
        <f t="shared" ref="L453:L458" si="95">M453/100</f>
        <v>0</v>
      </c>
      <c r="M453" s="770"/>
      <c r="N453" s="770">
        <f t="shared" ref="N453:N458" si="96">K453-M453</f>
        <v>0</v>
      </c>
      <c r="O453" s="771" t="e">
        <f t="shared" ref="O453:O458" si="97">-N453/L453/100</f>
        <v>#DIV/0!</v>
      </c>
      <c r="P453" s="1208"/>
      <c r="Q453" s="2211"/>
      <c r="R453" s="160">
        <f t="shared" ref="R453:R458" si="98">SUM(K453)</f>
        <v>0</v>
      </c>
      <c r="S453" s="1498"/>
      <c r="T453" s="1499"/>
      <c r="U453" s="1499"/>
      <c r="V453" s="1500"/>
      <c r="W453" s="1029"/>
      <c r="X453" s="1031" t="s">
        <v>336</v>
      </c>
      <c r="Y453" s="1021"/>
      <c r="Z453" s="1526"/>
      <c r="AA453" s="1526"/>
      <c r="AB453" s="1526"/>
      <c r="AC453" s="1526"/>
      <c r="AD453" s="1526"/>
      <c r="AE453" s="1523"/>
      <c r="AF453" s="1524"/>
      <c r="AG453" s="1525"/>
      <c r="AI453" s="1018" t="s">
        <v>337</v>
      </c>
      <c r="AJ453" s="1019"/>
      <c r="AK453" s="1526"/>
      <c r="AL453" s="1526"/>
      <c r="AM453" s="1526"/>
      <c r="AN453" s="1526"/>
      <c r="AO453" s="1526"/>
      <c r="AP453" s="1523"/>
      <c r="AQ453" s="1524"/>
      <c r="AR453" s="1525"/>
      <c r="AT453" s="1018" t="s">
        <v>338</v>
      </c>
      <c r="AU453" s="1020"/>
      <c r="AV453" s="1526"/>
      <c r="AW453" s="1526"/>
      <c r="AX453" s="1526"/>
      <c r="AY453" s="1526"/>
      <c r="AZ453" s="1526"/>
      <c r="BA453" s="1523"/>
      <c r="BB453" s="1524"/>
      <c r="BC453" s="1525"/>
    </row>
    <row r="454" spans="1:56" s="1" customFormat="1" ht="12" customHeight="1" thickTop="1" thickBot="1">
      <c r="A454" s="591" t="s">
        <v>628</v>
      </c>
      <c r="B454" s="206"/>
      <c r="C454" s="875"/>
      <c r="D454" s="50"/>
      <c r="E454" s="757">
        <f t="shared" si="91"/>
        <v>0</v>
      </c>
      <c r="F454" s="2"/>
      <c r="G454" s="2">
        <f t="shared" si="92"/>
        <v>0</v>
      </c>
      <c r="H454" s="748" t="e">
        <f t="shared" si="93"/>
        <v>#DIV/0!</v>
      </c>
      <c r="I454" s="887"/>
      <c r="J454" s="899"/>
      <c r="K454" s="51">
        <f t="shared" si="94"/>
        <v>0</v>
      </c>
      <c r="L454" s="757">
        <f t="shared" si="95"/>
        <v>0</v>
      </c>
      <c r="M454" s="770"/>
      <c r="N454" s="770">
        <f t="shared" si="96"/>
        <v>0</v>
      </c>
      <c r="O454" s="771" t="e">
        <f t="shared" si="97"/>
        <v>#DIV/0!</v>
      </c>
      <c r="P454" s="1198"/>
      <c r="Q454" s="2212"/>
      <c r="R454" s="160">
        <f t="shared" si="98"/>
        <v>0</v>
      </c>
      <c r="S454" s="1498"/>
      <c r="T454" s="1499"/>
      <c r="U454" s="1499"/>
      <c r="V454" s="1500"/>
      <c r="W454" s="1029"/>
      <c r="X454" s="1031" t="s">
        <v>336</v>
      </c>
      <c r="Y454" s="1021"/>
      <c r="Z454" s="1526"/>
      <c r="AA454" s="1526"/>
      <c r="AB454" s="1526"/>
      <c r="AC454" s="1526"/>
      <c r="AD454" s="1526"/>
      <c r="AE454" s="1523"/>
      <c r="AF454" s="1524"/>
      <c r="AG454" s="1525"/>
      <c r="AI454" s="1018" t="s">
        <v>337</v>
      </c>
      <c r="AJ454" s="1019"/>
      <c r="AK454" s="1526"/>
      <c r="AL454" s="1526"/>
      <c r="AM454" s="1526"/>
      <c r="AN454" s="1526"/>
      <c r="AO454" s="1526"/>
      <c r="AP454" s="1523"/>
      <c r="AQ454" s="1524"/>
      <c r="AR454" s="1525"/>
      <c r="AT454" s="1018" t="s">
        <v>338</v>
      </c>
      <c r="AU454" s="1020"/>
      <c r="AV454" s="1526"/>
      <c r="AW454" s="1526"/>
      <c r="AX454" s="1526"/>
      <c r="AY454" s="1526"/>
      <c r="AZ454" s="1526"/>
      <c r="BA454" s="1523"/>
      <c r="BB454" s="1524"/>
      <c r="BC454" s="1525"/>
    </row>
    <row r="455" spans="1:56" s="1" customFormat="1" ht="12" customHeight="1" thickTop="1" thickBot="1">
      <c r="A455" s="591" t="s">
        <v>629</v>
      </c>
      <c r="B455" s="206"/>
      <c r="C455" s="875"/>
      <c r="D455" s="50"/>
      <c r="E455" s="757">
        <f t="shared" si="91"/>
        <v>0</v>
      </c>
      <c r="F455" s="2"/>
      <c r="G455" s="2">
        <f t="shared" si="92"/>
        <v>0</v>
      </c>
      <c r="H455" s="748" t="e">
        <f t="shared" si="93"/>
        <v>#DIV/0!</v>
      </c>
      <c r="I455" s="887"/>
      <c r="J455" s="899"/>
      <c r="K455" s="51">
        <f t="shared" si="94"/>
        <v>0</v>
      </c>
      <c r="L455" s="757">
        <f t="shared" si="95"/>
        <v>0</v>
      </c>
      <c r="M455" s="770"/>
      <c r="N455" s="770">
        <f t="shared" si="96"/>
        <v>0</v>
      </c>
      <c r="O455" s="771" t="e">
        <f t="shared" si="97"/>
        <v>#DIV/0!</v>
      </c>
      <c r="P455" s="1198"/>
      <c r="Q455" s="2213"/>
      <c r="R455" s="160">
        <f t="shared" si="98"/>
        <v>0</v>
      </c>
      <c r="S455" s="1498"/>
      <c r="T455" s="1499"/>
      <c r="U455" s="1499"/>
      <c r="V455" s="1500"/>
      <c r="W455" s="1029"/>
      <c r="X455" s="1031" t="s">
        <v>336</v>
      </c>
      <c r="Y455" s="1021"/>
      <c r="Z455" s="1526"/>
      <c r="AA455" s="1526"/>
      <c r="AB455" s="1526"/>
      <c r="AC455" s="1526"/>
      <c r="AD455" s="1526"/>
      <c r="AE455" s="1523"/>
      <c r="AF455" s="1524"/>
      <c r="AG455" s="1525"/>
      <c r="AI455" s="1018" t="s">
        <v>337</v>
      </c>
      <c r="AJ455" s="1019"/>
      <c r="AK455" s="1526"/>
      <c r="AL455" s="1526"/>
      <c r="AM455" s="1526"/>
      <c r="AN455" s="1526"/>
      <c r="AO455" s="1526"/>
      <c r="AP455" s="1523"/>
      <c r="AQ455" s="1524"/>
      <c r="AR455" s="1525"/>
      <c r="AT455" s="1018" t="s">
        <v>338</v>
      </c>
      <c r="AU455" s="1020"/>
      <c r="AV455" s="1526"/>
      <c r="AW455" s="1526"/>
      <c r="AX455" s="1526"/>
      <c r="AY455" s="1526"/>
      <c r="AZ455" s="1526"/>
      <c r="BA455" s="1523"/>
      <c r="BB455" s="1524"/>
      <c r="BC455" s="1525"/>
    </row>
    <row r="456" spans="1:56" s="1" customFormat="1" ht="12" customHeight="1" thickTop="1" thickBot="1">
      <c r="A456" s="591" t="s">
        <v>630</v>
      </c>
      <c r="B456" s="603"/>
      <c r="C456" s="875"/>
      <c r="D456" s="50"/>
      <c r="E456" s="757">
        <f t="shared" si="91"/>
        <v>0</v>
      </c>
      <c r="F456" s="2"/>
      <c r="G456" s="2">
        <f t="shared" si="92"/>
        <v>0</v>
      </c>
      <c r="H456" s="748" t="e">
        <f t="shared" si="93"/>
        <v>#DIV/0!</v>
      </c>
      <c r="I456" s="887"/>
      <c r="J456" s="899"/>
      <c r="K456" s="51">
        <f t="shared" si="94"/>
        <v>0</v>
      </c>
      <c r="L456" s="757">
        <f t="shared" si="95"/>
        <v>0</v>
      </c>
      <c r="M456" s="770"/>
      <c r="N456" s="770">
        <f t="shared" si="96"/>
        <v>0</v>
      </c>
      <c r="O456" s="771" t="e">
        <f t="shared" si="97"/>
        <v>#DIV/0!</v>
      </c>
      <c r="P456" s="1198"/>
      <c r="Q456" s="108"/>
      <c r="R456" s="160">
        <f t="shared" si="98"/>
        <v>0</v>
      </c>
      <c r="S456" s="1498"/>
      <c r="T456" s="1499"/>
      <c r="U456" s="1499"/>
      <c r="V456" s="1500"/>
      <c r="W456" s="1029"/>
      <c r="X456" s="1031" t="s">
        <v>336</v>
      </c>
      <c r="Y456" s="1021"/>
      <c r="Z456" s="1526"/>
      <c r="AA456" s="1526"/>
      <c r="AB456" s="1526"/>
      <c r="AC456" s="1526"/>
      <c r="AD456" s="1526"/>
      <c r="AE456" s="1523"/>
      <c r="AF456" s="1524"/>
      <c r="AG456" s="1525"/>
      <c r="AI456" s="1018" t="s">
        <v>337</v>
      </c>
      <c r="AJ456" s="1019"/>
      <c r="AK456" s="1526"/>
      <c r="AL456" s="1526"/>
      <c r="AM456" s="1526"/>
      <c r="AN456" s="1526"/>
      <c r="AO456" s="1526"/>
      <c r="AP456" s="1523"/>
      <c r="AQ456" s="1524"/>
      <c r="AR456" s="1525"/>
      <c r="AT456" s="1018" t="s">
        <v>338</v>
      </c>
      <c r="AU456" s="1020"/>
      <c r="AV456" s="1526"/>
      <c r="AW456" s="1526"/>
      <c r="AX456" s="1526"/>
      <c r="AY456" s="1526"/>
      <c r="AZ456" s="1526"/>
      <c r="BA456" s="1523"/>
      <c r="BB456" s="1524"/>
      <c r="BC456" s="1525"/>
    </row>
    <row r="457" spans="1:56" s="1" customFormat="1" ht="12" customHeight="1" thickTop="1" thickBot="1">
      <c r="A457" s="591" t="s">
        <v>631</v>
      </c>
      <c r="B457" s="206"/>
      <c r="C457" s="875"/>
      <c r="D457" s="50"/>
      <c r="E457" s="757">
        <f t="shared" si="91"/>
        <v>0</v>
      </c>
      <c r="F457" s="2"/>
      <c r="G457" s="2">
        <f t="shared" si="92"/>
        <v>0</v>
      </c>
      <c r="H457" s="748" t="e">
        <f t="shared" si="93"/>
        <v>#DIV/0!</v>
      </c>
      <c r="I457" s="887"/>
      <c r="J457" s="899"/>
      <c r="K457" s="51">
        <f t="shared" si="94"/>
        <v>0</v>
      </c>
      <c r="L457" s="757">
        <f t="shared" si="95"/>
        <v>0</v>
      </c>
      <c r="M457" s="770"/>
      <c r="N457" s="770">
        <f t="shared" si="96"/>
        <v>0</v>
      </c>
      <c r="O457" s="771" t="e">
        <f t="shared" si="97"/>
        <v>#DIV/0!</v>
      </c>
      <c r="P457" s="1198"/>
      <c r="Q457" s="108"/>
      <c r="R457" s="160">
        <f t="shared" si="98"/>
        <v>0</v>
      </c>
      <c r="S457" s="1498"/>
      <c r="T457" s="1499"/>
      <c r="U457" s="1499"/>
      <c r="V457" s="1500"/>
      <c r="W457" s="1029"/>
      <c r="X457" s="1031" t="s">
        <v>336</v>
      </c>
      <c r="Y457" s="1021"/>
      <c r="Z457" s="1526"/>
      <c r="AA457" s="1526"/>
      <c r="AB457" s="1526"/>
      <c r="AC457" s="1526"/>
      <c r="AD457" s="1526"/>
      <c r="AE457" s="1523"/>
      <c r="AF457" s="1524"/>
      <c r="AG457" s="1525"/>
      <c r="AI457" s="1018" t="s">
        <v>337</v>
      </c>
      <c r="AJ457" s="1019"/>
      <c r="AK457" s="1526"/>
      <c r="AL457" s="1526"/>
      <c r="AM457" s="1526"/>
      <c r="AN457" s="1526"/>
      <c r="AO457" s="1526"/>
      <c r="AP457" s="1523"/>
      <c r="AQ457" s="1524"/>
      <c r="AR457" s="1525"/>
      <c r="AT457" s="1018" t="s">
        <v>338</v>
      </c>
      <c r="AU457" s="1020"/>
      <c r="AV457" s="1526"/>
      <c r="AW457" s="1526"/>
      <c r="AX457" s="1526"/>
      <c r="AY457" s="1526"/>
      <c r="AZ457" s="1526"/>
      <c r="BA457" s="1523"/>
      <c r="BB457" s="1524"/>
      <c r="BC457" s="1525"/>
    </row>
    <row r="458" spans="1:56" s="1" customFormat="1" ht="12" customHeight="1" thickTop="1" thickBot="1">
      <c r="A458" s="591" t="s">
        <v>632</v>
      </c>
      <c r="B458" s="206"/>
      <c r="C458" s="875"/>
      <c r="D458" s="50"/>
      <c r="E458" s="757">
        <f t="shared" si="91"/>
        <v>0</v>
      </c>
      <c r="F458" s="2"/>
      <c r="G458" s="2">
        <f t="shared" si="92"/>
        <v>0</v>
      </c>
      <c r="H458" s="748" t="e">
        <f t="shared" si="93"/>
        <v>#DIV/0!</v>
      </c>
      <c r="I458" s="887"/>
      <c r="J458" s="899"/>
      <c r="K458" s="51">
        <f t="shared" si="94"/>
        <v>0</v>
      </c>
      <c r="L458" s="757">
        <f t="shared" si="95"/>
        <v>0</v>
      </c>
      <c r="M458" s="770"/>
      <c r="N458" s="770">
        <f t="shared" si="96"/>
        <v>0</v>
      </c>
      <c r="O458" s="771" t="e">
        <f t="shared" si="97"/>
        <v>#DIV/0!</v>
      </c>
      <c r="P458" s="1198"/>
      <c r="Q458" s="108"/>
      <c r="R458" s="160">
        <f t="shared" si="98"/>
        <v>0</v>
      </c>
      <c r="S458" s="1498"/>
      <c r="T458" s="1499"/>
      <c r="U458" s="1499"/>
      <c r="V458" s="1500"/>
      <c r="W458" s="1029"/>
      <c r="X458" s="1031" t="s">
        <v>336</v>
      </c>
      <c r="Y458" s="1021"/>
      <c r="Z458" s="1526"/>
      <c r="AA458" s="1526"/>
      <c r="AB458" s="1526"/>
      <c r="AC458" s="1526"/>
      <c r="AD458" s="1526"/>
      <c r="AE458" s="1523"/>
      <c r="AF458" s="1524"/>
      <c r="AG458" s="1525"/>
      <c r="AI458" s="1018" t="s">
        <v>337</v>
      </c>
      <c r="AJ458" s="1019"/>
      <c r="AK458" s="1526"/>
      <c r="AL458" s="1526"/>
      <c r="AM458" s="1526"/>
      <c r="AN458" s="1526"/>
      <c r="AO458" s="1526"/>
      <c r="AP458" s="1523"/>
      <c r="AQ458" s="1524"/>
      <c r="AR458" s="1525"/>
      <c r="AT458" s="1018" t="s">
        <v>338</v>
      </c>
      <c r="AU458" s="1020"/>
      <c r="AV458" s="1526"/>
      <c r="AW458" s="1526"/>
      <c r="AX458" s="1526"/>
      <c r="AY458" s="1526"/>
      <c r="AZ458" s="1526"/>
      <c r="BA458" s="1523"/>
      <c r="BB458" s="1524"/>
      <c r="BC458" s="1525"/>
    </row>
    <row r="459" spans="1:56" s="1" customFormat="1" ht="12" customHeight="1" thickTop="1" thickBot="1">
      <c r="A459" s="300"/>
      <c r="B459" s="600"/>
      <c r="C459" s="876"/>
      <c r="D459" s="107"/>
      <c r="E459" s="107"/>
      <c r="F459" s="107"/>
      <c r="G459" s="107"/>
      <c r="H459" s="107"/>
      <c r="I459" s="876"/>
      <c r="J459" s="14" t="s">
        <v>133</v>
      </c>
      <c r="K459" s="52">
        <f>SUM(K453:K458)</f>
        <v>0</v>
      </c>
      <c r="L459" s="747"/>
      <c r="M459" s="772"/>
      <c r="N459" s="772"/>
      <c r="O459" s="773"/>
      <c r="P459" s="1172"/>
      <c r="Q459" s="52"/>
      <c r="R459" s="52">
        <f>SUM(R453:R458)</f>
        <v>0</v>
      </c>
      <c r="S459" s="1035" t="b">
        <f>Q459+R459=K459</f>
        <v>1</v>
      </c>
      <c r="T459" s="1025"/>
      <c r="U459" s="1025"/>
      <c r="V459" s="1025"/>
      <c r="W459" s="373"/>
      <c r="X459" s="373"/>
      <c r="Y459" s="373"/>
      <c r="Z459" s="1030"/>
      <c r="AA459" s="1030"/>
      <c r="AB459" s="1030"/>
      <c r="AC459" s="1030"/>
      <c r="AD459" s="1030"/>
      <c r="AE459" s="1030"/>
      <c r="AF459" s="1030"/>
      <c r="AG459" s="1030"/>
      <c r="AH459" s="1030"/>
      <c r="AI459" s="1030"/>
      <c r="AJ459" s="1030"/>
      <c r="AK459" s="1030"/>
      <c r="AL459" s="1030"/>
      <c r="AM459" s="1030"/>
      <c r="AN459" s="1030"/>
      <c r="AO459" s="1030"/>
      <c r="AP459" s="1030"/>
      <c r="AQ459" s="1030"/>
      <c r="AR459" s="1030"/>
      <c r="AS459" s="1030"/>
      <c r="AT459" s="1030"/>
      <c r="AU459" s="1030"/>
      <c r="AV459" s="1030"/>
      <c r="AW459" s="1030"/>
      <c r="AX459" s="1030"/>
      <c r="AY459" s="1030"/>
      <c r="AZ459" s="1030"/>
      <c r="BA459" s="1030"/>
      <c r="BB459" s="1030"/>
      <c r="BC459" s="1030"/>
      <c r="BD459" s="1030"/>
    </row>
    <row r="460" spans="1:56" ht="12" customHeight="1" thickBot="1">
      <c r="A460" s="213"/>
      <c r="B460" s="600"/>
      <c r="C460" s="877"/>
      <c r="D460" s="618"/>
      <c r="E460" s="618"/>
      <c r="F460" s="618"/>
      <c r="G460" s="618"/>
      <c r="H460" s="618"/>
      <c r="I460" s="877"/>
      <c r="L460" s="747"/>
      <c r="M460" s="772"/>
      <c r="N460" s="772"/>
      <c r="O460" s="773"/>
      <c r="P460" s="1173"/>
      <c r="Q460" s="10"/>
      <c r="R460" s="6"/>
      <c r="S460" s="2210"/>
      <c r="T460" s="1041"/>
      <c r="U460" s="1041"/>
      <c r="V460" s="1041"/>
      <c r="W460" s="1044"/>
      <c r="X460" s="1044"/>
      <c r="Y460" s="1044"/>
      <c r="Z460" s="1045"/>
      <c r="AA460" s="1045"/>
      <c r="AB460" s="1045"/>
      <c r="AC460" s="1045"/>
      <c r="AD460" s="1045"/>
      <c r="AE460" s="1045"/>
      <c r="AF460" s="1045"/>
      <c r="AG460" s="1045"/>
      <c r="AH460" s="1045"/>
      <c r="AI460" s="1045"/>
      <c r="AJ460" s="1045"/>
      <c r="AK460" s="1045"/>
      <c r="AL460" s="1045"/>
      <c r="AM460" s="1045"/>
      <c r="AN460" s="1045"/>
      <c r="AO460" s="1045"/>
      <c r="AP460" s="1045"/>
      <c r="AQ460" s="1045"/>
      <c r="AR460" s="1045"/>
      <c r="AS460" s="1045"/>
      <c r="AT460" s="1045"/>
      <c r="AU460" s="1045"/>
      <c r="AV460" s="1045"/>
      <c r="AW460" s="1045"/>
      <c r="AX460" s="1045"/>
      <c r="AY460" s="1045"/>
      <c r="AZ460" s="1045"/>
      <c r="BA460" s="1045"/>
      <c r="BB460" s="1045"/>
      <c r="BC460" s="1045"/>
      <c r="BD460" s="1045"/>
    </row>
    <row r="461" spans="1:56" s="1" customFormat="1" ht="16.5" thickTop="1" thickBot="1">
      <c r="A461" s="590" t="s">
        <v>633</v>
      </c>
      <c r="B461" s="601" t="s">
        <v>634</v>
      </c>
      <c r="C461" s="878"/>
      <c r="D461" s="620"/>
      <c r="E461" s="620"/>
      <c r="F461" s="620"/>
      <c r="G461" s="620"/>
      <c r="H461" s="620"/>
      <c r="I461" s="878"/>
      <c r="J461" s="874"/>
      <c r="K461" s="99"/>
      <c r="L461" s="747"/>
      <c r="M461" s="107"/>
      <c r="N461" s="107"/>
      <c r="O461" s="774"/>
      <c r="P461" s="1207"/>
      <c r="Q461" s="13" t="s">
        <v>118</v>
      </c>
      <c r="R461" s="13" t="s">
        <v>119</v>
      </c>
      <c r="S461" s="1501" t="s">
        <v>271</v>
      </c>
      <c r="T461" s="1502"/>
      <c r="U461" s="1502"/>
      <c r="V461" s="1503"/>
      <c r="W461" s="373"/>
      <c r="X461" s="373"/>
      <c r="Y461" s="373"/>
      <c r="Z461" s="1030"/>
      <c r="AA461" s="1030"/>
      <c r="AB461" s="1030"/>
      <c r="AC461" s="1030"/>
      <c r="AD461" s="1030"/>
      <c r="AE461" s="1030"/>
      <c r="AF461" s="1030"/>
      <c r="AG461" s="1030"/>
      <c r="AH461" s="1030"/>
      <c r="AI461" s="1030"/>
      <c r="AJ461" s="1030"/>
      <c r="AK461" s="1030"/>
      <c r="AL461" s="1030"/>
      <c r="AM461" s="1030"/>
      <c r="AN461" s="1030"/>
      <c r="AO461" s="1030"/>
      <c r="AP461" s="1030"/>
      <c r="AQ461" s="1030"/>
      <c r="AR461" s="1030"/>
      <c r="AS461" s="1030"/>
      <c r="AT461" s="1030"/>
      <c r="AU461" s="1030"/>
      <c r="AV461" s="1030"/>
      <c r="AW461" s="1030"/>
      <c r="AX461" s="1030"/>
      <c r="AY461" s="1030"/>
      <c r="AZ461" s="1030"/>
      <c r="BA461" s="1030"/>
      <c r="BB461" s="1030"/>
      <c r="BC461" s="1030"/>
      <c r="BD461" s="1030"/>
    </row>
    <row r="462" spans="1:56" s="1" customFormat="1" ht="12" customHeight="1" thickTop="1" thickBot="1">
      <c r="A462" s="591" t="s">
        <v>635</v>
      </c>
      <c r="B462" s="206"/>
      <c r="C462" s="875"/>
      <c r="D462" s="50"/>
      <c r="E462" s="757">
        <f>F462/100</f>
        <v>0</v>
      </c>
      <c r="F462" s="2"/>
      <c r="G462" s="2">
        <f>D462-F462</f>
        <v>0</v>
      </c>
      <c r="H462" s="748" t="e">
        <f>-G462/E462/100</f>
        <v>#DIV/0!</v>
      </c>
      <c r="I462" s="887"/>
      <c r="J462" s="894"/>
      <c r="K462" s="51">
        <f>ROUND(C462*D462*I462,0)</f>
        <v>0</v>
      </c>
      <c r="L462" s="757">
        <f>M462/100</f>
        <v>0</v>
      </c>
      <c r="M462" s="770"/>
      <c r="N462" s="770">
        <f>K462-M462</f>
        <v>0</v>
      </c>
      <c r="O462" s="771" t="e">
        <f>-N462/L462/100</f>
        <v>#DIV/0!</v>
      </c>
      <c r="P462" s="1208"/>
      <c r="Q462" s="50"/>
      <c r="R462" s="160">
        <f>SUM(K462)</f>
        <v>0</v>
      </c>
      <c r="S462" s="1498"/>
      <c r="T462" s="1499"/>
      <c r="U462" s="1499"/>
      <c r="V462" s="1500"/>
      <c r="W462" s="1046"/>
      <c r="X462" s="373"/>
      <c r="Y462" s="373"/>
      <c r="Z462" s="1030"/>
      <c r="AA462" s="1030"/>
      <c r="AB462" s="1030"/>
      <c r="AC462" s="1030"/>
      <c r="AD462" s="1030"/>
      <c r="AE462" s="1030"/>
      <c r="AF462" s="1030"/>
      <c r="AG462" s="1030"/>
      <c r="AH462" s="1030"/>
      <c r="AI462" s="1030"/>
      <c r="AJ462" s="1030"/>
      <c r="AK462" s="1030"/>
      <c r="AL462" s="1030"/>
      <c r="AM462" s="1030"/>
      <c r="AN462" s="1030"/>
      <c r="AO462" s="1030"/>
      <c r="AP462" s="1030"/>
      <c r="AQ462" s="1030"/>
      <c r="AR462" s="1030"/>
      <c r="AS462" s="1030"/>
      <c r="AT462" s="1030"/>
      <c r="AU462" s="1030"/>
      <c r="AV462" s="1030"/>
      <c r="AW462" s="1030"/>
      <c r="AX462" s="1030"/>
      <c r="AY462" s="1030"/>
      <c r="AZ462" s="1030"/>
      <c r="BA462" s="1030"/>
      <c r="BB462" s="1030"/>
      <c r="BC462" s="1030"/>
      <c r="BD462" s="1030"/>
    </row>
    <row r="463" spans="1:56" s="1" customFormat="1" ht="12" customHeight="1" thickTop="1" thickBot="1">
      <c r="A463" s="591" t="s">
        <v>636</v>
      </c>
      <c r="B463" s="206"/>
      <c r="C463" s="875"/>
      <c r="D463" s="50"/>
      <c r="E463" s="757">
        <f>F463/100</f>
        <v>0</v>
      </c>
      <c r="F463" s="2"/>
      <c r="G463" s="2">
        <f>D463-F463</f>
        <v>0</v>
      </c>
      <c r="H463" s="748" t="e">
        <f>-G463/E463/100</f>
        <v>#DIV/0!</v>
      </c>
      <c r="I463" s="887"/>
      <c r="J463" s="894"/>
      <c r="K463" s="51">
        <f>ROUND(C463*D463*I463,0)</f>
        <v>0</v>
      </c>
      <c r="L463" s="757">
        <f>M463/100</f>
        <v>0</v>
      </c>
      <c r="M463" s="770"/>
      <c r="N463" s="770">
        <f>K463-M463</f>
        <v>0</v>
      </c>
      <c r="O463" s="771" t="e">
        <f>-N463/L463/100</f>
        <v>#DIV/0!</v>
      </c>
      <c r="P463" s="1198"/>
      <c r="Q463" s="50"/>
      <c r="R463" s="160">
        <f>SUM(K463)</f>
        <v>0</v>
      </c>
      <c r="S463" s="1498"/>
      <c r="T463" s="1499"/>
      <c r="U463" s="1499"/>
      <c r="V463" s="1500"/>
      <c r="W463" s="1046"/>
      <c r="X463" s="373"/>
      <c r="Y463" s="373"/>
      <c r="Z463" s="1030"/>
      <c r="AA463" s="1030"/>
      <c r="AB463" s="1030"/>
      <c r="AC463" s="1030"/>
      <c r="AD463" s="1030"/>
      <c r="AE463" s="1030"/>
      <c r="AF463" s="1030"/>
      <c r="AG463" s="1030"/>
      <c r="AH463" s="1030"/>
      <c r="AI463" s="1030"/>
      <c r="AJ463" s="1030"/>
      <c r="AK463" s="1030"/>
      <c r="AL463" s="1030"/>
      <c r="AM463" s="1030"/>
      <c r="AN463" s="1030"/>
      <c r="AO463" s="1030"/>
      <c r="AP463" s="1030"/>
      <c r="AQ463" s="1030"/>
      <c r="AR463" s="1030"/>
      <c r="AS463" s="1030"/>
      <c r="AT463" s="1030"/>
      <c r="AU463" s="1030"/>
      <c r="AV463" s="1030"/>
      <c r="AW463" s="1030"/>
      <c r="AX463" s="1030"/>
      <c r="AY463" s="1030"/>
      <c r="AZ463" s="1030"/>
      <c r="BA463" s="1030"/>
      <c r="BB463" s="1030"/>
      <c r="BC463" s="1030"/>
      <c r="BD463" s="1030"/>
    </row>
    <row r="464" spans="1:56" s="1" customFormat="1" ht="12" customHeight="1" thickTop="1" thickBot="1">
      <c r="A464" s="300"/>
      <c r="B464" s="600"/>
      <c r="C464" s="876"/>
      <c r="D464" s="107"/>
      <c r="E464" s="107"/>
      <c r="F464" s="107"/>
      <c r="G464" s="107"/>
      <c r="H464" s="107"/>
      <c r="I464" s="876"/>
      <c r="J464" s="14" t="s">
        <v>133</v>
      </c>
      <c r="K464" s="52">
        <f>SUM(K462:K463)</f>
        <v>0</v>
      </c>
      <c r="L464" s="747"/>
      <c r="M464" s="772"/>
      <c r="N464" s="772"/>
      <c r="O464" s="773"/>
      <c r="P464" s="1172"/>
      <c r="Q464" s="52">
        <f>SUM(Q462:Q463)</f>
        <v>0</v>
      </c>
      <c r="R464" s="52">
        <f>SUM(R462:R463)</f>
        <v>0</v>
      </c>
      <c r="S464" s="105" t="b">
        <f>Q464+R464=K464</f>
        <v>1</v>
      </c>
      <c r="T464" s="7"/>
      <c r="U464" s="7"/>
      <c r="V464" s="7"/>
      <c r="W464" s="373"/>
      <c r="X464" s="373"/>
      <c r="Y464" s="373"/>
      <c r="Z464" s="1030"/>
      <c r="AA464" s="1030"/>
      <c r="AB464" s="1030"/>
      <c r="AC464" s="1030"/>
      <c r="AD464" s="1030"/>
      <c r="AE464" s="1030"/>
      <c r="AF464" s="1030"/>
      <c r="AG464" s="1030"/>
      <c r="AH464" s="1030"/>
      <c r="AI464" s="1030"/>
      <c r="AJ464" s="1030"/>
      <c r="AK464" s="1030"/>
      <c r="AL464" s="1030"/>
      <c r="AM464" s="1030"/>
      <c r="AN464" s="1030"/>
      <c r="AO464" s="1030"/>
      <c r="AP464" s="1030"/>
      <c r="AQ464" s="1030"/>
      <c r="AR464" s="1030"/>
      <c r="AS464" s="1030"/>
      <c r="AT464" s="1030"/>
      <c r="AU464" s="1030"/>
      <c r="AV464" s="1030"/>
      <c r="AW464" s="1030"/>
      <c r="AX464" s="1030"/>
      <c r="AY464" s="1030"/>
      <c r="AZ464" s="1030"/>
      <c r="BA464" s="1030"/>
      <c r="BB464" s="1030"/>
      <c r="BC464" s="1030"/>
      <c r="BD464" s="1030"/>
    </row>
    <row r="465" spans="1:56" s="1" customFormat="1" ht="12" customHeight="1" thickBot="1">
      <c r="A465" s="300"/>
      <c r="B465" s="600"/>
      <c r="C465" s="876"/>
      <c r="D465" s="107"/>
      <c r="E465" s="107"/>
      <c r="F465" s="107"/>
      <c r="G465" s="107"/>
      <c r="H465" s="107"/>
      <c r="I465" s="876"/>
      <c r="J465" s="2209"/>
      <c r="K465" s="16"/>
      <c r="L465" s="747"/>
      <c r="M465" s="772"/>
      <c r="N465" s="772"/>
      <c r="O465" s="773"/>
      <c r="P465" s="1176"/>
      <c r="Q465" s="15"/>
      <c r="S465" s="165"/>
      <c r="T465" s="7"/>
      <c r="U465" s="7"/>
      <c r="V465" s="7"/>
      <c r="W465" s="373"/>
      <c r="X465" s="373"/>
      <c r="Y465" s="373"/>
      <c r="Z465" s="1030"/>
      <c r="AA465" s="1030"/>
      <c r="AB465" s="1030"/>
      <c r="AC465" s="1030"/>
      <c r="AD465" s="1030"/>
      <c r="AE465" s="1030"/>
      <c r="AF465" s="1030"/>
      <c r="AG465" s="1030"/>
      <c r="AH465" s="1030"/>
      <c r="AI465" s="1030"/>
      <c r="AJ465" s="1030"/>
      <c r="AK465" s="1030"/>
      <c r="AL465" s="1030"/>
      <c r="AM465" s="1030"/>
      <c r="AN465" s="1030"/>
      <c r="AO465" s="1030"/>
      <c r="AP465" s="1030"/>
      <c r="AQ465" s="1030"/>
      <c r="AR465" s="1030"/>
      <c r="AS465" s="1030"/>
      <c r="AT465" s="1030"/>
      <c r="AU465" s="1030"/>
      <c r="AV465" s="1030"/>
      <c r="AW465" s="1030"/>
      <c r="AX465" s="1030"/>
      <c r="AY465" s="1030"/>
      <c r="AZ465" s="1030"/>
      <c r="BA465" s="1030"/>
      <c r="BB465" s="1030"/>
      <c r="BC465" s="1030"/>
      <c r="BD465" s="1030"/>
    </row>
    <row r="466" spans="1:56" s="1" customFormat="1" ht="16.5" thickTop="1" thickBot="1">
      <c r="A466" s="590" t="s">
        <v>637</v>
      </c>
      <c r="B466" s="601" t="s">
        <v>638</v>
      </c>
      <c r="C466" s="878"/>
      <c r="D466" s="620"/>
      <c r="E466" s="620"/>
      <c r="F466" s="620"/>
      <c r="G466" s="620"/>
      <c r="H466" s="620"/>
      <c r="I466" s="878"/>
      <c r="J466" s="874"/>
      <c r="K466" s="99"/>
      <c r="L466" s="747"/>
      <c r="M466" s="107"/>
      <c r="N466" s="107"/>
      <c r="O466" s="774"/>
      <c r="P466" s="1207"/>
      <c r="Q466" s="13" t="s">
        <v>118</v>
      </c>
      <c r="R466" s="13" t="s">
        <v>119</v>
      </c>
      <c r="S466" s="165"/>
      <c r="T466" s="7"/>
      <c r="U466" s="7"/>
      <c r="V466" s="7"/>
      <c r="W466" s="373"/>
      <c r="X466" s="373"/>
      <c r="Y466" s="373"/>
      <c r="Z466" s="1030"/>
      <c r="AA466" s="1030"/>
      <c r="AB466" s="1030"/>
      <c r="AC466" s="1030"/>
      <c r="AD466" s="1030"/>
      <c r="AE466" s="1030"/>
      <c r="AF466" s="1030"/>
      <c r="AG466" s="1030"/>
      <c r="AH466" s="1030"/>
      <c r="AI466" s="1030"/>
      <c r="AJ466" s="1030"/>
      <c r="AK466" s="1030"/>
      <c r="AL466" s="1030"/>
      <c r="AM466" s="1030"/>
      <c r="AN466" s="1030"/>
      <c r="AO466" s="1030"/>
      <c r="AP466" s="1030"/>
      <c r="AQ466" s="1030"/>
      <c r="AR466" s="1030"/>
      <c r="AS466" s="1030"/>
      <c r="AT466" s="1030"/>
      <c r="AU466" s="1030"/>
      <c r="AV466" s="1030"/>
      <c r="AW466" s="1030"/>
      <c r="AX466" s="1030"/>
      <c r="AY466" s="1030"/>
      <c r="AZ466" s="1030"/>
      <c r="BA466" s="1030"/>
      <c r="BB466" s="1030"/>
      <c r="BC466" s="1030"/>
      <c r="BD466" s="1030"/>
    </row>
    <row r="467" spans="1:56" s="1" customFormat="1" ht="15" thickTop="1" thickBot="1">
      <c r="A467" s="592" t="s">
        <v>639</v>
      </c>
      <c r="B467" s="602" t="s">
        <v>344</v>
      </c>
      <c r="C467" s="880"/>
      <c r="D467" s="621"/>
      <c r="E467" s="621"/>
      <c r="F467" s="621"/>
      <c r="G467" s="621"/>
      <c r="H467" s="621"/>
      <c r="I467" s="880"/>
      <c r="J467" s="896"/>
      <c r="K467" s="19"/>
      <c r="L467" s="747"/>
      <c r="M467" s="107"/>
      <c r="N467" s="107"/>
      <c r="O467" s="774"/>
      <c r="P467" s="1175"/>
      <c r="Q467" s="18"/>
      <c r="R467" s="20"/>
      <c r="S467" s="1501" t="s">
        <v>271</v>
      </c>
      <c r="T467" s="1502"/>
      <c r="U467" s="1502"/>
      <c r="V467" s="1503"/>
      <c r="W467" s="1569" t="s">
        <v>272</v>
      </c>
      <c r="X467" s="1569"/>
      <c r="Y467" s="1569"/>
      <c r="Z467" s="1565" t="s">
        <v>273</v>
      </c>
      <c r="AA467" s="1565"/>
      <c r="AB467" s="1565"/>
      <c r="AC467" s="1565"/>
      <c r="AD467" s="1565"/>
      <c r="AE467" s="1565" t="s">
        <v>274</v>
      </c>
      <c r="AF467" s="1565"/>
      <c r="AG467" s="1565"/>
      <c r="AH467" s="1565"/>
      <c r="AI467" s="1565"/>
      <c r="AJ467" s="1565"/>
      <c r="AK467" s="1565"/>
      <c r="AL467" s="1565"/>
      <c r="AM467" s="1565"/>
      <c r="AN467" s="1565"/>
      <c r="AO467" s="1030"/>
      <c r="AP467" s="1030"/>
      <c r="AQ467" s="1030"/>
      <c r="AR467" s="1030"/>
      <c r="AS467" s="1030"/>
      <c r="AT467" s="1030"/>
      <c r="AU467" s="1030"/>
      <c r="AV467" s="1030"/>
      <c r="AW467" s="1030"/>
      <c r="AX467" s="1030"/>
      <c r="AY467" s="1030"/>
      <c r="AZ467" s="1030"/>
      <c r="BA467" s="1030"/>
      <c r="BB467" s="1030"/>
      <c r="BC467" s="1030"/>
      <c r="BD467" s="1030"/>
    </row>
    <row r="468" spans="1:56" s="1" customFormat="1" ht="12" customHeight="1" thickTop="1">
      <c r="A468" s="1509"/>
      <c r="B468" s="1510"/>
      <c r="C468" s="875"/>
      <c r="D468" s="50"/>
      <c r="E468" s="757">
        <f>F468/100</f>
        <v>0</v>
      </c>
      <c r="F468" s="2"/>
      <c r="G468" s="2">
        <f>D468-F468</f>
        <v>0</v>
      </c>
      <c r="H468" s="748" t="e">
        <f>-G468/E468/100</f>
        <v>#DIV/0!</v>
      </c>
      <c r="I468" s="887"/>
      <c r="J468" s="894"/>
      <c r="K468" s="51">
        <f>ROUND(C468*D468*I468,0)</f>
        <v>0</v>
      </c>
      <c r="L468" s="757">
        <f>M468/100</f>
        <v>0</v>
      </c>
      <c r="M468" s="770"/>
      <c r="N468" s="770">
        <f>K468-M468</f>
        <v>0</v>
      </c>
      <c r="O468" s="771" t="e">
        <f>-N468/L468/100</f>
        <v>#DIV/0!</v>
      </c>
      <c r="P468" s="1198"/>
      <c r="Q468" s="50"/>
      <c r="R468" s="160">
        <f>SUM(K468)</f>
        <v>0</v>
      </c>
      <c r="S468" s="1498"/>
      <c r="T468" s="1499"/>
      <c r="U468" s="1499"/>
      <c r="V468" s="1500"/>
      <c r="W468" s="1026"/>
      <c r="X468" s="1026"/>
      <c r="Y468" s="1026"/>
      <c r="Z468" s="1526"/>
      <c r="AA468" s="1526"/>
      <c r="AB468" s="1526"/>
      <c r="AC468" s="1526"/>
      <c r="AD468" s="1526"/>
      <c r="AE468" s="1531"/>
      <c r="AF468" s="1531"/>
      <c r="AG468" s="1531"/>
      <c r="AH468" s="1531"/>
      <c r="AI468" s="1531"/>
      <c r="AJ468" s="1531"/>
      <c r="AK468" s="1531"/>
      <c r="AL468" s="1531"/>
      <c r="AM468" s="1531"/>
      <c r="AN468" s="1531"/>
      <c r="AO468" s="280"/>
      <c r="AV468" s="280"/>
      <c r="AW468" s="280"/>
      <c r="AX468" s="280"/>
      <c r="AY468" s="280"/>
      <c r="AZ468" s="280"/>
    </row>
    <row r="469" spans="1:56" s="1" customFormat="1" ht="12" customHeight="1" thickBot="1">
      <c r="A469" s="1517"/>
      <c r="B469" s="1518"/>
      <c r="C469" s="875"/>
      <c r="D469" s="50"/>
      <c r="E469" s="757">
        <f>F469/100</f>
        <v>0</v>
      </c>
      <c r="F469" s="2"/>
      <c r="G469" s="2">
        <f>D469-F469</f>
        <v>0</v>
      </c>
      <c r="H469" s="748" t="e">
        <f>-G469/E469/100</f>
        <v>#DIV/0!</v>
      </c>
      <c r="I469" s="887"/>
      <c r="J469" s="894"/>
      <c r="K469" s="51">
        <f>ROUND(C469*D469*I469,0)</f>
        <v>0</v>
      </c>
      <c r="L469" s="757">
        <f>M469/100</f>
        <v>0</v>
      </c>
      <c r="M469" s="770"/>
      <c r="N469" s="770">
        <f>K469-M469</f>
        <v>0</v>
      </c>
      <c r="O469" s="771" t="e">
        <f>-N469/L469/100</f>
        <v>#DIV/0!</v>
      </c>
      <c r="P469" s="1198"/>
      <c r="Q469" s="50"/>
      <c r="R469" s="160">
        <f>SUM(K469)</f>
        <v>0</v>
      </c>
      <c r="S469" s="1498"/>
      <c r="T469" s="1499"/>
      <c r="U469" s="1499"/>
      <c r="V469" s="1500"/>
      <c r="W469" s="1026"/>
      <c r="X469" s="1026"/>
      <c r="Y469" s="1026"/>
      <c r="Z469" s="1526"/>
      <c r="AA469" s="1526"/>
      <c r="AB469" s="1526"/>
      <c r="AC469" s="1526"/>
      <c r="AD469" s="1526"/>
      <c r="AE469" s="1531"/>
      <c r="AF469" s="1531"/>
      <c r="AG469" s="1531"/>
      <c r="AH469" s="1531"/>
      <c r="AI469" s="1531"/>
      <c r="AJ469" s="1531"/>
      <c r="AK469" s="1531"/>
      <c r="AL469" s="1531"/>
      <c r="AM469" s="1531"/>
      <c r="AN469" s="1531"/>
      <c r="AO469" s="280"/>
      <c r="AV469" s="280"/>
      <c r="AW469" s="280"/>
      <c r="AX469" s="280"/>
      <c r="AY469" s="280"/>
      <c r="AZ469" s="280"/>
    </row>
    <row r="470" spans="1:56" s="1" customFormat="1" ht="15" thickTop="1" thickBot="1">
      <c r="A470" s="592" t="s">
        <v>640</v>
      </c>
      <c r="B470" s="602" t="s">
        <v>390</v>
      </c>
      <c r="C470" s="880"/>
      <c r="D470" s="621"/>
      <c r="E470" s="621"/>
      <c r="F470" s="621"/>
      <c r="G470" s="621"/>
      <c r="H470" s="621"/>
      <c r="I470" s="880"/>
      <c r="J470" s="896"/>
      <c r="K470" s="19"/>
      <c r="L470" s="747"/>
      <c r="M470" s="107"/>
      <c r="N470" s="107"/>
      <c r="O470" s="774"/>
      <c r="P470" s="1175"/>
      <c r="Q470" s="18"/>
      <c r="R470" s="20"/>
      <c r="S470" s="1501" t="s">
        <v>271</v>
      </c>
      <c r="T470" s="1502"/>
      <c r="U470" s="1502"/>
      <c r="V470" s="1503"/>
      <c r="W470" s="1027"/>
      <c r="X470" s="1027"/>
      <c r="Y470" s="1027"/>
      <c r="Z470" s="1530" t="s">
        <v>333</v>
      </c>
      <c r="AA470" s="1530"/>
      <c r="AB470" s="1530"/>
      <c r="AC470" s="1530"/>
      <c r="AD470" s="1530"/>
      <c r="AE470" s="1527" t="s">
        <v>334</v>
      </c>
      <c r="AF470" s="1528"/>
      <c r="AG470" s="1529"/>
      <c r="AK470" s="1530" t="s">
        <v>333</v>
      </c>
      <c r="AL470" s="1530"/>
      <c r="AM470" s="1530"/>
      <c r="AN470" s="1530"/>
      <c r="AO470" s="1530"/>
      <c r="AP470" s="1527" t="s">
        <v>334</v>
      </c>
      <c r="AQ470" s="1528"/>
      <c r="AR470" s="1529"/>
      <c r="AV470" s="1530" t="s">
        <v>333</v>
      </c>
      <c r="AW470" s="1530"/>
      <c r="AX470" s="1530"/>
      <c r="AY470" s="1530"/>
      <c r="AZ470" s="1530"/>
      <c r="BA470" s="1527" t="s">
        <v>334</v>
      </c>
      <c r="BB470" s="1528"/>
      <c r="BC470" s="1529"/>
    </row>
    <row r="471" spans="1:56" s="1" customFormat="1" ht="12" customHeight="1" thickTop="1" thickBot="1">
      <c r="A471" s="591" t="s">
        <v>641</v>
      </c>
      <c r="B471" s="206"/>
      <c r="C471" s="875"/>
      <c r="D471" s="50"/>
      <c r="E471" s="757">
        <f>F471/100</f>
        <v>0</v>
      </c>
      <c r="F471" s="2"/>
      <c r="G471" s="2">
        <f>D471-F471</f>
        <v>0</v>
      </c>
      <c r="H471" s="748" t="e">
        <f>-G471/E471/100</f>
        <v>#DIV/0!</v>
      </c>
      <c r="I471" s="887"/>
      <c r="J471" s="894"/>
      <c r="K471" s="51">
        <f>ROUND(C471*D471*I471,0)</f>
        <v>0</v>
      </c>
      <c r="L471" s="757">
        <f>M471/100</f>
        <v>0</v>
      </c>
      <c r="M471" s="770"/>
      <c r="N471" s="770">
        <f>K471-M471</f>
        <v>0</v>
      </c>
      <c r="O471" s="771" t="e">
        <f>-N471/L471/100</f>
        <v>#DIV/0!</v>
      </c>
      <c r="P471" s="1198"/>
      <c r="Q471" s="50"/>
      <c r="R471" s="160">
        <f>SUM(K471)</f>
        <v>0</v>
      </c>
      <c r="S471" s="1498"/>
      <c r="T471" s="1499"/>
      <c r="U471" s="1499"/>
      <c r="V471" s="1500"/>
      <c r="W471" s="1029"/>
      <c r="X471" s="1031" t="s">
        <v>336</v>
      </c>
      <c r="Y471" s="1021"/>
      <c r="Z471" s="1526"/>
      <c r="AA471" s="1526"/>
      <c r="AB471" s="1526"/>
      <c r="AC471" s="1526"/>
      <c r="AD471" s="1526"/>
      <c r="AE471" s="1523"/>
      <c r="AF471" s="1524"/>
      <c r="AG471" s="1525"/>
      <c r="AI471" s="1018" t="s">
        <v>337</v>
      </c>
      <c r="AJ471" s="1019"/>
      <c r="AK471" s="1526"/>
      <c r="AL471" s="1526"/>
      <c r="AM471" s="1526"/>
      <c r="AN471" s="1526"/>
      <c r="AO471" s="1526"/>
      <c r="AP471" s="1523"/>
      <c r="AQ471" s="1524"/>
      <c r="AR471" s="1525"/>
      <c r="AT471" s="1018" t="s">
        <v>338</v>
      </c>
      <c r="AU471" s="1020"/>
      <c r="AV471" s="1526"/>
      <c r="AW471" s="1526"/>
      <c r="AX471" s="1526"/>
      <c r="AY471" s="1526"/>
      <c r="AZ471" s="1526"/>
      <c r="BA471" s="1523"/>
      <c r="BB471" s="1524"/>
      <c r="BC471" s="1525"/>
    </row>
    <row r="472" spans="1:56" s="1" customFormat="1" ht="12" customHeight="1" thickTop="1" thickBot="1">
      <c r="A472" s="591" t="s">
        <v>642</v>
      </c>
      <c r="B472" s="206"/>
      <c r="C472" s="875"/>
      <c r="D472" s="50"/>
      <c r="E472" s="757"/>
      <c r="F472" s="2"/>
      <c r="G472" s="2"/>
      <c r="H472" s="748"/>
      <c r="I472" s="887"/>
      <c r="J472" s="894"/>
      <c r="K472" s="51">
        <f t="shared" ref="K472:K475" si="99">ROUND(C472*D472*I472,0)</f>
        <v>0</v>
      </c>
      <c r="L472" s="757"/>
      <c r="M472" s="770"/>
      <c r="N472" s="770"/>
      <c r="O472" s="771"/>
      <c r="P472" s="1198"/>
      <c r="Q472" s="50"/>
      <c r="R472" s="160">
        <f t="shared" ref="R472:R475" si="100">SUM(K472)</f>
        <v>0</v>
      </c>
      <c r="S472" s="1498"/>
      <c r="T472" s="1499"/>
      <c r="U472" s="1499"/>
      <c r="V472" s="1500"/>
      <c r="W472" s="1029"/>
      <c r="X472" s="1031" t="s">
        <v>336</v>
      </c>
      <c r="Y472" s="1021"/>
      <c r="Z472" s="1526"/>
      <c r="AA472" s="1526"/>
      <c r="AB472" s="1526"/>
      <c r="AC472" s="1526"/>
      <c r="AD472" s="1526"/>
      <c r="AE472" s="1523"/>
      <c r="AF472" s="1524"/>
      <c r="AG472" s="1525"/>
      <c r="AI472" s="1018" t="s">
        <v>337</v>
      </c>
      <c r="AJ472" s="1019"/>
      <c r="AK472" s="1526"/>
      <c r="AL472" s="1526"/>
      <c r="AM472" s="1526"/>
      <c r="AN472" s="1526"/>
      <c r="AO472" s="1526"/>
      <c r="AP472" s="1523"/>
      <c r="AQ472" s="1524"/>
      <c r="AR472" s="1525"/>
      <c r="AT472" s="1018" t="s">
        <v>338</v>
      </c>
      <c r="AU472" s="1020"/>
      <c r="AV472" s="1526"/>
      <c r="AW472" s="1526"/>
      <c r="AX472" s="1526"/>
      <c r="AY472" s="1526"/>
      <c r="AZ472" s="1526"/>
      <c r="BA472" s="1523"/>
      <c r="BB472" s="1524"/>
      <c r="BC472" s="1525"/>
    </row>
    <row r="473" spans="1:56" s="1" customFormat="1" ht="12" customHeight="1" thickTop="1" thickBot="1">
      <c r="A473" s="591" t="s">
        <v>643</v>
      </c>
      <c r="B473" s="206"/>
      <c r="C473" s="875"/>
      <c r="D473" s="50"/>
      <c r="E473" s="757"/>
      <c r="F473" s="2"/>
      <c r="G473" s="2"/>
      <c r="H473" s="748"/>
      <c r="I473" s="887"/>
      <c r="J473" s="894"/>
      <c r="K473" s="51">
        <f t="shared" si="99"/>
        <v>0</v>
      </c>
      <c r="L473" s="757"/>
      <c r="M473" s="770"/>
      <c r="N473" s="770"/>
      <c r="O473" s="771"/>
      <c r="P473" s="1198"/>
      <c r="Q473" s="50"/>
      <c r="R473" s="160">
        <f t="shared" si="100"/>
        <v>0</v>
      </c>
      <c r="S473" s="1498"/>
      <c r="T473" s="1499"/>
      <c r="U473" s="1499"/>
      <c r="V473" s="1500"/>
      <c r="W473" s="1029"/>
      <c r="X473" s="1031" t="s">
        <v>336</v>
      </c>
      <c r="Y473" s="1021"/>
      <c r="Z473" s="1526"/>
      <c r="AA473" s="1526"/>
      <c r="AB473" s="1526"/>
      <c r="AC473" s="1526"/>
      <c r="AD473" s="1526"/>
      <c r="AE473" s="1523"/>
      <c r="AF473" s="1524"/>
      <c r="AG473" s="1525"/>
      <c r="AI473" s="1018" t="s">
        <v>337</v>
      </c>
      <c r="AJ473" s="1019"/>
      <c r="AK473" s="1526"/>
      <c r="AL473" s="1526"/>
      <c r="AM473" s="1526"/>
      <c r="AN473" s="1526"/>
      <c r="AO473" s="1526"/>
      <c r="AP473" s="1523"/>
      <c r="AQ473" s="1524"/>
      <c r="AR473" s="1525"/>
      <c r="AT473" s="1018" t="s">
        <v>338</v>
      </c>
      <c r="AU473" s="1020"/>
      <c r="AV473" s="1526"/>
      <c r="AW473" s="1526"/>
      <c r="AX473" s="1526"/>
      <c r="AY473" s="1526"/>
      <c r="AZ473" s="1526"/>
      <c r="BA473" s="1523"/>
      <c r="BB473" s="1524"/>
      <c r="BC473" s="1525"/>
    </row>
    <row r="474" spans="1:56" s="1" customFormat="1" ht="12" customHeight="1" thickTop="1" thickBot="1">
      <c r="A474" s="591" t="s">
        <v>644</v>
      </c>
      <c r="B474" s="206"/>
      <c r="C474" s="875"/>
      <c r="D474" s="50"/>
      <c r="E474" s="757"/>
      <c r="F474" s="2"/>
      <c r="G474" s="2"/>
      <c r="H474" s="748"/>
      <c r="I474" s="887"/>
      <c r="J474" s="894"/>
      <c r="K474" s="51">
        <f t="shared" si="99"/>
        <v>0</v>
      </c>
      <c r="L474" s="757"/>
      <c r="M474" s="770"/>
      <c r="N474" s="770"/>
      <c r="O474" s="771"/>
      <c r="P474" s="1198"/>
      <c r="Q474" s="50"/>
      <c r="R474" s="160">
        <f t="shared" si="100"/>
        <v>0</v>
      </c>
      <c r="S474" s="1498"/>
      <c r="T474" s="1499"/>
      <c r="U474" s="1499"/>
      <c r="V474" s="1500"/>
      <c r="W474" s="1029"/>
      <c r="X474" s="1031" t="s">
        <v>336</v>
      </c>
      <c r="Y474" s="1021"/>
      <c r="Z474" s="1526"/>
      <c r="AA474" s="1526"/>
      <c r="AB474" s="1526"/>
      <c r="AC474" s="1526"/>
      <c r="AD474" s="1526"/>
      <c r="AE474" s="1523"/>
      <c r="AF474" s="1524"/>
      <c r="AG474" s="1525"/>
      <c r="AI474" s="1018" t="s">
        <v>337</v>
      </c>
      <c r="AJ474" s="1019"/>
      <c r="AK474" s="1526"/>
      <c r="AL474" s="1526"/>
      <c r="AM474" s="1526"/>
      <c r="AN474" s="1526"/>
      <c r="AO474" s="1526"/>
      <c r="AP474" s="1523"/>
      <c r="AQ474" s="1524"/>
      <c r="AR474" s="1525"/>
      <c r="AT474" s="1018" t="s">
        <v>338</v>
      </c>
      <c r="AU474" s="1020"/>
      <c r="AV474" s="1526"/>
      <c r="AW474" s="1526"/>
      <c r="AX474" s="1526"/>
      <c r="AY474" s="1526"/>
      <c r="AZ474" s="1526"/>
      <c r="BA474" s="1523"/>
      <c r="BB474" s="1524"/>
      <c r="BC474" s="1525"/>
    </row>
    <row r="475" spans="1:56" s="1" customFormat="1" ht="12" customHeight="1" thickTop="1" thickBot="1">
      <c r="A475" s="591" t="s">
        <v>645</v>
      </c>
      <c r="B475" s="206"/>
      <c r="C475" s="875"/>
      <c r="D475" s="50"/>
      <c r="E475" s="757">
        <f>F475/100</f>
        <v>0</v>
      </c>
      <c r="F475" s="2"/>
      <c r="G475" s="2">
        <f>D475-F475</f>
        <v>0</v>
      </c>
      <c r="H475" s="748" t="e">
        <f>-G475/E475/100</f>
        <v>#DIV/0!</v>
      </c>
      <c r="I475" s="887"/>
      <c r="J475" s="894"/>
      <c r="K475" s="51">
        <f t="shared" si="99"/>
        <v>0</v>
      </c>
      <c r="L475" s="757">
        <f>M475/100</f>
        <v>0</v>
      </c>
      <c r="M475" s="770"/>
      <c r="N475" s="770">
        <f>K475-M475</f>
        <v>0</v>
      </c>
      <c r="O475" s="771" t="e">
        <f>-N475/L475/100</f>
        <v>#DIV/0!</v>
      </c>
      <c r="P475" s="1198"/>
      <c r="Q475" s="50"/>
      <c r="R475" s="160">
        <f t="shared" si="100"/>
        <v>0</v>
      </c>
      <c r="S475" s="1498"/>
      <c r="T475" s="1499"/>
      <c r="U475" s="1499"/>
      <c r="V475" s="1500"/>
      <c r="W475" s="1029"/>
      <c r="X475" s="1031" t="s">
        <v>336</v>
      </c>
      <c r="Y475" s="1021"/>
      <c r="Z475" s="1526"/>
      <c r="AA475" s="1526"/>
      <c r="AB475" s="1526"/>
      <c r="AC475" s="1526"/>
      <c r="AD475" s="1526"/>
      <c r="AE475" s="1523"/>
      <c r="AF475" s="1524"/>
      <c r="AG475" s="1525"/>
      <c r="AI475" s="1018" t="s">
        <v>337</v>
      </c>
      <c r="AJ475" s="1019"/>
      <c r="AK475" s="1526"/>
      <c r="AL475" s="1526"/>
      <c r="AM475" s="1526"/>
      <c r="AN475" s="1526"/>
      <c r="AO475" s="1526"/>
      <c r="AP475" s="1523"/>
      <c r="AQ475" s="1524"/>
      <c r="AR475" s="1525"/>
      <c r="AT475" s="1018" t="s">
        <v>338</v>
      </c>
      <c r="AU475" s="1020"/>
      <c r="AV475" s="1526"/>
      <c r="AW475" s="1526"/>
      <c r="AX475" s="1526"/>
      <c r="AY475" s="1526"/>
      <c r="AZ475" s="1526"/>
      <c r="BA475" s="1523"/>
      <c r="BB475" s="1524"/>
      <c r="BC475" s="1525"/>
    </row>
    <row r="476" spans="1:56" s="1" customFormat="1" ht="12" customHeight="1" thickTop="1" thickBot="1">
      <c r="A476" s="300"/>
      <c r="B476" s="600"/>
      <c r="C476" s="876"/>
      <c r="D476" s="107"/>
      <c r="E476" s="107"/>
      <c r="F476" s="107"/>
      <c r="G476" s="107"/>
      <c r="H476" s="107"/>
      <c r="I476" s="876"/>
      <c r="J476" s="14" t="s">
        <v>133</v>
      </c>
      <c r="K476" s="52">
        <f>SUM(K468:K469,K471:K475)</f>
        <v>0</v>
      </c>
      <c r="L476" s="747"/>
      <c r="M476" s="772"/>
      <c r="N476" s="772"/>
      <c r="O476" s="773"/>
      <c r="P476" s="1172"/>
      <c r="Q476" s="52">
        <f>SUM(Q468:Q469,Q471:Q475)</f>
        <v>0</v>
      </c>
      <c r="R476" s="52">
        <f>SUM(R468:R469,R471:R475)</f>
        <v>0</v>
      </c>
      <c r="S476" s="1035" t="b">
        <f>Q476+R476=K476</f>
        <v>1</v>
      </c>
      <c r="T476" s="1025"/>
      <c r="U476" s="1025"/>
      <c r="V476" s="1025"/>
      <c r="W476" s="373"/>
      <c r="X476" s="373"/>
      <c r="Y476" s="373"/>
      <c r="Z476" s="1030"/>
      <c r="AA476" s="1030"/>
      <c r="AB476" s="1030"/>
      <c r="AC476" s="1030"/>
      <c r="AD476" s="1030"/>
      <c r="AE476" s="1030"/>
      <c r="AF476" s="1030"/>
      <c r="AG476" s="1030"/>
      <c r="AH476" s="1030"/>
      <c r="AI476" s="1030"/>
      <c r="AJ476" s="1030"/>
      <c r="AK476" s="1030"/>
      <c r="AL476" s="1030"/>
      <c r="AM476" s="1030"/>
      <c r="AN476" s="1030"/>
      <c r="AO476" s="1030"/>
      <c r="AP476" s="1030"/>
      <c r="AQ476" s="1030"/>
      <c r="AR476" s="1030"/>
      <c r="AS476" s="1030"/>
      <c r="AT476" s="1030"/>
      <c r="AU476" s="1030"/>
      <c r="AV476" s="1030"/>
      <c r="AW476" s="1030"/>
      <c r="AX476" s="1030"/>
      <c r="AY476" s="1030"/>
      <c r="AZ476" s="1030"/>
      <c r="BA476" s="1030"/>
      <c r="BB476" s="1030"/>
      <c r="BC476" s="1030"/>
      <c r="BD476" s="1030"/>
    </row>
    <row r="477" spans="1:56" s="1" customFormat="1" ht="12" customHeight="1" thickBot="1">
      <c r="A477" s="300"/>
      <c r="B477" s="600"/>
      <c r="C477" s="876"/>
      <c r="D477" s="107"/>
      <c r="E477" s="107"/>
      <c r="F477" s="107"/>
      <c r="G477" s="107"/>
      <c r="H477" s="107"/>
      <c r="I477" s="876"/>
      <c r="J477" s="2209"/>
      <c r="K477" s="17"/>
      <c r="L477" s="747"/>
      <c r="M477" s="772"/>
      <c r="N477" s="772"/>
      <c r="O477" s="773"/>
      <c r="P477" s="1178"/>
      <c r="Q477" s="15"/>
      <c r="R477" s="15"/>
      <c r="S477" s="1039"/>
      <c r="T477" s="1025"/>
      <c r="U477" s="1025"/>
      <c r="V477" s="1025"/>
      <c r="W477" s="373"/>
      <c r="X477" s="373"/>
      <c r="Y477" s="373"/>
      <c r="Z477" s="1030"/>
      <c r="AA477" s="1030"/>
      <c r="AB477" s="1030"/>
      <c r="AC477" s="1030"/>
      <c r="AD477" s="1030"/>
      <c r="AE477" s="1030"/>
      <c r="AF477" s="1030"/>
      <c r="AG477" s="1030"/>
      <c r="AH477" s="1030"/>
      <c r="AI477" s="1030"/>
      <c r="AJ477" s="1030"/>
      <c r="AK477" s="1030"/>
      <c r="AL477" s="1030"/>
      <c r="AM477" s="1030"/>
      <c r="AN477" s="1030"/>
      <c r="AO477" s="1030"/>
      <c r="AP477" s="1030"/>
      <c r="AQ477" s="1030"/>
      <c r="AR477" s="1030"/>
      <c r="AS477" s="1030"/>
      <c r="AT477" s="1030"/>
      <c r="AU477" s="1030"/>
      <c r="AV477" s="1030"/>
      <c r="AW477" s="1030"/>
      <c r="AX477" s="1030"/>
      <c r="AY477" s="1030"/>
      <c r="AZ477" s="1030"/>
      <c r="BA477" s="1030"/>
      <c r="BB477" s="1030"/>
      <c r="BC477" s="1030"/>
      <c r="BD477" s="1030"/>
    </row>
    <row r="478" spans="1:56" s="1" customFormat="1" ht="16.5" thickTop="1" thickBot="1">
      <c r="A478" s="590" t="s">
        <v>646</v>
      </c>
      <c r="B478" s="601" t="s">
        <v>647</v>
      </c>
      <c r="C478" s="878"/>
      <c r="D478" s="620"/>
      <c r="E478" s="620"/>
      <c r="F478" s="620"/>
      <c r="G478" s="620"/>
      <c r="H478" s="620"/>
      <c r="I478" s="878"/>
      <c r="J478" s="874"/>
      <c r="K478" s="99"/>
      <c r="L478" s="747"/>
      <c r="M478" s="107"/>
      <c r="N478" s="107"/>
      <c r="O478" s="774"/>
      <c r="P478" s="1207"/>
      <c r="Q478" s="13" t="s">
        <v>118</v>
      </c>
      <c r="R478" s="13" t="s">
        <v>119</v>
      </c>
      <c r="S478" s="1039"/>
      <c r="T478" s="1025"/>
      <c r="U478" s="1025"/>
      <c r="V478" s="1025"/>
      <c r="W478" s="373"/>
      <c r="X478" s="373"/>
      <c r="Y478" s="373"/>
      <c r="Z478" s="1030"/>
      <c r="AA478" s="1030"/>
      <c r="AB478" s="1030"/>
      <c r="AC478" s="1030"/>
      <c r="AD478" s="1030"/>
      <c r="AE478" s="1030"/>
      <c r="AF478" s="1030"/>
      <c r="AG478" s="1030"/>
      <c r="AH478" s="1030"/>
      <c r="AI478" s="1030"/>
      <c r="AJ478" s="1030"/>
      <c r="AK478" s="1030"/>
      <c r="AL478" s="1030"/>
      <c r="AM478" s="1030"/>
      <c r="AN478" s="1030"/>
      <c r="AO478" s="1030"/>
      <c r="AP478" s="1030"/>
      <c r="AQ478" s="1030"/>
      <c r="AR478" s="1030"/>
      <c r="AS478" s="1030"/>
      <c r="AT478" s="1030"/>
      <c r="AU478" s="1030"/>
      <c r="AV478" s="1030"/>
      <c r="AW478" s="1030"/>
      <c r="AX478" s="1030"/>
      <c r="AY478" s="1030"/>
      <c r="AZ478" s="1030"/>
      <c r="BA478" s="1030"/>
      <c r="BB478" s="1030"/>
      <c r="BC478" s="1030"/>
      <c r="BD478" s="1030"/>
    </row>
    <row r="479" spans="1:56" s="1" customFormat="1" ht="15" thickTop="1" thickBot="1">
      <c r="A479" s="592" t="s">
        <v>648</v>
      </c>
      <c r="B479" s="602" t="s">
        <v>344</v>
      </c>
      <c r="C479" s="880"/>
      <c r="D479" s="621"/>
      <c r="E479" s="621"/>
      <c r="F479" s="621"/>
      <c r="G479" s="621"/>
      <c r="H479" s="621"/>
      <c r="I479" s="880"/>
      <c r="J479" s="896"/>
      <c r="K479" s="19"/>
      <c r="L479" s="747"/>
      <c r="M479" s="107"/>
      <c r="N479" s="107"/>
      <c r="O479" s="774"/>
      <c r="P479" s="1175"/>
      <c r="Q479" s="18"/>
      <c r="R479" s="20"/>
      <c r="S479" s="1501" t="s">
        <v>271</v>
      </c>
      <c r="T479" s="1502"/>
      <c r="U479" s="1502"/>
      <c r="V479" s="1503"/>
      <c r="W479" s="1566" t="s">
        <v>272</v>
      </c>
      <c r="X479" s="1566"/>
      <c r="Y479" s="1566"/>
      <c r="Z479" s="1530" t="s">
        <v>273</v>
      </c>
      <c r="AA479" s="1530"/>
      <c r="AB479" s="1530"/>
      <c r="AC479" s="1530"/>
      <c r="AD479" s="1530"/>
      <c r="AE479" s="1532" t="s">
        <v>274</v>
      </c>
      <c r="AF479" s="1532"/>
      <c r="AG479" s="1532"/>
      <c r="AH479" s="1532"/>
      <c r="AI479" s="1532"/>
      <c r="AJ479" s="1532"/>
      <c r="AK479" s="1532"/>
      <c r="AL479" s="1532"/>
      <c r="AM479" s="1532"/>
      <c r="AN479" s="1532"/>
      <c r="AO479" s="1030"/>
      <c r="AP479" s="1030"/>
      <c r="AQ479" s="1030"/>
      <c r="AR479" s="1030"/>
      <c r="AS479" s="1030"/>
      <c r="AT479" s="1030"/>
      <c r="AU479" s="1030"/>
      <c r="AV479" s="1030"/>
      <c r="AW479" s="1030"/>
      <c r="AX479" s="1030"/>
      <c r="AY479" s="1030"/>
      <c r="AZ479" s="1030"/>
      <c r="BA479" s="1030"/>
      <c r="BB479" s="1030"/>
      <c r="BC479" s="1030"/>
      <c r="BD479" s="1030"/>
    </row>
    <row r="480" spans="1:56" s="1" customFormat="1" ht="12" customHeight="1" thickTop="1" thickBot="1">
      <c r="A480" s="591" t="s">
        <v>649</v>
      </c>
      <c r="B480" s="206"/>
      <c r="C480" s="875"/>
      <c r="D480" s="50"/>
      <c r="E480" s="757">
        <f>F480/100</f>
        <v>0</v>
      </c>
      <c r="F480" s="2"/>
      <c r="G480" s="2">
        <f>D480-F480</f>
        <v>0</v>
      </c>
      <c r="H480" s="748" t="e">
        <f>-G480/E480/100</f>
        <v>#DIV/0!</v>
      </c>
      <c r="I480" s="887"/>
      <c r="J480" s="894"/>
      <c r="K480" s="51">
        <f t="shared" ref="K480:K488" si="101">ROUND(C480*D480*I480,0)</f>
        <v>0</v>
      </c>
      <c r="L480" s="757">
        <f>M480/100</f>
        <v>0</v>
      </c>
      <c r="M480" s="770"/>
      <c r="N480" s="770">
        <f>K480-M480</f>
        <v>0</v>
      </c>
      <c r="O480" s="771" t="e">
        <f>-N480/L480/100</f>
        <v>#DIV/0!</v>
      </c>
      <c r="P480" s="1198"/>
      <c r="Q480" s="50"/>
      <c r="R480" s="160">
        <f>SUM(K480)</f>
        <v>0</v>
      </c>
      <c r="S480" s="1498"/>
      <c r="T480" s="1499"/>
      <c r="U480" s="1499"/>
      <c r="V480" s="1500"/>
      <c r="W480" s="1026"/>
      <c r="X480" s="1026"/>
      <c r="Y480" s="1026"/>
      <c r="Z480" s="1526"/>
      <c r="AA480" s="1526"/>
      <c r="AB480" s="1526"/>
      <c r="AC480" s="1526"/>
      <c r="AD480" s="1526"/>
      <c r="AE480" s="1531"/>
      <c r="AF480" s="1531"/>
      <c r="AG480" s="1531"/>
      <c r="AH480" s="1531"/>
      <c r="AI480" s="1531"/>
      <c r="AJ480" s="1531"/>
      <c r="AK480" s="1531"/>
      <c r="AL480" s="1531"/>
      <c r="AM480" s="1531"/>
      <c r="AN480" s="1531"/>
      <c r="AO480" s="1030"/>
      <c r="AP480" s="1030"/>
      <c r="AQ480" s="1030"/>
      <c r="AR480" s="1030"/>
      <c r="AS480" s="1030"/>
      <c r="AT480" s="1030"/>
      <c r="AU480" s="1030"/>
      <c r="AV480" s="1030"/>
      <c r="AW480" s="1030"/>
      <c r="AX480" s="1030"/>
      <c r="AY480" s="1030"/>
      <c r="AZ480" s="1030"/>
      <c r="BA480" s="1030"/>
      <c r="BB480" s="1030"/>
      <c r="BC480" s="1030"/>
      <c r="BD480" s="1030"/>
    </row>
    <row r="481" spans="1:56" s="1" customFormat="1" ht="12" customHeight="1" thickTop="1" thickBot="1">
      <c r="A481" s="591" t="s">
        <v>650</v>
      </c>
      <c r="B481" s="206"/>
      <c r="C481" s="875"/>
      <c r="D481" s="50"/>
      <c r="E481" s="757">
        <f>F481/100</f>
        <v>0</v>
      </c>
      <c r="F481" s="2"/>
      <c r="G481" s="2">
        <f>D481-F481</f>
        <v>0</v>
      </c>
      <c r="H481" s="748" t="e">
        <f>-G481/E481/100</f>
        <v>#DIV/0!</v>
      </c>
      <c r="I481" s="887"/>
      <c r="J481" s="894"/>
      <c r="K481" s="51">
        <f t="shared" si="101"/>
        <v>0</v>
      </c>
      <c r="L481" s="757">
        <f>M481/100</f>
        <v>0</v>
      </c>
      <c r="M481" s="770"/>
      <c r="N481" s="770">
        <f>K481-M481</f>
        <v>0</v>
      </c>
      <c r="O481" s="771" t="e">
        <f>-N481/L481/100</f>
        <v>#DIV/0!</v>
      </c>
      <c r="P481" s="1198"/>
      <c r="Q481" s="50"/>
      <c r="R481" s="160">
        <f>SUM(K481)</f>
        <v>0</v>
      </c>
      <c r="S481" s="1498"/>
      <c r="T481" s="1499"/>
      <c r="U481" s="1499"/>
      <c r="V481" s="1500"/>
      <c r="W481" s="1026"/>
      <c r="X481" s="1026"/>
      <c r="Y481" s="1026"/>
      <c r="Z481" s="1526"/>
      <c r="AA481" s="1526"/>
      <c r="AB481" s="1526"/>
      <c r="AC481" s="1526"/>
      <c r="AD481" s="1526"/>
      <c r="AE481" s="1531"/>
      <c r="AF481" s="1531"/>
      <c r="AG481" s="1531"/>
      <c r="AH481" s="1531"/>
      <c r="AI481" s="1531"/>
      <c r="AJ481" s="1531"/>
      <c r="AK481" s="1531"/>
      <c r="AL481" s="1531"/>
      <c r="AM481" s="1531"/>
      <c r="AN481" s="1531"/>
      <c r="AO481" s="1030"/>
      <c r="AP481" s="1030"/>
      <c r="AQ481" s="1030"/>
      <c r="AR481" s="1030"/>
      <c r="AS481" s="1030"/>
      <c r="AT481" s="1030"/>
      <c r="AU481" s="1030"/>
      <c r="AV481" s="1030"/>
      <c r="AW481" s="1030"/>
      <c r="AX481" s="1030"/>
      <c r="AY481" s="1030"/>
      <c r="AZ481" s="1030"/>
      <c r="BA481" s="1030"/>
      <c r="BB481" s="1030"/>
      <c r="BC481" s="1030"/>
      <c r="BD481" s="1030"/>
    </row>
    <row r="482" spans="1:56" s="1" customFormat="1" ht="12" customHeight="1" thickTop="1" thickBot="1">
      <c r="A482" s="591" t="s">
        <v>651</v>
      </c>
      <c r="B482" s="206"/>
      <c r="C482" s="875"/>
      <c r="D482" s="50"/>
      <c r="E482" s="757">
        <f>F482/100</f>
        <v>0</v>
      </c>
      <c r="F482" s="2"/>
      <c r="G482" s="2">
        <f>D482-F482</f>
        <v>0</v>
      </c>
      <c r="H482" s="748" t="e">
        <f>-G482/E482/100</f>
        <v>#DIV/0!</v>
      </c>
      <c r="I482" s="887"/>
      <c r="J482" s="894"/>
      <c r="K482" s="51">
        <f t="shared" si="101"/>
        <v>0</v>
      </c>
      <c r="L482" s="757">
        <f>M482/100</f>
        <v>0</v>
      </c>
      <c r="M482" s="770"/>
      <c r="N482" s="770">
        <f>K482-M482</f>
        <v>0</v>
      </c>
      <c r="O482" s="771" t="e">
        <f>-N482/L482/100</f>
        <v>#DIV/0!</v>
      </c>
      <c r="P482" s="1198"/>
      <c r="Q482" s="50"/>
      <c r="R482" s="160">
        <f>SUM(K482)</f>
        <v>0</v>
      </c>
      <c r="S482" s="1498"/>
      <c r="T482" s="1499"/>
      <c r="U482" s="1499"/>
      <c r="V482" s="1500"/>
      <c r="W482" s="1026"/>
      <c r="X482" s="1026"/>
      <c r="Y482" s="1026"/>
      <c r="Z482" s="1526"/>
      <c r="AA482" s="1526"/>
      <c r="AB482" s="1526"/>
      <c r="AC482" s="1526"/>
      <c r="AD482" s="1526"/>
      <c r="AE482" s="1531"/>
      <c r="AF482" s="1531"/>
      <c r="AG482" s="1531"/>
      <c r="AH482" s="1531"/>
      <c r="AI482" s="1531"/>
      <c r="AJ482" s="1531"/>
      <c r="AK482" s="1531"/>
      <c r="AL482" s="1531"/>
      <c r="AM482" s="1531"/>
      <c r="AN482" s="1531"/>
      <c r="AO482" s="1030"/>
      <c r="AP482" s="1030"/>
      <c r="AQ482" s="1030"/>
      <c r="AR482" s="1030"/>
      <c r="AS482" s="1030"/>
      <c r="AT482" s="1030"/>
      <c r="AU482" s="1030"/>
      <c r="AV482" s="1030"/>
      <c r="AW482" s="1030"/>
      <c r="AX482" s="1030"/>
      <c r="AY482" s="1030"/>
      <c r="AZ482" s="1030"/>
      <c r="BA482" s="1030"/>
      <c r="BB482" s="1030"/>
      <c r="BC482" s="1030"/>
      <c r="BD482" s="1030"/>
    </row>
    <row r="483" spans="1:56" s="1" customFormat="1" ht="15" thickTop="1" thickBot="1">
      <c r="A483" s="592" t="s">
        <v>652</v>
      </c>
      <c r="B483" s="602" t="s">
        <v>390</v>
      </c>
      <c r="C483" s="880"/>
      <c r="D483" s="621"/>
      <c r="E483" s="621"/>
      <c r="F483" s="621"/>
      <c r="G483" s="621"/>
      <c r="H483" s="621"/>
      <c r="I483" s="880"/>
      <c r="J483" s="896"/>
      <c r="K483" s="19"/>
      <c r="L483" s="747"/>
      <c r="M483" s="107"/>
      <c r="N483" s="107"/>
      <c r="O483" s="774"/>
      <c r="P483" s="1175"/>
      <c r="Q483" s="18"/>
      <c r="R483" s="20"/>
      <c r="S483" s="1501" t="s">
        <v>271</v>
      </c>
      <c r="T483" s="1502"/>
      <c r="U483" s="1502"/>
      <c r="V483" s="1503"/>
      <c r="W483" s="1027"/>
      <c r="X483" s="1027"/>
      <c r="Y483" s="1027"/>
      <c r="Z483" s="1530" t="s">
        <v>333</v>
      </c>
      <c r="AA483" s="1530"/>
      <c r="AB483" s="1530"/>
      <c r="AC483" s="1530"/>
      <c r="AD483" s="1530"/>
      <c r="AE483" s="1527" t="s">
        <v>334</v>
      </c>
      <c r="AF483" s="1528"/>
      <c r="AG483" s="1529"/>
      <c r="AK483" s="1530" t="s">
        <v>333</v>
      </c>
      <c r="AL483" s="1530"/>
      <c r="AM483" s="1530"/>
      <c r="AN483" s="1530"/>
      <c r="AO483" s="1530"/>
      <c r="AP483" s="1527" t="s">
        <v>334</v>
      </c>
      <c r="AQ483" s="1528"/>
      <c r="AR483" s="1529"/>
      <c r="AV483" s="1530" t="s">
        <v>333</v>
      </c>
      <c r="AW483" s="1530"/>
      <c r="AX483" s="1530"/>
      <c r="AY483" s="1530"/>
      <c r="AZ483" s="1530"/>
      <c r="BA483" s="1527" t="s">
        <v>334</v>
      </c>
      <c r="BB483" s="1528"/>
      <c r="BC483" s="1529"/>
    </row>
    <row r="484" spans="1:56" s="1" customFormat="1" ht="12" customHeight="1" thickTop="1" thickBot="1">
      <c r="A484" s="591" t="s">
        <v>653</v>
      </c>
      <c r="B484" s="206"/>
      <c r="C484" s="875"/>
      <c r="D484" s="50"/>
      <c r="E484" s="757">
        <f>F484/100</f>
        <v>0</v>
      </c>
      <c r="F484" s="2"/>
      <c r="G484" s="2">
        <f>D484-F484</f>
        <v>0</v>
      </c>
      <c r="H484" s="748" t="e">
        <f>-G484/E484/100</f>
        <v>#DIV/0!</v>
      </c>
      <c r="I484" s="887"/>
      <c r="J484" s="894"/>
      <c r="K484" s="51">
        <f t="shared" si="101"/>
        <v>0</v>
      </c>
      <c r="L484" s="757">
        <f>M484/100</f>
        <v>0</v>
      </c>
      <c r="M484" s="770"/>
      <c r="N484" s="770">
        <f>K484-M484</f>
        <v>0</v>
      </c>
      <c r="O484" s="771" t="e">
        <f>-N484/L484/100</f>
        <v>#DIV/0!</v>
      </c>
      <c r="P484" s="1198"/>
      <c r="Q484" s="50"/>
      <c r="R484" s="160">
        <f>SUM(K484)</f>
        <v>0</v>
      </c>
      <c r="S484" s="1498"/>
      <c r="T484" s="1499"/>
      <c r="U484" s="1499"/>
      <c r="V484" s="1500"/>
      <c r="W484" s="1029"/>
      <c r="X484" s="1031" t="s">
        <v>336</v>
      </c>
      <c r="Y484" s="1032"/>
      <c r="Z484" s="1526"/>
      <c r="AA484" s="1526"/>
      <c r="AB484" s="1526"/>
      <c r="AC484" s="1526"/>
      <c r="AD484" s="1526"/>
      <c r="AE484" s="1523"/>
      <c r="AF484" s="1524"/>
      <c r="AG484" s="1525"/>
      <c r="AI484" s="1018" t="s">
        <v>337</v>
      </c>
      <c r="AJ484" s="1019"/>
      <c r="AK484" s="1526"/>
      <c r="AL484" s="1526"/>
      <c r="AM484" s="1526"/>
      <c r="AN484" s="1526"/>
      <c r="AO484" s="1526"/>
      <c r="AP484" s="1523"/>
      <c r="AQ484" s="1524"/>
      <c r="AR484" s="1525"/>
      <c r="AT484" s="1018" t="s">
        <v>338</v>
      </c>
      <c r="AU484" s="1020"/>
      <c r="AV484" s="1526"/>
      <c r="AW484" s="1526"/>
      <c r="AX484" s="1526"/>
      <c r="AY484" s="1526"/>
      <c r="AZ484" s="1526"/>
      <c r="BA484" s="1523"/>
      <c r="BB484" s="1524"/>
      <c r="BC484" s="1525"/>
    </row>
    <row r="485" spans="1:56" s="1" customFormat="1" ht="12" customHeight="1" thickTop="1" thickBot="1">
      <c r="A485" s="591" t="s">
        <v>654</v>
      </c>
      <c r="B485" s="206"/>
      <c r="C485" s="875"/>
      <c r="D485" s="50"/>
      <c r="E485" s="757">
        <f>F485/100</f>
        <v>0</v>
      </c>
      <c r="F485" s="2"/>
      <c r="G485" s="2">
        <f>D485-F485</f>
        <v>0</v>
      </c>
      <c r="H485" s="748" t="e">
        <f>-G485/E485/100</f>
        <v>#DIV/0!</v>
      </c>
      <c r="I485" s="887"/>
      <c r="J485" s="894"/>
      <c r="K485" s="51">
        <f t="shared" si="101"/>
        <v>0</v>
      </c>
      <c r="L485" s="757">
        <f>M485/100</f>
        <v>0</v>
      </c>
      <c r="M485" s="770"/>
      <c r="N485" s="770">
        <f>K485-M485</f>
        <v>0</v>
      </c>
      <c r="O485" s="771" t="e">
        <f>-N485/L485/100</f>
        <v>#DIV/0!</v>
      </c>
      <c r="P485" s="1198"/>
      <c r="Q485" s="50"/>
      <c r="R485" s="160">
        <f>SUM(K485)</f>
        <v>0</v>
      </c>
      <c r="S485" s="1498"/>
      <c r="T485" s="1499"/>
      <c r="U485" s="1499"/>
      <c r="V485" s="1500"/>
      <c r="W485" s="1029"/>
      <c r="X485" s="1031" t="s">
        <v>336</v>
      </c>
      <c r="Y485" s="1021"/>
      <c r="Z485" s="1526"/>
      <c r="AA485" s="1526"/>
      <c r="AB485" s="1526"/>
      <c r="AC485" s="1526"/>
      <c r="AD485" s="1526"/>
      <c r="AE485" s="1523"/>
      <c r="AF485" s="1524"/>
      <c r="AG485" s="1525"/>
      <c r="AI485" s="1018" t="s">
        <v>337</v>
      </c>
      <c r="AJ485" s="1019"/>
      <c r="AK485" s="1526"/>
      <c r="AL485" s="1526"/>
      <c r="AM485" s="1526"/>
      <c r="AN485" s="1526"/>
      <c r="AO485" s="1526"/>
      <c r="AP485" s="1523"/>
      <c r="AQ485" s="1524"/>
      <c r="AR485" s="1525"/>
      <c r="AT485" s="1018" t="s">
        <v>338</v>
      </c>
      <c r="AU485" s="1020"/>
      <c r="AV485" s="1526"/>
      <c r="AW485" s="1526"/>
      <c r="AX485" s="1526"/>
      <c r="AY485" s="1526"/>
      <c r="AZ485" s="1526"/>
      <c r="BA485" s="1523"/>
      <c r="BB485" s="1524"/>
      <c r="BC485" s="1525"/>
    </row>
    <row r="486" spans="1:56" s="1" customFormat="1" ht="12" customHeight="1" thickTop="1" thickBot="1">
      <c r="A486" s="591" t="s">
        <v>655</v>
      </c>
      <c r="B486" s="206"/>
      <c r="C486" s="875"/>
      <c r="D486" s="50"/>
      <c r="E486" s="757"/>
      <c r="F486" s="2"/>
      <c r="G486" s="2"/>
      <c r="H486" s="748"/>
      <c r="I486" s="887"/>
      <c r="J486" s="894"/>
      <c r="K486" s="51">
        <f t="shared" si="101"/>
        <v>0</v>
      </c>
      <c r="L486" s="757"/>
      <c r="M486" s="770"/>
      <c r="N486" s="770"/>
      <c r="O486" s="771"/>
      <c r="P486" s="1198"/>
      <c r="Q486" s="50"/>
      <c r="R486" s="160">
        <f t="shared" ref="R486:R488" si="102">SUM(K486)</f>
        <v>0</v>
      </c>
      <c r="S486" s="1498"/>
      <c r="T486" s="1499"/>
      <c r="U486" s="1499"/>
      <c r="V486" s="1500"/>
      <c r="W486" s="1029"/>
      <c r="X486" s="1031" t="s">
        <v>336</v>
      </c>
      <c r="Y486" s="1021"/>
      <c r="Z486" s="1526"/>
      <c r="AA486" s="1526"/>
      <c r="AB486" s="1526"/>
      <c r="AC486" s="1526"/>
      <c r="AD486" s="1526"/>
      <c r="AE486" s="1523"/>
      <c r="AF486" s="1524"/>
      <c r="AG486" s="1525"/>
      <c r="AI486" s="1018" t="s">
        <v>337</v>
      </c>
      <c r="AJ486" s="1019"/>
      <c r="AK486" s="1526"/>
      <c r="AL486" s="1526"/>
      <c r="AM486" s="1526"/>
      <c r="AN486" s="1526"/>
      <c r="AO486" s="1526"/>
      <c r="AP486" s="1523"/>
      <c r="AQ486" s="1524"/>
      <c r="AR486" s="1525"/>
      <c r="AT486" s="1018" t="s">
        <v>338</v>
      </c>
      <c r="AU486" s="1020"/>
      <c r="AV486" s="1526"/>
      <c r="AW486" s="1526"/>
      <c r="AX486" s="1526"/>
      <c r="AY486" s="1526"/>
      <c r="AZ486" s="1526"/>
      <c r="BA486" s="1523"/>
      <c r="BB486" s="1524"/>
      <c r="BC486" s="1525"/>
    </row>
    <row r="487" spans="1:56" s="1" customFormat="1" ht="12" customHeight="1" thickTop="1" thickBot="1">
      <c r="A487" s="591" t="s">
        <v>656</v>
      </c>
      <c r="B487" s="206"/>
      <c r="C487" s="875"/>
      <c r="D487" s="50"/>
      <c r="E487" s="757"/>
      <c r="F487" s="2"/>
      <c r="G487" s="2"/>
      <c r="H487" s="748"/>
      <c r="I487" s="887"/>
      <c r="J487" s="894"/>
      <c r="K487" s="51">
        <f t="shared" si="101"/>
        <v>0</v>
      </c>
      <c r="L487" s="757"/>
      <c r="M487" s="770"/>
      <c r="N487" s="770"/>
      <c r="O487" s="771"/>
      <c r="P487" s="1198"/>
      <c r="Q487" s="50"/>
      <c r="R487" s="160">
        <f t="shared" si="102"/>
        <v>0</v>
      </c>
      <c r="S487" s="1498"/>
      <c r="T487" s="1499"/>
      <c r="U487" s="1499"/>
      <c r="V487" s="1500"/>
      <c r="W487" s="1029"/>
      <c r="X487" s="1031" t="s">
        <v>336</v>
      </c>
      <c r="Y487" s="1021"/>
      <c r="Z487" s="1526"/>
      <c r="AA487" s="1526"/>
      <c r="AB487" s="1526"/>
      <c r="AC487" s="1526"/>
      <c r="AD487" s="1526"/>
      <c r="AE487" s="1523"/>
      <c r="AF487" s="1524"/>
      <c r="AG487" s="1525"/>
      <c r="AI487" s="1018" t="s">
        <v>337</v>
      </c>
      <c r="AJ487" s="1019"/>
      <c r="AK487" s="1526"/>
      <c r="AL487" s="1526"/>
      <c r="AM487" s="1526"/>
      <c r="AN487" s="1526"/>
      <c r="AO487" s="1526"/>
      <c r="AP487" s="1523"/>
      <c r="AQ487" s="1524"/>
      <c r="AR487" s="1525"/>
      <c r="AT487" s="1018" t="s">
        <v>338</v>
      </c>
      <c r="AU487" s="1020"/>
      <c r="AV487" s="1526"/>
      <c r="AW487" s="1526"/>
      <c r="AX487" s="1526"/>
      <c r="AY487" s="1526"/>
      <c r="AZ487" s="1526"/>
      <c r="BA487" s="1523"/>
      <c r="BB487" s="1524"/>
      <c r="BC487" s="1525"/>
    </row>
    <row r="488" spans="1:56" s="1" customFormat="1" ht="12" customHeight="1" thickTop="1" thickBot="1">
      <c r="A488" s="591" t="s">
        <v>657</v>
      </c>
      <c r="B488" s="206"/>
      <c r="C488" s="875"/>
      <c r="D488" s="50"/>
      <c r="E488" s="757">
        <f>F488/100</f>
        <v>0</v>
      </c>
      <c r="F488" s="2"/>
      <c r="G488" s="2">
        <f>D488-F488</f>
        <v>0</v>
      </c>
      <c r="H488" s="748" t="e">
        <f>-G488/E488/100</f>
        <v>#DIV/0!</v>
      </c>
      <c r="I488" s="887"/>
      <c r="J488" s="894"/>
      <c r="K488" s="51">
        <f t="shared" si="101"/>
        <v>0</v>
      </c>
      <c r="L488" s="757">
        <f>M488/100</f>
        <v>0</v>
      </c>
      <c r="M488" s="770"/>
      <c r="N488" s="770">
        <f>K488-M488</f>
        <v>0</v>
      </c>
      <c r="O488" s="771" t="e">
        <f>-N488/L488/100</f>
        <v>#DIV/0!</v>
      </c>
      <c r="P488" s="1198"/>
      <c r="Q488" s="50"/>
      <c r="R488" s="160">
        <f t="shared" si="102"/>
        <v>0</v>
      </c>
      <c r="S488" s="1498"/>
      <c r="T488" s="1499"/>
      <c r="U488" s="1499"/>
      <c r="V488" s="1500"/>
      <c r="W488" s="1029"/>
      <c r="X488" s="1031" t="s">
        <v>336</v>
      </c>
      <c r="Y488" s="1032"/>
      <c r="Z488" s="1526"/>
      <c r="AA488" s="1526"/>
      <c r="AB488" s="1526"/>
      <c r="AC488" s="1526"/>
      <c r="AD488" s="1526"/>
      <c r="AE488" s="1523"/>
      <c r="AF488" s="1524"/>
      <c r="AG488" s="1525"/>
      <c r="AI488" s="1018" t="s">
        <v>337</v>
      </c>
      <c r="AJ488" s="1019"/>
      <c r="AK488" s="1526"/>
      <c r="AL488" s="1526"/>
      <c r="AM488" s="1526"/>
      <c r="AN488" s="1526"/>
      <c r="AO488" s="1526"/>
      <c r="AP488" s="1523"/>
      <c r="AQ488" s="1524"/>
      <c r="AR488" s="1525"/>
      <c r="AT488" s="1018" t="s">
        <v>338</v>
      </c>
      <c r="AU488" s="1020"/>
      <c r="AV488" s="1526"/>
      <c r="AW488" s="1526"/>
      <c r="AX488" s="1526"/>
      <c r="AY488" s="1526"/>
      <c r="AZ488" s="1526"/>
      <c r="BA488" s="1523"/>
      <c r="BB488" s="1524"/>
      <c r="BC488" s="1525"/>
    </row>
    <row r="489" spans="1:56" s="1" customFormat="1" ht="12" customHeight="1" thickTop="1" thickBot="1">
      <c r="A489" s="300"/>
      <c r="B489" s="600"/>
      <c r="C489" s="876"/>
      <c r="D489" s="107"/>
      <c r="E489" s="107"/>
      <c r="F489" s="107"/>
      <c r="G489" s="107"/>
      <c r="H489" s="107"/>
      <c r="I489" s="876"/>
      <c r="J489" s="14" t="s">
        <v>133</v>
      </c>
      <c r="K489" s="52">
        <f>SUM(K480:K482,K484:K488)</f>
        <v>0</v>
      </c>
      <c r="L489" s="747"/>
      <c r="M489" s="772"/>
      <c r="N489" s="772"/>
      <c r="O489" s="773"/>
      <c r="P489" s="1172"/>
      <c r="Q489" s="52">
        <f>SUM(Q480:Q482,Q484:Q488)</f>
        <v>0</v>
      </c>
      <c r="R489" s="52">
        <f>SUM(R480:R482,R484:R488)</f>
        <v>0</v>
      </c>
      <c r="S489" s="105" t="b">
        <f>Q489+R489=K489</f>
        <v>1</v>
      </c>
      <c r="T489" s="7"/>
      <c r="U489" s="7"/>
      <c r="V489" s="7"/>
      <c r="W489" s="373"/>
      <c r="X489" s="373"/>
      <c r="Y489" s="373"/>
      <c r="Z489" s="1030"/>
      <c r="AA489" s="1030"/>
      <c r="AB489" s="1030"/>
      <c r="AC489" s="1030"/>
      <c r="AD489" s="1030"/>
      <c r="AE489" s="1030"/>
      <c r="AF489" s="1030"/>
      <c r="AG489" s="1030"/>
      <c r="AH489" s="1030"/>
      <c r="AI489" s="1030"/>
      <c r="AJ489" s="1030"/>
      <c r="AK489" s="1030"/>
      <c r="AL489" s="1030"/>
      <c r="AM489" s="1030"/>
      <c r="AN489" s="1030"/>
      <c r="AO489" s="1030"/>
      <c r="AP489" s="1030"/>
      <c r="AQ489" s="1030"/>
      <c r="AR489" s="1030"/>
      <c r="AS489" s="1030"/>
      <c r="AT489" s="1030"/>
      <c r="AU489" s="1030"/>
      <c r="AV489" s="1030"/>
      <c r="AW489" s="1030"/>
      <c r="AX489" s="1030"/>
      <c r="AY489" s="1030"/>
      <c r="AZ489" s="1030"/>
      <c r="BA489" s="1030"/>
      <c r="BB489" s="1030"/>
      <c r="BC489" s="1030"/>
      <c r="BD489" s="1030"/>
    </row>
    <row r="490" spans="1:56" ht="12" customHeight="1" thickBot="1">
      <c r="A490" s="213"/>
      <c r="B490" s="600"/>
      <c r="C490" s="877"/>
      <c r="D490" s="618"/>
      <c r="E490" s="618"/>
      <c r="F490" s="618"/>
      <c r="G490" s="618"/>
      <c r="H490" s="618"/>
      <c r="I490" s="877"/>
      <c r="J490" s="2209"/>
      <c r="L490" s="747"/>
      <c r="M490" s="772"/>
      <c r="N490" s="772"/>
      <c r="O490" s="773"/>
      <c r="P490" s="1173"/>
      <c r="Q490" s="10"/>
      <c r="R490" s="6"/>
      <c r="S490" s="2214"/>
      <c r="T490" s="164"/>
      <c r="U490" s="164"/>
      <c r="V490" s="164"/>
      <c r="W490" s="1044"/>
      <c r="X490" s="1044"/>
      <c r="Y490" s="1044"/>
      <c r="Z490" s="1045"/>
      <c r="AA490" s="1045"/>
      <c r="AB490" s="1045"/>
      <c r="AC490" s="1045"/>
      <c r="AD490" s="1045"/>
      <c r="AE490" s="1045"/>
      <c r="AF490" s="1045"/>
      <c r="AG490" s="1045"/>
      <c r="AH490" s="1045"/>
      <c r="AI490" s="1045"/>
      <c r="AJ490" s="1045"/>
      <c r="AK490" s="1045"/>
      <c r="AL490" s="1045"/>
      <c r="AM490" s="1045"/>
      <c r="AN490" s="1045"/>
      <c r="AO490" s="1045"/>
      <c r="AP490" s="1045"/>
      <c r="AQ490" s="1045"/>
      <c r="AR490" s="1045"/>
      <c r="AS490" s="1045"/>
      <c r="AT490" s="1045"/>
      <c r="AU490" s="1045"/>
      <c r="AV490" s="1045"/>
      <c r="AW490" s="1045"/>
      <c r="AX490" s="1045"/>
      <c r="AY490" s="1045"/>
      <c r="AZ490" s="1045"/>
      <c r="BA490" s="1045"/>
      <c r="BB490" s="1045"/>
      <c r="BC490" s="1045"/>
      <c r="BD490" s="1045"/>
    </row>
    <row r="491" spans="1:56" s="1" customFormat="1" ht="16.5" thickTop="1" thickBot="1">
      <c r="A491" s="590" t="s">
        <v>658</v>
      </c>
      <c r="B491" s="601" t="s">
        <v>659</v>
      </c>
      <c r="C491" s="2215" t="s">
        <v>660</v>
      </c>
      <c r="D491" s="620"/>
      <c r="E491" s="620"/>
      <c r="F491" s="620"/>
      <c r="G491" s="620"/>
      <c r="H491" s="620"/>
      <c r="I491" s="878"/>
      <c r="J491" s="874"/>
      <c r="K491" s="99"/>
      <c r="L491" s="747"/>
      <c r="M491" s="772"/>
      <c r="N491" s="772"/>
      <c r="O491" s="773"/>
      <c r="P491" s="1207"/>
      <c r="Q491" s="13" t="s">
        <v>118</v>
      </c>
      <c r="R491" s="13" t="s">
        <v>119</v>
      </c>
      <c r="S491" s="1501" t="s">
        <v>271</v>
      </c>
      <c r="T491" s="1502"/>
      <c r="U491" s="1502"/>
      <c r="V491" s="1503"/>
      <c r="W491" s="1027"/>
      <c r="X491" s="1017"/>
      <c r="Y491" s="1017"/>
      <c r="Z491" s="1530" t="s">
        <v>333</v>
      </c>
      <c r="AA491" s="1530"/>
      <c r="AB491" s="1530"/>
      <c r="AC491" s="1530"/>
      <c r="AD491" s="1530"/>
      <c r="AE491" s="1527" t="s">
        <v>334</v>
      </c>
      <c r="AF491" s="1528"/>
      <c r="AG491" s="1529"/>
      <c r="AK491" s="1530" t="s">
        <v>333</v>
      </c>
      <c r="AL491" s="1530"/>
      <c r="AM491" s="1530"/>
      <c r="AN491" s="1530"/>
      <c r="AO491" s="1530"/>
      <c r="AP491" s="1527" t="s">
        <v>334</v>
      </c>
      <c r="AQ491" s="1528"/>
      <c r="AR491" s="1529"/>
      <c r="AV491" s="1530" t="s">
        <v>333</v>
      </c>
      <c r="AW491" s="1530"/>
      <c r="AX491" s="1530"/>
      <c r="AY491" s="1530"/>
      <c r="AZ491" s="1530"/>
      <c r="BA491" s="1527" t="s">
        <v>334</v>
      </c>
      <c r="BB491" s="1528"/>
      <c r="BC491" s="1529"/>
    </row>
    <row r="492" spans="1:56" s="1" customFormat="1" ht="12" customHeight="1" thickTop="1" thickBot="1">
      <c r="A492" s="591" t="s">
        <v>661</v>
      </c>
      <c r="B492" s="206"/>
      <c r="C492" s="875"/>
      <c r="D492" s="50"/>
      <c r="E492" s="757">
        <f>F492/100</f>
        <v>0</v>
      </c>
      <c r="F492" s="2"/>
      <c r="G492" s="2">
        <f>D492-F492</f>
        <v>0</v>
      </c>
      <c r="H492" s="748" t="e">
        <f>-G492/E492/100</f>
        <v>#DIV/0!</v>
      </c>
      <c r="I492" s="887"/>
      <c r="J492" s="894"/>
      <c r="K492" s="51">
        <f>ROUND(C492*D492*I492,0)</f>
        <v>0</v>
      </c>
      <c r="L492" s="757">
        <f>M492/100</f>
        <v>0</v>
      </c>
      <c r="M492" s="770"/>
      <c r="N492" s="770">
        <f>K492-M492</f>
        <v>0</v>
      </c>
      <c r="O492" s="771" t="e">
        <f>-N492/L492/100</f>
        <v>#DIV/0!</v>
      </c>
      <c r="P492" s="1208"/>
      <c r="Q492" s="50"/>
      <c r="R492" s="160">
        <f>SUM(K492)</f>
        <v>0</v>
      </c>
      <c r="S492" s="1498"/>
      <c r="T492" s="1499"/>
      <c r="U492" s="1499"/>
      <c r="V492" s="1500"/>
      <c r="W492" s="1029"/>
      <c r="X492" s="1018" t="s">
        <v>336</v>
      </c>
      <c r="Y492" s="1019"/>
      <c r="Z492" s="1526"/>
      <c r="AA492" s="1526"/>
      <c r="AB492" s="1526"/>
      <c r="AC492" s="1526"/>
      <c r="AD492" s="1526"/>
      <c r="AE492" s="1523"/>
      <c r="AF492" s="1524"/>
      <c r="AG492" s="1525"/>
      <c r="AI492" s="1018" t="s">
        <v>337</v>
      </c>
      <c r="AJ492" s="1019"/>
      <c r="AK492" s="1526"/>
      <c r="AL492" s="1526"/>
      <c r="AM492" s="1526"/>
      <c r="AN492" s="1526"/>
      <c r="AO492" s="1526"/>
      <c r="AP492" s="1523"/>
      <c r="AQ492" s="1524"/>
      <c r="AR492" s="1525"/>
      <c r="AT492" s="1018" t="s">
        <v>338</v>
      </c>
      <c r="AU492" s="1020"/>
      <c r="AV492" s="1526"/>
      <c r="AW492" s="1526"/>
      <c r="AX492" s="1526"/>
      <c r="AY492" s="1526"/>
      <c r="AZ492" s="1526"/>
      <c r="BA492" s="1523"/>
      <c r="BB492" s="1524"/>
      <c r="BC492" s="1525"/>
    </row>
    <row r="493" spans="1:56" s="1" customFormat="1" ht="12" customHeight="1" thickTop="1" thickBot="1">
      <c r="A493" s="591" t="s">
        <v>662</v>
      </c>
      <c r="B493" s="206"/>
      <c r="C493" s="875"/>
      <c r="D493" s="50"/>
      <c r="E493" s="757">
        <f>F493/100</f>
        <v>0</v>
      </c>
      <c r="F493" s="2"/>
      <c r="G493" s="2">
        <f>D493-F493</f>
        <v>0</v>
      </c>
      <c r="H493" s="748" t="e">
        <f>-G493/E493/100</f>
        <v>#DIV/0!</v>
      </c>
      <c r="I493" s="887"/>
      <c r="J493" s="894"/>
      <c r="K493" s="51">
        <f>ROUND(C493*D493*I493,0)</f>
        <v>0</v>
      </c>
      <c r="L493" s="757">
        <f>M493/100</f>
        <v>0</v>
      </c>
      <c r="M493" s="770"/>
      <c r="N493" s="770">
        <f>K493-M493</f>
        <v>0</v>
      </c>
      <c r="O493" s="771" t="e">
        <f>-N493/L493/100</f>
        <v>#DIV/0!</v>
      </c>
      <c r="P493" s="1198"/>
      <c r="Q493" s="50"/>
      <c r="R493" s="160">
        <f>SUM(K493)</f>
        <v>0</v>
      </c>
      <c r="S493" s="1498"/>
      <c r="T493" s="1499"/>
      <c r="U493" s="1499"/>
      <c r="V493" s="1500"/>
      <c r="W493" s="1046"/>
      <c r="X493" s="373"/>
      <c r="Y493" s="373"/>
      <c r="Z493" s="1030"/>
      <c r="AA493" s="1030"/>
      <c r="AB493" s="1030"/>
      <c r="AC493" s="1030"/>
      <c r="AD493" s="1030"/>
      <c r="AE493" s="1030"/>
      <c r="AF493" s="1030"/>
      <c r="AG493" s="1030"/>
      <c r="AH493" s="1030"/>
      <c r="AI493" s="1030"/>
      <c r="AJ493" s="1030"/>
      <c r="AK493" s="1030"/>
      <c r="AL493" s="1030"/>
      <c r="AM493" s="1030"/>
      <c r="AN493" s="1030"/>
      <c r="AO493" s="1030"/>
      <c r="AP493" s="1030"/>
      <c r="AQ493" s="1030"/>
      <c r="AR493" s="1030"/>
      <c r="AS493" s="1030"/>
      <c r="AT493" s="1030"/>
      <c r="AU493" s="1030"/>
      <c r="AV493" s="1030"/>
      <c r="AW493" s="1030"/>
      <c r="AX493" s="1030"/>
      <c r="AY493" s="1030"/>
      <c r="AZ493" s="1030"/>
      <c r="BA493" s="1030"/>
      <c r="BB493" s="1030"/>
      <c r="BC493" s="1030"/>
      <c r="BD493" s="1030"/>
    </row>
    <row r="494" spans="1:56" s="1" customFormat="1" ht="12" customHeight="1" thickTop="1" thickBot="1">
      <c r="A494" s="300"/>
      <c r="B494" s="600"/>
      <c r="C494" s="876"/>
      <c r="D494" s="107"/>
      <c r="E494" s="107"/>
      <c r="F494" s="107"/>
      <c r="G494" s="107"/>
      <c r="H494" s="107"/>
      <c r="I494" s="876"/>
      <c r="J494" s="14" t="s">
        <v>133</v>
      </c>
      <c r="K494" s="52">
        <f>SUM(K492:K493)</f>
        <v>0</v>
      </c>
      <c r="L494" s="747"/>
      <c r="M494" s="772"/>
      <c r="N494" s="772"/>
      <c r="O494" s="773"/>
      <c r="P494" s="1172"/>
      <c r="Q494" s="52">
        <f>SUM(Q492:Q493)</f>
        <v>0</v>
      </c>
      <c r="R494" s="52">
        <f>SUM(R492:R493)</f>
        <v>0</v>
      </c>
      <c r="S494" s="1035" t="b">
        <f>Q494+R494=K494</f>
        <v>1</v>
      </c>
      <c r="T494" s="1025"/>
      <c r="U494" s="1025"/>
      <c r="V494" s="1025"/>
      <c r="W494" s="373"/>
      <c r="X494" s="373"/>
      <c r="Y494" s="373"/>
      <c r="Z494" s="1030"/>
      <c r="AA494" s="1030"/>
      <c r="AB494" s="1030"/>
      <c r="AC494" s="1030"/>
      <c r="AD494" s="1030"/>
      <c r="AE494" s="1030"/>
      <c r="AF494" s="1030"/>
      <c r="AG494" s="1030"/>
      <c r="AH494" s="1030"/>
      <c r="AI494" s="1030"/>
      <c r="AJ494" s="1030"/>
      <c r="AK494" s="1030"/>
      <c r="AL494" s="1030"/>
      <c r="AM494" s="1030"/>
      <c r="AN494" s="1030"/>
      <c r="AO494" s="1030"/>
      <c r="AP494" s="1030"/>
      <c r="AQ494" s="1030"/>
      <c r="AR494" s="1030"/>
      <c r="AS494" s="1030"/>
      <c r="AT494" s="1030"/>
      <c r="AU494" s="1030"/>
      <c r="AV494" s="1030"/>
      <c r="AW494" s="1030"/>
      <c r="AX494" s="1030"/>
      <c r="AY494" s="1030"/>
      <c r="AZ494" s="1030"/>
      <c r="BA494" s="1030"/>
      <c r="BB494" s="1030"/>
      <c r="BC494" s="1030"/>
      <c r="BD494" s="1030"/>
    </row>
    <row r="495" spans="1:56" ht="12" customHeight="1" thickBot="1">
      <c r="A495" s="213"/>
      <c r="B495" s="600"/>
      <c r="C495" s="877"/>
      <c r="D495" s="618"/>
      <c r="E495" s="618"/>
      <c r="F495" s="618"/>
      <c r="G495" s="618"/>
      <c r="H495" s="618"/>
      <c r="I495" s="877"/>
      <c r="J495" s="2209"/>
      <c r="K495" s="6"/>
      <c r="L495" s="747"/>
      <c r="M495" s="772"/>
      <c r="N495" s="772"/>
      <c r="O495" s="773"/>
      <c r="P495" s="1173"/>
      <c r="Q495" s="10"/>
      <c r="R495" s="6"/>
      <c r="S495" s="2210"/>
      <c r="T495" s="1041"/>
      <c r="U495" s="1041"/>
      <c r="V495" s="1041"/>
      <c r="W495" s="1044"/>
      <c r="X495" s="1044"/>
      <c r="Y495" s="1044"/>
      <c r="Z495" s="1045"/>
      <c r="AA495" s="1045"/>
      <c r="AB495" s="1045"/>
      <c r="AC495" s="1045"/>
      <c r="AD495" s="1045"/>
      <c r="AE495" s="1045"/>
      <c r="AF495" s="1045"/>
      <c r="AG495" s="1045"/>
      <c r="AH495" s="1045"/>
      <c r="AI495" s="1045"/>
      <c r="AJ495" s="1045"/>
      <c r="AK495" s="1045"/>
      <c r="AL495" s="1045"/>
      <c r="AM495" s="1045"/>
      <c r="AN495" s="1045"/>
      <c r="AO495" s="1045"/>
      <c r="AP495" s="1045"/>
      <c r="AQ495" s="1045"/>
      <c r="AR495" s="1045"/>
      <c r="AS495" s="1045"/>
      <c r="AT495" s="1045"/>
      <c r="AU495" s="1045"/>
      <c r="AV495" s="1045"/>
      <c r="AW495" s="1045"/>
      <c r="AX495" s="1045"/>
      <c r="AY495" s="1045"/>
      <c r="AZ495" s="1045"/>
      <c r="BA495" s="1045"/>
      <c r="BB495" s="1045"/>
      <c r="BC495" s="1045"/>
      <c r="BD495" s="1045"/>
    </row>
    <row r="496" spans="1:56" s="1" customFormat="1" ht="16.5" thickTop="1" thickBot="1">
      <c r="A496" s="590" t="s">
        <v>663</v>
      </c>
      <c r="B496" s="601" t="s">
        <v>664</v>
      </c>
      <c r="C496" s="878"/>
      <c r="D496" s="620"/>
      <c r="E496" s="620"/>
      <c r="F496" s="620"/>
      <c r="G496" s="620"/>
      <c r="H496" s="620"/>
      <c r="I496" s="878"/>
      <c r="J496" s="874"/>
      <c r="K496" s="99"/>
      <c r="L496" s="747"/>
      <c r="M496" s="772"/>
      <c r="N496" s="772"/>
      <c r="O496" s="773"/>
      <c r="P496" s="1207"/>
      <c r="Q496" s="13" t="s">
        <v>118</v>
      </c>
      <c r="R496" s="13" t="s">
        <v>119</v>
      </c>
      <c r="S496" s="1039"/>
      <c r="T496" s="1025"/>
      <c r="U496" s="1025"/>
      <c r="V496" s="1025"/>
      <c r="W496" s="373"/>
      <c r="X496" s="373"/>
      <c r="Y496" s="373"/>
      <c r="Z496" s="1030"/>
      <c r="AA496" s="1030"/>
      <c r="AB496" s="1030"/>
      <c r="AC496" s="1030"/>
      <c r="AD496" s="1030"/>
      <c r="AE496" s="1030"/>
      <c r="AF496" s="1030"/>
      <c r="AG496" s="1030"/>
      <c r="AH496" s="1030"/>
      <c r="AI496" s="1030"/>
      <c r="AJ496" s="1030"/>
      <c r="AK496" s="1030"/>
      <c r="AL496" s="1030"/>
      <c r="AM496" s="1030"/>
      <c r="AN496" s="1030"/>
      <c r="AO496" s="1030"/>
      <c r="AP496" s="1030"/>
      <c r="AQ496" s="1030"/>
      <c r="AR496" s="1030"/>
      <c r="AS496" s="1030"/>
      <c r="AT496" s="1030"/>
      <c r="AU496" s="1030"/>
      <c r="AV496" s="1030"/>
      <c r="AW496" s="1030"/>
      <c r="AX496" s="1030"/>
      <c r="AY496" s="1030"/>
      <c r="AZ496" s="1030"/>
      <c r="BA496" s="1030"/>
      <c r="BB496" s="1030"/>
      <c r="BC496" s="1030"/>
      <c r="BD496" s="1030"/>
    </row>
    <row r="497" spans="1:56" s="1" customFormat="1" ht="15" thickTop="1" thickBot="1">
      <c r="A497" s="592" t="s">
        <v>665</v>
      </c>
      <c r="B497" s="602" t="s">
        <v>666</v>
      </c>
      <c r="C497" s="880"/>
      <c r="D497" s="621"/>
      <c r="E497" s="621"/>
      <c r="F497" s="621"/>
      <c r="G497" s="621"/>
      <c r="H497" s="621"/>
      <c r="I497" s="880"/>
      <c r="J497" s="898" t="s">
        <v>667</v>
      </c>
      <c r="K497" s="19"/>
      <c r="L497" s="747"/>
      <c r="M497" s="107"/>
      <c r="N497" s="107"/>
      <c r="O497" s="774"/>
      <c r="P497" s="1175"/>
      <c r="Q497" s="18"/>
      <c r="R497" s="20"/>
      <c r="S497" s="1501" t="s">
        <v>271</v>
      </c>
      <c r="T497" s="1502"/>
      <c r="U497" s="1502"/>
      <c r="V497" s="1503"/>
      <c r="W497" s="373"/>
      <c r="X497" s="373"/>
      <c r="Y497" s="373"/>
      <c r="Z497" s="1530" t="s">
        <v>333</v>
      </c>
      <c r="AA497" s="1530"/>
      <c r="AB497" s="1530"/>
      <c r="AC497" s="1530"/>
      <c r="AD497" s="1530"/>
      <c r="AE497" s="1527" t="s">
        <v>334</v>
      </c>
      <c r="AF497" s="1528"/>
      <c r="AG497" s="1529"/>
      <c r="AK497" s="1530" t="s">
        <v>333</v>
      </c>
      <c r="AL497" s="1530"/>
      <c r="AM497" s="1530"/>
      <c r="AN497" s="1530"/>
      <c r="AO497" s="1530"/>
      <c r="AP497" s="1527" t="s">
        <v>334</v>
      </c>
      <c r="AQ497" s="1528"/>
      <c r="AR497" s="1529"/>
      <c r="AV497" s="1530" t="s">
        <v>333</v>
      </c>
      <c r="AW497" s="1530"/>
      <c r="AX497" s="1530"/>
      <c r="AY497" s="1530"/>
      <c r="AZ497" s="1530"/>
      <c r="BA497" s="1527" t="s">
        <v>334</v>
      </c>
      <c r="BB497" s="1528"/>
      <c r="BC497" s="1529"/>
      <c r="BD497" s="1030"/>
    </row>
    <row r="498" spans="1:56" s="1" customFormat="1" ht="12" customHeight="1" thickTop="1" thickBot="1">
      <c r="A498" s="591" t="s">
        <v>668</v>
      </c>
      <c r="B498" s="206"/>
      <c r="C498" s="875"/>
      <c r="D498" s="50"/>
      <c r="E498" s="757">
        <f>F498/100</f>
        <v>0</v>
      </c>
      <c r="F498" s="2"/>
      <c r="G498" s="2">
        <f>D498-F498</f>
        <v>0</v>
      </c>
      <c r="H498" s="748" t="e">
        <f>-G498/E498/100</f>
        <v>#DIV/0!</v>
      </c>
      <c r="I498" s="887"/>
      <c r="J498" s="894"/>
      <c r="K498" s="51">
        <f t="shared" ref="K498:K511" si="103">ROUND(C498*D498*I498,0)</f>
        <v>0</v>
      </c>
      <c r="L498" s="757">
        <f>M498/100</f>
        <v>0</v>
      </c>
      <c r="M498" s="770"/>
      <c r="N498" s="770">
        <f>K498-M498</f>
        <v>0</v>
      </c>
      <c r="O498" s="771" t="e">
        <f>-N498/L498/100</f>
        <v>#DIV/0!</v>
      </c>
      <c r="P498" s="1198"/>
      <c r="Q498" s="50"/>
      <c r="R498" s="160">
        <f>SUM(K498)</f>
        <v>0</v>
      </c>
      <c r="S498" s="1498"/>
      <c r="T498" s="1499"/>
      <c r="U498" s="1499"/>
      <c r="V498" s="1500"/>
      <c r="W498" s="1029"/>
      <c r="X498" s="1031" t="s">
        <v>336</v>
      </c>
      <c r="Y498" s="1032"/>
      <c r="Z498" s="1526"/>
      <c r="AA498" s="1526"/>
      <c r="AB498" s="1526"/>
      <c r="AC498" s="1526"/>
      <c r="AD498" s="1526"/>
      <c r="AE498" s="1523"/>
      <c r="AF498" s="1524"/>
      <c r="AG498" s="1525"/>
      <c r="AI498" s="1018" t="s">
        <v>337</v>
      </c>
      <c r="AJ498" s="1019"/>
      <c r="AK498" s="1526"/>
      <c r="AL498" s="1526"/>
      <c r="AM498" s="1526"/>
      <c r="AN498" s="1526"/>
      <c r="AO498" s="1526"/>
      <c r="AP498" s="1523"/>
      <c r="AQ498" s="1524"/>
      <c r="AR498" s="1525"/>
      <c r="AT498" s="1018" t="s">
        <v>338</v>
      </c>
      <c r="AU498" s="1020"/>
      <c r="AV498" s="1526"/>
      <c r="AW498" s="1526"/>
      <c r="AX498" s="1526"/>
      <c r="AY498" s="1526"/>
      <c r="AZ498" s="1526"/>
      <c r="BA498" s="1523"/>
      <c r="BB498" s="1524"/>
      <c r="BC498" s="1525"/>
    </row>
    <row r="499" spans="1:56" s="1" customFormat="1" ht="12" customHeight="1" thickTop="1" thickBot="1">
      <c r="A499" s="591" t="s">
        <v>669</v>
      </c>
      <c r="B499" s="206"/>
      <c r="C499" s="875"/>
      <c r="D499" s="50"/>
      <c r="E499" s="757">
        <f>F499/100</f>
        <v>0</v>
      </c>
      <c r="F499" s="2"/>
      <c r="G499" s="2">
        <f>D499-F499</f>
        <v>0</v>
      </c>
      <c r="H499" s="748" t="e">
        <f>-G499/E499/100</f>
        <v>#DIV/0!</v>
      </c>
      <c r="I499" s="887"/>
      <c r="J499" s="894"/>
      <c r="K499" s="51">
        <f t="shared" si="103"/>
        <v>0</v>
      </c>
      <c r="L499" s="757">
        <f>M499/100</f>
        <v>0</v>
      </c>
      <c r="M499" s="770"/>
      <c r="N499" s="770">
        <f>K499-M499</f>
        <v>0</v>
      </c>
      <c r="O499" s="771" t="e">
        <f>-N499/L499/100</f>
        <v>#DIV/0!</v>
      </c>
      <c r="P499" s="1198"/>
      <c r="Q499" s="50"/>
      <c r="R499" s="160">
        <f>SUM(K499)</f>
        <v>0</v>
      </c>
      <c r="S499" s="1498"/>
      <c r="T499" s="1499"/>
      <c r="U499" s="1499"/>
      <c r="V499" s="1500"/>
      <c r="W499" s="1029"/>
      <c r="X499" s="1031" t="s">
        <v>336</v>
      </c>
      <c r="Y499" s="1021"/>
      <c r="Z499" s="1526"/>
      <c r="AA499" s="1526"/>
      <c r="AB499" s="1526"/>
      <c r="AC499" s="1526"/>
      <c r="AD499" s="1526"/>
      <c r="AE499" s="1523"/>
      <c r="AF499" s="1524"/>
      <c r="AG499" s="1525"/>
      <c r="AI499" s="1018" t="s">
        <v>337</v>
      </c>
      <c r="AJ499" s="1019"/>
      <c r="AK499" s="1526"/>
      <c r="AL499" s="1526"/>
      <c r="AM499" s="1526"/>
      <c r="AN499" s="1526"/>
      <c r="AO499" s="1526"/>
      <c r="AP499" s="1523"/>
      <c r="AQ499" s="1524"/>
      <c r="AR499" s="1525"/>
      <c r="AT499" s="1018" t="s">
        <v>338</v>
      </c>
      <c r="AU499" s="1020"/>
      <c r="AV499" s="1526"/>
      <c r="AW499" s="1526"/>
      <c r="AX499" s="1526"/>
      <c r="AY499" s="1526"/>
      <c r="AZ499" s="1526"/>
      <c r="BA499" s="1523"/>
      <c r="BB499" s="1524"/>
      <c r="BC499" s="1525"/>
    </row>
    <row r="500" spans="1:56" s="1" customFormat="1" ht="12" customHeight="1" thickTop="1" thickBot="1">
      <c r="A500" s="591" t="s">
        <v>670</v>
      </c>
      <c r="B500" s="206"/>
      <c r="C500" s="875"/>
      <c r="D500" s="50"/>
      <c r="E500" s="757"/>
      <c r="F500" s="2"/>
      <c r="G500" s="2"/>
      <c r="H500" s="748"/>
      <c r="I500" s="887"/>
      <c r="J500" s="894"/>
      <c r="K500" s="51">
        <f t="shared" si="103"/>
        <v>0</v>
      </c>
      <c r="L500" s="757"/>
      <c r="M500" s="770"/>
      <c r="N500" s="770"/>
      <c r="O500" s="771"/>
      <c r="P500" s="1198"/>
      <c r="Q500" s="50"/>
      <c r="R500" s="160">
        <f t="shared" ref="R500:R502" si="104">SUM(K500)</f>
        <v>0</v>
      </c>
      <c r="S500" s="1498"/>
      <c r="T500" s="1499"/>
      <c r="U500" s="1499"/>
      <c r="V500" s="1500"/>
      <c r="W500" s="1029"/>
      <c r="X500" s="1031" t="s">
        <v>336</v>
      </c>
      <c r="Y500" s="1021"/>
      <c r="Z500" s="1526"/>
      <c r="AA500" s="1526"/>
      <c r="AB500" s="1526"/>
      <c r="AC500" s="1526"/>
      <c r="AD500" s="1526"/>
      <c r="AE500" s="1523"/>
      <c r="AF500" s="1524"/>
      <c r="AG500" s="1525"/>
      <c r="AI500" s="1018" t="s">
        <v>337</v>
      </c>
      <c r="AJ500" s="1019"/>
      <c r="AK500" s="1526"/>
      <c r="AL500" s="1526"/>
      <c r="AM500" s="1526"/>
      <c r="AN500" s="1526"/>
      <c r="AO500" s="1526"/>
      <c r="AP500" s="1523"/>
      <c r="AQ500" s="1524"/>
      <c r="AR500" s="1525"/>
      <c r="AT500" s="1018" t="s">
        <v>338</v>
      </c>
      <c r="AU500" s="1020"/>
      <c r="AV500" s="1526"/>
      <c r="AW500" s="1526"/>
      <c r="AX500" s="1526"/>
      <c r="AY500" s="1526"/>
      <c r="AZ500" s="1526"/>
      <c r="BA500" s="1523"/>
      <c r="BB500" s="1524"/>
      <c r="BC500" s="1525"/>
    </row>
    <row r="501" spans="1:56" s="1" customFormat="1" ht="12" customHeight="1" thickTop="1" thickBot="1">
      <c r="A501" s="591" t="s">
        <v>671</v>
      </c>
      <c r="B501" s="206"/>
      <c r="C501" s="875"/>
      <c r="D501" s="50"/>
      <c r="E501" s="757"/>
      <c r="F501" s="2"/>
      <c r="G501" s="2"/>
      <c r="H501" s="748"/>
      <c r="I501" s="887"/>
      <c r="J501" s="894"/>
      <c r="K501" s="51">
        <f t="shared" si="103"/>
        <v>0</v>
      </c>
      <c r="L501" s="757"/>
      <c r="M501" s="770"/>
      <c r="N501" s="770"/>
      <c r="O501" s="771"/>
      <c r="P501" s="1198"/>
      <c r="Q501" s="50"/>
      <c r="R501" s="160">
        <f t="shared" si="104"/>
        <v>0</v>
      </c>
      <c r="S501" s="1498"/>
      <c r="T501" s="1499"/>
      <c r="U501" s="1499"/>
      <c r="V501" s="1500"/>
      <c r="W501" s="1029"/>
      <c r="X501" s="1031" t="s">
        <v>336</v>
      </c>
      <c r="Y501" s="1021"/>
      <c r="Z501" s="1526"/>
      <c r="AA501" s="1526"/>
      <c r="AB501" s="1526"/>
      <c r="AC501" s="1526"/>
      <c r="AD501" s="1526"/>
      <c r="AE501" s="1523"/>
      <c r="AF501" s="1524"/>
      <c r="AG501" s="1525"/>
      <c r="AI501" s="1018" t="s">
        <v>337</v>
      </c>
      <c r="AJ501" s="1019"/>
      <c r="AK501" s="1526"/>
      <c r="AL501" s="1526"/>
      <c r="AM501" s="1526"/>
      <c r="AN501" s="1526"/>
      <c r="AO501" s="1526"/>
      <c r="AP501" s="1523"/>
      <c r="AQ501" s="1524"/>
      <c r="AR501" s="1525"/>
      <c r="AT501" s="1018" t="s">
        <v>338</v>
      </c>
      <c r="AU501" s="1020"/>
      <c r="AV501" s="1526"/>
      <c r="AW501" s="1526"/>
      <c r="AX501" s="1526"/>
      <c r="AY501" s="1526"/>
      <c r="AZ501" s="1526"/>
      <c r="BA501" s="1523"/>
      <c r="BB501" s="1524"/>
      <c r="BC501" s="1525"/>
    </row>
    <row r="502" spans="1:56" s="1" customFormat="1" ht="12" customHeight="1" thickTop="1" thickBot="1">
      <c r="A502" s="591" t="s">
        <v>672</v>
      </c>
      <c r="B502" s="206"/>
      <c r="C502" s="875"/>
      <c r="D502" s="50"/>
      <c r="E502" s="757">
        <f>F502/100</f>
        <v>0</v>
      </c>
      <c r="F502" s="2"/>
      <c r="G502" s="2">
        <f>D502-F502</f>
        <v>0</v>
      </c>
      <c r="H502" s="748" t="e">
        <f>-G502/E502/100</f>
        <v>#DIV/0!</v>
      </c>
      <c r="I502" s="887"/>
      <c r="J502" s="894"/>
      <c r="K502" s="51">
        <f t="shared" si="103"/>
        <v>0</v>
      </c>
      <c r="L502" s="757">
        <f>M502/100</f>
        <v>0</v>
      </c>
      <c r="M502" s="770"/>
      <c r="N502" s="770"/>
      <c r="O502" s="771" t="e">
        <f>-N502/L502/100</f>
        <v>#DIV/0!</v>
      </c>
      <c r="P502" s="1198"/>
      <c r="Q502" s="50"/>
      <c r="R502" s="160">
        <f t="shared" si="104"/>
        <v>0</v>
      </c>
      <c r="S502" s="1498"/>
      <c r="T502" s="1499"/>
      <c r="U502" s="1499"/>
      <c r="V502" s="1500"/>
      <c r="W502" s="1029"/>
      <c r="X502" s="1031" t="s">
        <v>336</v>
      </c>
      <c r="Y502" s="1032"/>
      <c r="Z502" s="1526"/>
      <c r="AA502" s="1526"/>
      <c r="AB502" s="1526"/>
      <c r="AC502" s="1526"/>
      <c r="AD502" s="1526"/>
      <c r="AE502" s="1523"/>
      <c r="AF502" s="1524"/>
      <c r="AG502" s="1525"/>
      <c r="AI502" s="1018" t="s">
        <v>337</v>
      </c>
      <c r="AJ502" s="1019"/>
      <c r="AK502" s="1526"/>
      <c r="AL502" s="1526"/>
      <c r="AM502" s="1526"/>
      <c r="AN502" s="1526"/>
      <c r="AO502" s="1526"/>
      <c r="AP502" s="1523"/>
      <c r="AQ502" s="1524"/>
      <c r="AR502" s="1525"/>
      <c r="AT502" s="1018" t="s">
        <v>338</v>
      </c>
      <c r="AU502" s="1020"/>
      <c r="AV502" s="1526"/>
      <c r="AW502" s="1526"/>
      <c r="AX502" s="1526"/>
      <c r="AY502" s="1526"/>
      <c r="AZ502" s="1526"/>
      <c r="BA502" s="1523"/>
      <c r="BB502" s="1524"/>
      <c r="BC502" s="1525"/>
    </row>
    <row r="503" spans="1:56" s="1" customFormat="1" ht="15" thickTop="1" thickBot="1">
      <c r="A503" s="592" t="s">
        <v>673</v>
      </c>
      <c r="B503" s="602" t="s">
        <v>674</v>
      </c>
      <c r="C503" s="880"/>
      <c r="D503" s="621"/>
      <c r="E503" s="621"/>
      <c r="F503" s="621"/>
      <c r="G503" s="621"/>
      <c r="H503" s="621"/>
      <c r="I503" s="880"/>
      <c r="J503" s="898" t="s">
        <v>667</v>
      </c>
      <c r="K503" s="19"/>
      <c r="L503" s="747"/>
      <c r="M503" s="107"/>
      <c r="N503" s="107"/>
      <c r="O503" s="774"/>
      <c r="P503" s="1175"/>
      <c r="Q503" s="18"/>
      <c r="R503" s="20"/>
      <c r="S503" s="1501" t="s">
        <v>271</v>
      </c>
      <c r="T503" s="1502"/>
      <c r="U503" s="1502"/>
      <c r="V503" s="1503"/>
      <c r="W503" s="373"/>
      <c r="X503" s="373"/>
      <c r="Y503" s="373"/>
      <c r="Z503" s="1030"/>
      <c r="AA503" s="1030"/>
      <c r="AB503" s="1030"/>
      <c r="AC503" s="1030"/>
      <c r="AD503" s="1030"/>
      <c r="AE503" s="1030"/>
      <c r="AF503" s="1030"/>
      <c r="AG503" s="1030"/>
      <c r="AH503" s="1030"/>
      <c r="AI503" s="1030"/>
      <c r="AJ503" s="1030"/>
      <c r="AK503" s="1030"/>
      <c r="AL503" s="1030"/>
      <c r="AM503" s="1030"/>
      <c r="AN503" s="1030"/>
      <c r="AO503" s="1030"/>
      <c r="AP503" s="1030"/>
      <c r="AQ503" s="1030"/>
      <c r="AR503" s="1030"/>
      <c r="AS503" s="1030"/>
      <c r="AT503" s="1030"/>
      <c r="AU503" s="1030"/>
      <c r="AV503" s="1030"/>
      <c r="AW503" s="1030"/>
      <c r="AX503" s="1030"/>
      <c r="AY503" s="1030"/>
      <c r="AZ503" s="1030"/>
      <c r="BA503" s="1030"/>
      <c r="BB503" s="1030"/>
      <c r="BC503" s="1030"/>
      <c r="BD503" s="1030"/>
    </row>
    <row r="504" spans="1:56" s="1" customFormat="1" ht="12" customHeight="1" thickTop="1">
      <c r="A504" s="1509"/>
      <c r="B504" s="1510"/>
      <c r="C504" s="875"/>
      <c r="D504" s="50"/>
      <c r="E504" s="757">
        <f>F504/100</f>
        <v>0</v>
      </c>
      <c r="F504" s="2"/>
      <c r="G504" s="2">
        <f>D504-F504</f>
        <v>0</v>
      </c>
      <c r="H504" s="748" t="e">
        <f>-G504/E504/100</f>
        <v>#DIV/0!</v>
      </c>
      <c r="I504" s="887"/>
      <c r="J504" s="894"/>
      <c r="K504" s="51">
        <f t="shared" si="103"/>
        <v>0</v>
      </c>
      <c r="L504" s="757">
        <f>M504/100</f>
        <v>0</v>
      </c>
      <c r="M504" s="770"/>
      <c r="N504" s="770">
        <f>K504-M504</f>
        <v>0</v>
      </c>
      <c r="O504" s="771" t="e">
        <f>-N504/L504/100</f>
        <v>#DIV/0!</v>
      </c>
      <c r="P504" s="1198"/>
      <c r="Q504" s="50"/>
      <c r="R504" s="160">
        <f>SUM(K504)</f>
        <v>0</v>
      </c>
      <c r="S504" s="1498"/>
      <c r="T504" s="1499"/>
      <c r="U504" s="1499"/>
      <c r="V504" s="1500"/>
      <c r="W504" s="373"/>
      <c r="X504" s="373"/>
      <c r="Y504" s="373"/>
      <c r="Z504" s="1030"/>
      <c r="AA504" s="1030"/>
      <c r="AB504" s="1030"/>
      <c r="AC504" s="1030"/>
      <c r="AD504" s="1030"/>
      <c r="AE504" s="1030"/>
      <c r="AF504" s="1030"/>
      <c r="AG504" s="1030"/>
      <c r="AH504" s="1030"/>
      <c r="AI504" s="1030"/>
      <c r="AJ504" s="1030"/>
      <c r="AK504" s="1030"/>
      <c r="AL504" s="1030"/>
      <c r="AM504" s="1030"/>
      <c r="AN504" s="1030"/>
      <c r="AO504" s="1030"/>
      <c r="AP504" s="1030"/>
      <c r="AQ504" s="1030"/>
      <c r="AR504" s="1030"/>
      <c r="AS504" s="1030"/>
      <c r="AT504" s="1030"/>
      <c r="AU504" s="1030"/>
      <c r="AV504" s="1030"/>
      <c r="AW504" s="1030"/>
      <c r="AX504" s="1030"/>
      <c r="AY504" s="1030"/>
      <c r="AZ504" s="1030"/>
      <c r="BA504" s="1030"/>
      <c r="BB504" s="1030"/>
      <c r="BC504" s="1030"/>
      <c r="BD504" s="1030"/>
    </row>
    <row r="505" spans="1:56" s="1" customFormat="1" ht="12" customHeight="1">
      <c r="A505" s="1507"/>
      <c r="B505" s="1508"/>
      <c r="C505" s="875"/>
      <c r="D505" s="50"/>
      <c r="E505" s="757">
        <f>F505/100</f>
        <v>0</v>
      </c>
      <c r="F505" s="2"/>
      <c r="G505" s="2">
        <f>D505-F505</f>
        <v>0</v>
      </c>
      <c r="H505" s="748" t="e">
        <f>-G505/E505/100</f>
        <v>#DIV/0!</v>
      </c>
      <c r="I505" s="887"/>
      <c r="J505" s="894"/>
      <c r="K505" s="51">
        <f t="shared" si="103"/>
        <v>0</v>
      </c>
      <c r="L505" s="757">
        <f>M505/100</f>
        <v>0</v>
      </c>
      <c r="M505" s="770"/>
      <c r="N505" s="770">
        <f>K505-M505</f>
        <v>0</v>
      </c>
      <c r="O505" s="771" t="e">
        <f>-N505/L505/100</f>
        <v>#DIV/0!</v>
      </c>
      <c r="P505" s="1198"/>
      <c r="Q505" s="50"/>
      <c r="R505" s="160">
        <f>SUM(K505)</f>
        <v>0</v>
      </c>
      <c r="S505" s="1498"/>
      <c r="T505" s="1499"/>
      <c r="U505" s="1499"/>
      <c r="V505" s="1500"/>
      <c r="W505" s="373"/>
      <c r="X505" s="373"/>
      <c r="Y505" s="373"/>
      <c r="Z505" s="1030"/>
      <c r="AA505" s="1030"/>
      <c r="AB505" s="1030"/>
      <c r="AC505" s="1030"/>
      <c r="AD505" s="1030"/>
      <c r="AE505" s="1030"/>
      <c r="AF505" s="1030"/>
      <c r="AG505" s="1030"/>
      <c r="AH505" s="1030"/>
      <c r="AI505" s="1030"/>
      <c r="AJ505" s="1030"/>
      <c r="AK505" s="1030"/>
      <c r="AL505" s="1030"/>
      <c r="AM505" s="1030"/>
      <c r="AN505" s="1030"/>
      <c r="AO505" s="1030"/>
      <c r="AP505" s="1030"/>
      <c r="AQ505" s="1030"/>
      <c r="AR505" s="1030"/>
      <c r="AS505" s="1030"/>
      <c r="AT505" s="1030"/>
      <c r="AU505" s="1030"/>
      <c r="AV505" s="1030"/>
      <c r="AW505" s="1030"/>
      <c r="AX505" s="1030"/>
      <c r="AY505" s="1030"/>
      <c r="AZ505" s="1030"/>
      <c r="BA505" s="1030"/>
      <c r="BB505" s="1030"/>
      <c r="BC505" s="1030"/>
      <c r="BD505" s="1030"/>
    </row>
    <row r="506" spans="1:56" s="1" customFormat="1" ht="12" customHeight="1">
      <c r="A506" s="1507"/>
      <c r="B506" s="1508"/>
      <c r="C506" s="875"/>
      <c r="D506" s="50"/>
      <c r="E506" s="757">
        <f>F506/100</f>
        <v>0</v>
      </c>
      <c r="F506" s="2"/>
      <c r="G506" s="2">
        <f>D506-F506</f>
        <v>0</v>
      </c>
      <c r="H506" s="748" t="e">
        <f>-G506/E506/100</f>
        <v>#DIV/0!</v>
      </c>
      <c r="I506" s="887"/>
      <c r="J506" s="894"/>
      <c r="K506" s="51">
        <f t="shared" si="103"/>
        <v>0</v>
      </c>
      <c r="L506" s="757">
        <f>M506/100</f>
        <v>0</v>
      </c>
      <c r="M506" s="770"/>
      <c r="N506" s="770">
        <f>K506-M506</f>
        <v>0</v>
      </c>
      <c r="O506" s="771" t="e">
        <f>-N506/L506/100</f>
        <v>#DIV/0!</v>
      </c>
      <c r="P506" s="1198"/>
      <c r="Q506" s="50"/>
      <c r="R506" s="160">
        <f>SUM(K506)</f>
        <v>0</v>
      </c>
      <c r="S506" s="1498"/>
      <c r="T506" s="1499"/>
      <c r="U506" s="1499"/>
      <c r="V506" s="1500"/>
      <c r="W506" s="373"/>
      <c r="X506" s="373"/>
      <c r="Y506" s="373"/>
      <c r="Z506" s="1030"/>
      <c r="AA506" s="1030"/>
      <c r="AB506" s="1030"/>
      <c r="AC506" s="1030"/>
      <c r="AD506" s="1030"/>
      <c r="AE506" s="1030"/>
      <c r="AF506" s="1030"/>
      <c r="AG506" s="1030"/>
      <c r="AH506" s="1030"/>
      <c r="AI506" s="1030"/>
      <c r="AJ506" s="1030"/>
      <c r="AK506" s="1030"/>
      <c r="AL506" s="1030"/>
      <c r="AM506" s="1030"/>
      <c r="AN506" s="1030"/>
      <c r="AO506" s="1030"/>
      <c r="AP506" s="1030"/>
      <c r="AQ506" s="1030"/>
      <c r="AR506" s="1030"/>
      <c r="AS506" s="1030"/>
      <c r="AT506" s="1030"/>
      <c r="AU506" s="1030"/>
      <c r="AV506" s="1030"/>
      <c r="AW506" s="1030"/>
      <c r="AX506" s="1030"/>
      <c r="AY506" s="1030"/>
      <c r="AZ506" s="1030"/>
      <c r="BA506" s="1030"/>
      <c r="BB506" s="1030"/>
      <c r="BC506" s="1030"/>
      <c r="BD506" s="1030"/>
    </row>
    <row r="507" spans="1:56" s="1" customFormat="1" ht="12" customHeight="1">
      <c r="A507" s="1507"/>
      <c r="B507" s="1508"/>
      <c r="C507" s="875"/>
      <c r="D507" s="50"/>
      <c r="E507" s="757">
        <f>F507/100</f>
        <v>0</v>
      </c>
      <c r="F507" s="2"/>
      <c r="G507" s="2">
        <f>D507-F507</f>
        <v>0</v>
      </c>
      <c r="H507" s="748" t="e">
        <f>-G507/E507/100</f>
        <v>#DIV/0!</v>
      </c>
      <c r="I507" s="887"/>
      <c r="J507" s="894"/>
      <c r="K507" s="51">
        <f t="shared" si="103"/>
        <v>0</v>
      </c>
      <c r="L507" s="757">
        <f>M507/100</f>
        <v>0</v>
      </c>
      <c r="M507" s="770"/>
      <c r="N507" s="770">
        <f>K507-M507</f>
        <v>0</v>
      </c>
      <c r="O507" s="771" t="e">
        <f>-N507/L507/100</f>
        <v>#DIV/0!</v>
      </c>
      <c r="P507" s="1198"/>
      <c r="Q507" s="50"/>
      <c r="R507" s="160">
        <f>SUM(K507)</f>
        <v>0</v>
      </c>
      <c r="S507" s="1498"/>
      <c r="T507" s="1499"/>
      <c r="U507" s="1499"/>
      <c r="V507" s="1500"/>
      <c r="W507" s="373"/>
      <c r="X507" s="373"/>
      <c r="Y507" s="373"/>
      <c r="Z507" s="1030"/>
      <c r="AA507" s="1030"/>
      <c r="AB507" s="1030"/>
      <c r="AC507" s="1030"/>
      <c r="AD507" s="1030"/>
      <c r="AE507" s="1030"/>
      <c r="AF507" s="1030"/>
      <c r="AG507" s="1030"/>
      <c r="AH507" s="1030"/>
      <c r="AI507" s="1030"/>
      <c r="AJ507" s="1030"/>
      <c r="AK507" s="1030"/>
      <c r="AL507" s="1030"/>
      <c r="AM507" s="1030"/>
      <c r="AN507" s="1030"/>
      <c r="AO507" s="1030"/>
      <c r="AP507" s="1030"/>
      <c r="AQ507" s="1030"/>
      <c r="AR507" s="1030"/>
      <c r="AS507" s="1030"/>
      <c r="AT507" s="1030"/>
      <c r="AU507" s="1030"/>
      <c r="AV507" s="1030"/>
      <c r="AW507" s="1030"/>
      <c r="AX507" s="1030"/>
      <c r="AY507" s="1030"/>
      <c r="AZ507" s="1030"/>
      <c r="BA507" s="1030"/>
      <c r="BB507" s="1030"/>
      <c r="BC507" s="1030"/>
      <c r="BD507" s="1030"/>
    </row>
    <row r="508" spans="1:56" s="1" customFormat="1" ht="12" customHeight="1" thickBot="1">
      <c r="A508" s="1517"/>
      <c r="B508" s="1518"/>
      <c r="C508" s="875"/>
      <c r="D508" s="50"/>
      <c r="E508" s="757">
        <f>F508/100</f>
        <v>0</v>
      </c>
      <c r="F508" s="2"/>
      <c r="G508" s="2">
        <f>D508-F508</f>
        <v>0</v>
      </c>
      <c r="H508" s="748" t="e">
        <f>-G508/E508/100</f>
        <v>#DIV/0!</v>
      </c>
      <c r="I508" s="887"/>
      <c r="J508" s="894"/>
      <c r="K508" s="51">
        <f t="shared" si="103"/>
        <v>0</v>
      </c>
      <c r="L508" s="757">
        <f>M508/100</f>
        <v>0</v>
      </c>
      <c r="M508" s="770"/>
      <c r="N508" s="770">
        <f>K508-M508</f>
        <v>0</v>
      </c>
      <c r="O508" s="771" t="e">
        <f>-N508/L508/100</f>
        <v>#DIV/0!</v>
      </c>
      <c r="P508" s="1198"/>
      <c r="Q508" s="50"/>
      <c r="R508" s="160">
        <f>SUM(K508)</f>
        <v>0</v>
      </c>
      <c r="S508" s="1498"/>
      <c r="T508" s="1499"/>
      <c r="U508" s="1499"/>
      <c r="V508" s="1500"/>
      <c r="W508" s="373"/>
      <c r="X508" s="373"/>
      <c r="Y508" s="373"/>
      <c r="Z508" s="1030"/>
      <c r="AA508" s="1030"/>
      <c r="AB508" s="1030"/>
      <c r="AC508" s="1030"/>
      <c r="AD508" s="1030"/>
      <c r="AE508" s="1030"/>
      <c r="AF508" s="1030"/>
      <c r="AG508" s="1030"/>
      <c r="AH508" s="1030"/>
      <c r="AI508" s="1030"/>
      <c r="AJ508" s="1030"/>
      <c r="AK508" s="1030"/>
      <c r="AL508" s="1030"/>
      <c r="AM508" s="1030"/>
      <c r="AN508" s="1030"/>
      <c r="AO508" s="1030"/>
      <c r="AP508" s="1030"/>
      <c r="AQ508" s="1030"/>
      <c r="AR508" s="1030"/>
      <c r="AS508" s="1030"/>
      <c r="AT508" s="1030"/>
      <c r="AU508" s="1030"/>
      <c r="AV508" s="1030"/>
      <c r="AW508" s="1030"/>
      <c r="AX508" s="1030"/>
      <c r="AY508" s="1030"/>
      <c r="AZ508" s="1030"/>
      <c r="BA508" s="1030"/>
      <c r="BB508" s="1030"/>
      <c r="BC508" s="1030"/>
      <c r="BD508" s="1030"/>
    </row>
    <row r="509" spans="1:56" s="1" customFormat="1" ht="15" thickTop="1" thickBot="1">
      <c r="A509" s="592" t="s">
        <v>675</v>
      </c>
      <c r="B509" s="602" t="s">
        <v>676</v>
      </c>
      <c r="C509" s="880"/>
      <c r="D509" s="621"/>
      <c r="E509" s="621"/>
      <c r="F509" s="621"/>
      <c r="G509" s="621"/>
      <c r="H509" s="621"/>
      <c r="I509" s="880"/>
      <c r="J509" s="898"/>
      <c r="K509" s="19"/>
      <c r="L509" s="747"/>
      <c r="M509" s="107"/>
      <c r="N509" s="107"/>
      <c r="O509" s="774"/>
      <c r="P509" s="1175"/>
      <c r="Q509" s="18"/>
      <c r="R509" s="20"/>
      <c r="S509" s="1501" t="s">
        <v>271</v>
      </c>
      <c r="T509" s="1502"/>
      <c r="U509" s="1502"/>
      <c r="V509" s="1503"/>
      <c r="W509" s="373"/>
      <c r="X509" s="373"/>
      <c r="Y509" s="373"/>
      <c r="Z509" s="1030"/>
      <c r="AA509" s="1030"/>
      <c r="AB509" s="1030"/>
      <c r="AC509" s="1030"/>
      <c r="AD509" s="1030"/>
      <c r="AE509" s="1030"/>
      <c r="AF509" s="1030"/>
      <c r="AG509" s="1030"/>
      <c r="AH509" s="1030"/>
      <c r="AI509" s="1030"/>
      <c r="AJ509" s="1030"/>
      <c r="AK509" s="1030"/>
      <c r="AL509" s="1030"/>
      <c r="AM509" s="1030"/>
      <c r="AN509" s="1030"/>
      <c r="AO509" s="1030"/>
      <c r="AP509" s="1030"/>
      <c r="AQ509" s="1030"/>
      <c r="AR509" s="1030"/>
      <c r="AS509" s="1030"/>
      <c r="AT509" s="1030"/>
      <c r="AU509" s="1030"/>
      <c r="AV509" s="1030"/>
      <c r="AW509" s="1030"/>
      <c r="AX509" s="1030"/>
      <c r="AY509" s="1030"/>
      <c r="AZ509" s="1030"/>
      <c r="BA509" s="1030"/>
      <c r="BB509" s="1030"/>
      <c r="BC509" s="1030"/>
      <c r="BD509" s="1030"/>
    </row>
    <row r="510" spans="1:56" s="1" customFormat="1" ht="12" customHeight="1" thickTop="1" thickBot="1">
      <c r="A510" s="591" t="s">
        <v>677</v>
      </c>
      <c r="B510" s="206"/>
      <c r="C510" s="875"/>
      <c r="D510" s="50"/>
      <c r="E510" s="680">
        <v>26</v>
      </c>
      <c r="F510" s="2"/>
      <c r="G510" s="2">
        <f>D510-F510</f>
        <v>0</v>
      </c>
      <c r="H510" s="748">
        <f>-G510/E510/100</f>
        <v>0</v>
      </c>
      <c r="I510" s="887"/>
      <c r="J510" s="894"/>
      <c r="K510" s="51">
        <f t="shared" si="103"/>
        <v>0</v>
      </c>
      <c r="L510" s="757">
        <f>M510/100</f>
        <v>0</v>
      </c>
      <c r="M510" s="770"/>
      <c r="N510" s="770">
        <f>K510-M510</f>
        <v>0</v>
      </c>
      <c r="O510" s="771" t="e">
        <f>-N510/L510/100</f>
        <v>#DIV/0!</v>
      </c>
      <c r="P510" s="1198"/>
      <c r="Q510" s="50"/>
      <c r="R510" s="160">
        <f>SUM(K510)</f>
        <v>0</v>
      </c>
      <c r="S510" s="1498"/>
      <c r="T510" s="1499"/>
      <c r="U510" s="1499"/>
      <c r="V510" s="1500"/>
      <c r="W510" s="373"/>
      <c r="X510" s="373"/>
      <c r="Y510" s="373"/>
      <c r="Z510" s="1030"/>
      <c r="AA510" s="1030"/>
      <c r="AB510" s="1030"/>
      <c r="AC510" s="1030"/>
      <c r="AD510" s="1030"/>
      <c r="AE510" s="1030"/>
      <c r="AF510" s="1030"/>
      <c r="AG510" s="1030"/>
      <c r="AH510" s="1030"/>
      <c r="AI510" s="1030"/>
      <c r="AJ510" s="1030"/>
      <c r="AK510" s="1030"/>
      <c r="AL510" s="1030"/>
      <c r="AM510" s="1030"/>
      <c r="AN510" s="1030"/>
      <c r="AO510" s="1030"/>
      <c r="AP510" s="1030"/>
      <c r="AQ510" s="1030"/>
      <c r="AR510" s="1030"/>
      <c r="AS510" s="1030"/>
      <c r="AT510" s="1030"/>
      <c r="AU510" s="1030"/>
      <c r="AV510" s="1030"/>
      <c r="AW510" s="1030"/>
      <c r="AX510" s="1030"/>
      <c r="AY510" s="1030"/>
      <c r="AZ510" s="1030"/>
      <c r="BA510" s="1030"/>
      <c r="BB510" s="1030"/>
      <c r="BC510" s="1030"/>
      <c r="BD510" s="1030"/>
    </row>
    <row r="511" spans="1:56" s="1" customFormat="1" ht="12" customHeight="1" thickTop="1" thickBot="1">
      <c r="A511" s="591" t="s">
        <v>678</v>
      </c>
      <c r="B511" s="206"/>
      <c r="C511" s="875"/>
      <c r="D511" s="50"/>
      <c r="E511" s="680">
        <v>3</v>
      </c>
      <c r="F511" s="2"/>
      <c r="G511" s="2">
        <f>D511-F511</f>
        <v>0</v>
      </c>
      <c r="H511" s="748">
        <f>-G511/E511/100</f>
        <v>0</v>
      </c>
      <c r="I511" s="887"/>
      <c r="J511" s="894"/>
      <c r="K511" s="51">
        <f t="shared" si="103"/>
        <v>0</v>
      </c>
      <c r="L511" s="757">
        <f>M511/100</f>
        <v>0</v>
      </c>
      <c r="M511" s="770"/>
      <c r="N511" s="770">
        <f>K511-M511</f>
        <v>0</v>
      </c>
      <c r="O511" s="771" t="e">
        <f>-N511/L511/100</f>
        <v>#DIV/0!</v>
      </c>
      <c r="P511" s="1198"/>
      <c r="Q511" s="50"/>
      <c r="R511" s="160">
        <f>SUM(K511)</f>
        <v>0</v>
      </c>
      <c r="S511" s="1498"/>
      <c r="T511" s="1499"/>
      <c r="U511" s="1499"/>
      <c r="V511" s="1500"/>
      <c r="W511" s="373"/>
      <c r="X511" s="373"/>
      <c r="Y511" s="373"/>
      <c r="Z511" s="1030"/>
      <c r="AA511" s="1030"/>
      <c r="AB511" s="1030"/>
      <c r="AC511" s="1030"/>
      <c r="AD511" s="1030"/>
      <c r="AE511" s="1030"/>
      <c r="AF511" s="1030"/>
      <c r="AG511" s="1030"/>
      <c r="AH511" s="1030"/>
      <c r="AI511" s="1030"/>
      <c r="AJ511" s="1030"/>
      <c r="AK511" s="1030"/>
      <c r="AL511" s="1030"/>
      <c r="AM511" s="1030"/>
      <c r="AN511" s="1030"/>
      <c r="AO511" s="1030"/>
      <c r="AP511" s="1030"/>
      <c r="AQ511" s="1030"/>
      <c r="AR511" s="1030"/>
      <c r="AS511" s="1030"/>
      <c r="AT511" s="1030"/>
      <c r="AU511" s="1030"/>
      <c r="AV511" s="1030"/>
      <c r="AW511" s="1030"/>
      <c r="AX511" s="1030"/>
      <c r="AY511" s="1030"/>
      <c r="AZ511" s="1030"/>
      <c r="BA511" s="1030"/>
      <c r="BB511" s="1030"/>
      <c r="BC511" s="1030"/>
      <c r="BD511" s="1030"/>
    </row>
    <row r="512" spans="1:56" s="1" customFormat="1" ht="12" customHeight="1" thickTop="1" thickBot="1">
      <c r="A512" s="300"/>
      <c r="B512" s="600"/>
      <c r="C512" s="876"/>
      <c r="D512" s="107"/>
      <c r="E512" s="107"/>
      <c r="F512" s="107"/>
      <c r="G512" s="107"/>
      <c r="H512" s="107"/>
      <c r="I512" s="876"/>
      <c r="J512" s="14" t="s">
        <v>133</v>
      </c>
      <c r="K512" s="52">
        <f>SUM(K498:K502,K504:K508,K510:K511)</f>
        <v>0</v>
      </c>
      <c r="L512" s="747"/>
      <c r="M512" s="772"/>
      <c r="N512" s="772"/>
      <c r="O512" s="773"/>
      <c r="P512" s="1172"/>
      <c r="Q512" s="52">
        <f>SUM(Q498:Q502,Q504:Q508,Q510:Q511)</f>
        <v>0</v>
      </c>
      <c r="R512" s="52">
        <f>SUM(R498:R502,R504:R508,R510:R511)</f>
        <v>0</v>
      </c>
      <c r="S512" s="105" t="b">
        <f>Q512+R512=K512</f>
        <v>1</v>
      </c>
      <c r="T512" s="7"/>
      <c r="U512" s="7"/>
      <c r="V512" s="7"/>
      <c r="W512" s="373"/>
      <c r="X512" s="373"/>
      <c r="Y512" s="373"/>
      <c r="Z512" s="1030"/>
      <c r="AA512" s="1030"/>
      <c r="AB512" s="1030"/>
      <c r="AC512" s="1030"/>
      <c r="AD512" s="1030"/>
      <c r="AE512" s="1030"/>
      <c r="AF512" s="1030"/>
      <c r="AG512" s="1030"/>
      <c r="AH512" s="1030"/>
      <c r="AI512" s="1030"/>
      <c r="AJ512" s="1030"/>
      <c r="AK512" s="1030"/>
      <c r="AL512" s="1030"/>
      <c r="AM512" s="1030"/>
      <c r="AN512" s="1030"/>
      <c r="AO512" s="1030"/>
      <c r="AP512" s="1030"/>
      <c r="AQ512" s="1030"/>
      <c r="AR512" s="1030"/>
      <c r="AS512" s="1030"/>
      <c r="AT512" s="1030"/>
      <c r="AU512" s="1030"/>
      <c r="AV512" s="1030"/>
      <c r="AW512" s="1030"/>
      <c r="AX512" s="1030"/>
      <c r="AY512" s="1030"/>
      <c r="AZ512" s="1030"/>
      <c r="BA512" s="1030"/>
      <c r="BB512" s="1030"/>
      <c r="BC512" s="1030"/>
      <c r="BD512" s="1030"/>
    </row>
    <row r="513" spans="1:56" s="1" customFormat="1" ht="12" customHeight="1" thickBot="1">
      <c r="A513" s="300"/>
      <c r="B513" s="600"/>
      <c r="C513" s="876"/>
      <c r="D513" s="107"/>
      <c r="E513" s="107"/>
      <c r="F513" s="107"/>
      <c r="G513" s="107"/>
      <c r="H513" s="107"/>
      <c r="I513" s="876"/>
      <c r="J513" s="2209"/>
      <c r="K513" s="16"/>
      <c r="L513" s="747"/>
      <c r="M513" s="772"/>
      <c r="N513" s="772"/>
      <c r="O513" s="773"/>
      <c r="P513" s="1176"/>
      <c r="Q513" s="15"/>
      <c r="S513" s="165"/>
      <c r="T513" s="7"/>
      <c r="U513" s="7"/>
      <c r="V513" s="7"/>
      <c r="W513" s="373"/>
      <c r="X513" s="373"/>
      <c r="Y513" s="373"/>
      <c r="Z513" s="1030"/>
      <c r="AA513" s="1030"/>
      <c r="AB513" s="1030"/>
      <c r="AC513" s="1030"/>
      <c r="AD513" s="1030"/>
      <c r="AE513" s="1030"/>
      <c r="AF513" s="1030"/>
      <c r="AG513" s="1030"/>
      <c r="AH513" s="1030"/>
      <c r="AI513" s="1030"/>
      <c r="AJ513" s="1030"/>
      <c r="AK513" s="1030"/>
      <c r="AL513" s="1030"/>
      <c r="AM513" s="1030"/>
      <c r="AN513" s="1030"/>
      <c r="AO513" s="1030"/>
      <c r="AP513" s="1030"/>
      <c r="AQ513" s="1030"/>
      <c r="AR513" s="1030"/>
      <c r="AS513" s="1030"/>
      <c r="AT513" s="1030"/>
      <c r="AU513" s="1030"/>
      <c r="AV513" s="1030"/>
      <c r="AW513" s="1030"/>
      <c r="AX513" s="1030"/>
      <c r="AY513" s="1030"/>
      <c r="AZ513" s="1030"/>
      <c r="BA513" s="1030"/>
      <c r="BB513" s="1030"/>
      <c r="BC513" s="1030"/>
      <c r="BD513" s="1030"/>
    </row>
    <row r="514" spans="1:56" s="1" customFormat="1" ht="16.5" thickTop="1" thickBot="1">
      <c r="A514" s="590" t="s">
        <v>679</v>
      </c>
      <c r="B514" s="601" t="s">
        <v>680</v>
      </c>
      <c r="C514" s="878"/>
      <c r="D514" s="620"/>
      <c r="E514" s="620"/>
      <c r="F514" s="620"/>
      <c r="G514" s="620"/>
      <c r="H514" s="620"/>
      <c r="I514" s="878"/>
      <c r="J514" s="874"/>
      <c r="K514" s="99"/>
      <c r="L514" s="747"/>
      <c r="M514" s="107"/>
      <c r="N514" s="107"/>
      <c r="O514" s="774"/>
      <c r="P514" s="1207"/>
      <c r="Q514" s="13" t="s">
        <v>118</v>
      </c>
      <c r="R514" s="13" t="s">
        <v>119</v>
      </c>
      <c r="S514" s="165"/>
      <c r="T514" s="7"/>
      <c r="U514" s="7"/>
      <c r="V514" s="7"/>
      <c r="W514" s="373"/>
      <c r="X514" s="373"/>
      <c r="Y514" s="373"/>
      <c r="Z514" s="1030"/>
      <c r="AA514" s="1030"/>
      <c r="AB514" s="1030"/>
      <c r="AC514" s="1030"/>
      <c r="AD514" s="1030"/>
      <c r="AE514" s="1030"/>
      <c r="AF514" s="1030"/>
      <c r="AG514" s="1030"/>
      <c r="AH514" s="1030"/>
      <c r="AI514" s="1030"/>
      <c r="AJ514" s="1030"/>
      <c r="AK514" s="1030"/>
      <c r="AL514" s="1030"/>
      <c r="AM514" s="1030"/>
      <c r="AN514" s="1030"/>
      <c r="AO514" s="1030"/>
      <c r="AP514" s="1030"/>
      <c r="AQ514" s="1030"/>
      <c r="AR514" s="1030"/>
      <c r="AS514" s="1030"/>
      <c r="AT514" s="1030"/>
      <c r="AU514" s="1030"/>
      <c r="AV514" s="1030"/>
      <c r="AW514" s="1030"/>
      <c r="AX514" s="1030"/>
      <c r="AY514" s="1030"/>
      <c r="AZ514" s="1030"/>
      <c r="BA514" s="1030"/>
      <c r="BB514" s="1030"/>
      <c r="BC514" s="1030"/>
      <c r="BD514" s="1030"/>
    </row>
    <row r="515" spans="1:56" s="1" customFormat="1" ht="15" thickTop="1" thickBot="1">
      <c r="A515" s="592" t="s">
        <v>681</v>
      </c>
      <c r="B515" s="602" t="s">
        <v>344</v>
      </c>
      <c r="C515" s="880"/>
      <c r="D515" s="621"/>
      <c r="E515" s="621"/>
      <c r="F515" s="621"/>
      <c r="G515" s="621"/>
      <c r="H515" s="621"/>
      <c r="I515" s="880"/>
      <c r="J515" s="896"/>
      <c r="K515" s="19"/>
      <c r="L515" s="747"/>
      <c r="M515" s="107"/>
      <c r="N515" s="107"/>
      <c r="O515" s="774"/>
      <c r="P515" s="1175"/>
      <c r="Q515" s="18"/>
      <c r="R515" s="20"/>
      <c r="S515" s="1501" t="s">
        <v>271</v>
      </c>
      <c r="T515" s="1502"/>
      <c r="U515" s="1502"/>
      <c r="V515" s="1503"/>
      <c r="W515" s="1566" t="s">
        <v>272</v>
      </c>
      <c r="X515" s="1566"/>
      <c r="Y515" s="1566"/>
      <c r="Z515" s="1530" t="s">
        <v>273</v>
      </c>
      <c r="AA515" s="1530"/>
      <c r="AB515" s="1530"/>
      <c r="AC515" s="1530"/>
      <c r="AD515" s="1530"/>
      <c r="AE515" s="1532" t="s">
        <v>274</v>
      </c>
      <c r="AF515" s="1532"/>
      <c r="AG515" s="1532"/>
      <c r="AH515" s="1532"/>
      <c r="AI515" s="1532"/>
      <c r="AJ515" s="1532"/>
      <c r="AK515" s="1532"/>
      <c r="AL515" s="1532"/>
      <c r="AM515" s="1532"/>
      <c r="AN515" s="1532"/>
      <c r="AO515" s="1030"/>
      <c r="AP515" s="1030"/>
      <c r="AQ515" s="1030"/>
      <c r="AR515" s="1030"/>
      <c r="AS515" s="1030"/>
      <c r="AT515" s="1030"/>
      <c r="AU515" s="1030"/>
      <c r="AV515" s="1030"/>
      <c r="AW515" s="1030"/>
      <c r="AX515" s="1030"/>
      <c r="AY515" s="1030"/>
      <c r="AZ515" s="1030"/>
      <c r="BA515" s="1030"/>
      <c r="BB515" s="1030"/>
      <c r="BC515" s="1030"/>
      <c r="BD515" s="1030"/>
    </row>
    <row r="516" spans="1:56" s="1" customFormat="1" ht="12" customHeight="1" thickTop="1">
      <c r="A516" s="1509"/>
      <c r="B516" s="1510"/>
      <c r="C516" s="875"/>
      <c r="D516" s="50"/>
      <c r="E516" s="757">
        <f>F516/100</f>
        <v>0</v>
      </c>
      <c r="F516" s="2"/>
      <c r="G516" s="2">
        <f>D516-F516</f>
        <v>0</v>
      </c>
      <c r="H516" s="748" t="e">
        <f>-G516/E516/100</f>
        <v>#DIV/0!</v>
      </c>
      <c r="I516" s="887"/>
      <c r="J516" s="894"/>
      <c r="K516" s="51">
        <f>ROUND(C516*D516*I516,0)</f>
        <v>0</v>
      </c>
      <c r="L516" s="757">
        <f>M516/100</f>
        <v>0</v>
      </c>
      <c r="M516" s="770"/>
      <c r="N516" s="770">
        <f>K516-M516</f>
        <v>0</v>
      </c>
      <c r="O516" s="771" t="e">
        <f>-N516/L516/100</f>
        <v>#DIV/0!</v>
      </c>
      <c r="P516" s="1198"/>
      <c r="Q516" s="50"/>
      <c r="R516" s="160">
        <f>SUM(K516)</f>
        <v>0</v>
      </c>
      <c r="S516" s="1498"/>
      <c r="T516" s="1499"/>
      <c r="U516" s="1499"/>
      <c r="V516" s="1500"/>
      <c r="W516" s="1026"/>
      <c r="X516" s="1026"/>
      <c r="Y516" s="1026"/>
      <c r="Z516" s="1526"/>
      <c r="AA516" s="1526"/>
      <c r="AB516" s="1526"/>
      <c r="AC516" s="1526"/>
      <c r="AD516" s="1526"/>
      <c r="AE516" s="1531"/>
      <c r="AF516" s="1531"/>
      <c r="AG516" s="1531"/>
      <c r="AH516" s="1531"/>
      <c r="AI516" s="1531"/>
      <c r="AJ516" s="1531"/>
      <c r="AK516" s="1531"/>
      <c r="AL516" s="1531"/>
      <c r="AM516" s="1531"/>
      <c r="AN516" s="1531"/>
      <c r="AO516" s="1030"/>
      <c r="AP516" s="1030"/>
      <c r="AQ516" s="1030"/>
      <c r="AR516" s="1030"/>
      <c r="AS516" s="1030"/>
      <c r="AT516" s="1030"/>
      <c r="AU516" s="1030"/>
      <c r="AV516" s="1030"/>
      <c r="AW516" s="1030"/>
      <c r="AX516" s="1030"/>
      <c r="AY516" s="1030"/>
      <c r="AZ516" s="1030"/>
      <c r="BA516" s="1030"/>
      <c r="BB516" s="1030"/>
      <c r="BC516" s="1030"/>
      <c r="BD516" s="1030"/>
    </row>
    <row r="517" spans="1:56" s="1" customFormat="1" ht="12" customHeight="1" thickBot="1">
      <c r="A517" s="1517"/>
      <c r="B517" s="1518"/>
      <c r="C517" s="875"/>
      <c r="D517" s="50"/>
      <c r="E517" s="757">
        <f>F517/100</f>
        <v>0</v>
      </c>
      <c r="F517" s="2"/>
      <c r="G517" s="2">
        <f>D517-F517</f>
        <v>0</v>
      </c>
      <c r="H517" s="748" t="e">
        <f>-G517/E517/100</f>
        <v>#DIV/0!</v>
      </c>
      <c r="I517" s="887"/>
      <c r="J517" s="894"/>
      <c r="K517" s="51">
        <f>ROUND(C517*D517*I517,0)</f>
        <v>0</v>
      </c>
      <c r="L517" s="757">
        <f>M517/100</f>
        <v>0</v>
      </c>
      <c r="M517" s="770"/>
      <c r="N517" s="770">
        <f>K517-M517</f>
        <v>0</v>
      </c>
      <c r="O517" s="771" t="e">
        <f>-N517/L517/100</f>
        <v>#DIV/0!</v>
      </c>
      <c r="P517" s="1198"/>
      <c r="Q517" s="50"/>
      <c r="R517" s="160">
        <f>SUM(K517)</f>
        <v>0</v>
      </c>
      <c r="S517" s="1498"/>
      <c r="T517" s="1499"/>
      <c r="U517" s="1499"/>
      <c r="V517" s="1500"/>
      <c r="W517" s="1026"/>
      <c r="X517" s="1026"/>
      <c r="Y517" s="1026"/>
      <c r="Z517" s="1526"/>
      <c r="AA517" s="1526"/>
      <c r="AB517" s="1526"/>
      <c r="AC517" s="1526"/>
      <c r="AD517" s="1526"/>
      <c r="AE517" s="1531"/>
      <c r="AF517" s="1531"/>
      <c r="AG517" s="1531"/>
      <c r="AH517" s="1531"/>
      <c r="AI517" s="1531"/>
      <c r="AJ517" s="1531"/>
      <c r="AK517" s="1531"/>
      <c r="AL517" s="1531"/>
      <c r="AM517" s="1531"/>
      <c r="AN517" s="1531"/>
      <c r="AO517" s="1030"/>
      <c r="AP517" s="1030"/>
      <c r="AQ517" s="1030"/>
      <c r="AR517" s="1030"/>
      <c r="AS517" s="1030"/>
      <c r="AT517" s="1030"/>
      <c r="AU517" s="1030"/>
      <c r="AV517" s="1030"/>
      <c r="AW517" s="1030"/>
      <c r="AX517" s="1030"/>
      <c r="AY517" s="1030"/>
      <c r="AZ517" s="1030"/>
      <c r="BA517" s="1030"/>
      <c r="BB517" s="1030"/>
      <c r="BC517" s="1030"/>
      <c r="BD517" s="1030"/>
    </row>
    <row r="518" spans="1:56" s="1" customFormat="1" ht="15" thickTop="1" thickBot="1">
      <c r="A518" s="592" t="s">
        <v>682</v>
      </c>
      <c r="B518" s="602" t="s">
        <v>390</v>
      </c>
      <c r="C518" s="880"/>
      <c r="D518" s="621"/>
      <c r="E518" s="621"/>
      <c r="F518" s="621"/>
      <c r="G518" s="621"/>
      <c r="H518" s="621"/>
      <c r="I518" s="880"/>
      <c r="J518" s="896"/>
      <c r="K518" s="19"/>
      <c r="L518" s="747"/>
      <c r="M518" s="107"/>
      <c r="N518" s="107"/>
      <c r="O518" s="774"/>
      <c r="P518" s="1175"/>
      <c r="Q518" s="18"/>
      <c r="R518" s="20"/>
      <c r="S518" s="1501" t="s">
        <v>271</v>
      </c>
      <c r="T518" s="1502"/>
      <c r="U518" s="1502"/>
      <c r="V518" s="1503"/>
      <c r="W518" s="1027"/>
      <c r="X518" s="1027"/>
      <c r="Y518" s="1027"/>
      <c r="Z518" s="1530" t="s">
        <v>333</v>
      </c>
      <c r="AA518" s="1530"/>
      <c r="AB518" s="1530"/>
      <c r="AC518" s="1530"/>
      <c r="AD518" s="1530"/>
      <c r="AE518" s="1527" t="s">
        <v>334</v>
      </c>
      <c r="AF518" s="1528"/>
      <c r="AG518" s="1529"/>
      <c r="AK518" s="1530" t="s">
        <v>333</v>
      </c>
      <c r="AL518" s="1530"/>
      <c r="AM518" s="1530"/>
      <c r="AN518" s="1530"/>
      <c r="AO518" s="1530"/>
      <c r="AP518" s="1527" t="s">
        <v>334</v>
      </c>
      <c r="AQ518" s="1528"/>
      <c r="AR518" s="1529"/>
      <c r="AV518" s="1530" t="s">
        <v>333</v>
      </c>
      <c r="AW518" s="1530"/>
      <c r="AX518" s="1530"/>
      <c r="AY518" s="1530"/>
      <c r="AZ518" s="1530"/>
      <c r="BA518" s="1527" t="s">
        <v>334</v>
      </c>
      <c r="BB518" s="1528"/>
      <c r="BC518" s="1529"/>
    </row>
    <row r="519" spans="1:56" s="1" customFormat="1" ht="12" customHeight="1" thickTop="1" thickBot="1">
      <c r="A519" s="591" t="s">
        <v>683</v>
      </c>
      <c r="B519" s="206"/>
      <c r="C519" s="875"/>
      <c r="D519" s="50"/>
      <c r="E519" s="757">
        <f>F519/100</f>
        <v>0</v>
      </c>
      <c r="F519" s="2"/>
      <c r="G519" s="2">
        <f>D519-F519</f>
        <v>0</v>
      </c>
      <c r="H519" s="748" t="e">
        <f>-G519/E519/100</f>
        <v>#DIV/0!</v>
      </c>
      <c r="I519" s="887"/>
      <c r="J519" s="894"/>
      <c r="K519" s="51">
        <f>ROUND(C519*D519*I519,0)</f>
        <v>0</v>
      </c>
      <c r="L519" s="757">
        <f>M519/100</f>
        <v>0</v>
      </c>
      <c r="M519" s="770"/>
      <c r="N519" s="770">
        <f>K519-M519</f>
        <v>0</v>
      </c>
      <c r="O519" s="771" t="e">
        <f>-N519/L519/100</f>
        <v>#DIV/0!</v>
      </c>
      <c r="P519" s="1198"/>
      <c r="Q519" s="50"/>
      <c r="R519" s="160">
        <f>SUM(K519)</f>
        <v>0</v>
      </c>
      <c r="S519" s="1498"/>
      <c r="T519" s="1499"/>
      <c r="U519" s="1499"/>
      <c r="V519" s="1500"/>
      <c r="W519" s="1029"/>
      <c r="X519" s="1031" t="s">
        <v>336</v>
      </c>
      <c r="Y519" s="1021"/>
      <c r="Z519" s="1526"/>
      <c r="AA519" s="1526"/>
      <c r="AB519" s="1526"/>
      <c r="AC519" s="1526"/>
      <c r="AD519" s="1526"/>
      <c r="AE519" s="1523"/>
      <c r="AF519" s="1524"/>
      <c r="AG519" s="1525"/>
      <c r="AI519" s="1018" t="s">
        <v>337</v>
      </c>
      <c r="AJ519" s="1019"/>
      <c r="AK519" s="1526"/>
      <c r="AL519" s="1526"/>
      <c r="AM519" s="1526"/>
      <c r="AN519" s="1526"/>
      <c r="AO519" s="1526"/>
      <c r="AP519" s="1523"/>
      <c r="AQ519" s="1524"/>
      <c r="AR519" s="1525"/>
      <c r="AT519" s="1018" t="s">
        <v>338</v>
      </c>
      <c r="AU519" s="1020"/>
      <c r="AV519" s="1526"/>
      <c r="AW519" s="1526"/>
      <c r="AX519" s="1526"/>
      <c r="AY519" s="1526"/>
      <c r="AZ519" s="1526"/>
      <c r="BA519" s="1523"/>
      <c r="BB519" s="1524"/>
      <c r="BC519" s="1525"/>
    </row>
    <row r="520" spans="1:56" s="1" customFormat="1" ht="12" customHeight="1" thickTop="1" thickBot="1">
      <c r="A520" s="591" t="s">
        <v>684</v>
      </c>
      <c r="B520" s="206"/>
      <c r="C520" s="875"/>
      <c r="D520" s="50"/>
      <c r="E520" s="757"/>
      <c r="F520" s="2"/>
      <c r="G520" s="2"/>
      <c r="H520" s="748"/>
      <c r="I520" s="887"/>
      <c r="J520" s="894"/>
      <c r="K520" s="51">
        <f t="shared" ref="K520:K523" si="105">ROUND(C520*D520*I520,0)</f>
        <v>0</v>
      </c>
      <c r="L520" s="757"/>
      <c r="M520" s="770"/>
      <c r="N520" s="770"/>
      <c r="O520" s="771"/>
      <c r="P520" s="1198"/>
      <c r="Q520" s="50"/>
      <c r="R520" s="160">
        <f t="shared" ref="R520:R523" si="106">SUM(K520)</f>
        <v>0</v>
      </c>
      <c r="S520" s="1498"/>
      <c r="T520" s="1499"/>
      <c r="U520" s="1499"/>
      <c r="V520" s="1500"/>
      <c r="W520" s="1029"/>
      <c r="X520" s="1031" t="s">
        <v>336</v>
      </c>
      <c r="Y520" s="1021"/>
      <c r="Z520" s="1526"/>
      <c r="AA520" s="1526"/>
      <c r="AB520" s="1526"/>
      <c r="AC520" s="1526"/>
      <c r="AD520" s="1526"/>
      <c r="AE520" s="1523"/>
      <c r="AF520" s="1524"/>
      <c r="AG520" s="1525"/>
      <c r="AI520" s="1018" t="s">
        <v>337</v>
      </c>
      <c r="AJ520" s="1019"/>
      <c r="AK520" s="1526"/>
      <c r="AL520" s="1526"/>
      <c r="AM520" s="1526"/>
      <c r="AN520" s="1526"/>
      <c r="AO520" s="1526"/>
      <c r="AP520" s="1523"/>
      <c r="AQ520" s="1524"/>
      <c r="AR520" s="1525"/>
      <c r="AT520" s="1018" t="s">
        <v>338</v>
      </c>
      <c r="AU520" s="1020"/>
      <c r="AV520" s="1526"/>
      <c r="AW520" s="1526"/>
      <c r="AX520" s="1526"/>
      <c r="AY520" s="1526"/>
      <c r="AZ520" s="1526"/>
      <c r="BA520" s="1523"/>
      <c r="BB520" s="1524"/>
      <c r="BC520" s="1525"/>
    </row>
    <row r="521" spans="1:56" s="1" customFormat="1" ht="12" customHeight="1" thickTop="1" thickBot="1">
      <c r="A521" s="591" t="s">
        <v>685</v>
      </c>
      <c r="B521" s="206"/>
      <c r="C521" s="875"/>
      <c r="D521" s="50"/>
      <c r="E521" s="757"/>
      <c r="F521" s="2"/>
      <c r="G521" s="2"/>
      <c r="H521" s="748"/>
      <c r="I521" s="887"/>
      <c r="J521" s="894"/>
      <c r="K521" s="51">
        <f t="shared" si="105"/>
        <v>0</v>
      </c>
      <c r="L521" s="757"/>
      <c r="M521" s="770"/>
      <c r="N521" s="770"/>
      <c r="O521" s="771"/>
      <c r="P521" s="1198"/>
      <c r="Q521" s="50"/>
      <c r="R521" s="160">
        <f t="shared" si="106"/>
        <v>0</v>
      </c>
      <c r="S521" s="1498"/>
      <c r="T521" s="1499"/>
      <c r="U521" s="1499"/>
      <c r="V521" s="1500"/>
      <c r="W521" s="1029"/>
      <c r="X521" s="1031" t="s">
        <v>336</v>
      </c>
      <c r="Y521" s="1021"/>
      <c r="Z521" s="1526"/>
      <c r="AA521" s="1526"/>
      <c r="AB521" s="1526"/>
      <c r="AC521" s="1526"/>
      <c r="AD521" s="1526"/>
      <c r="AE521" s="1523"/>
      <c r="AF521" s="1524"/>
      <c r="AG521" s="1525"/>
      <c r="AI521" s="1018" t="s">
        <v>337</v>
      </c>
      <c r="AJ521" s="1019"/>
      <c r="AK521" s="1526"/>
      <c r="AL521" s="1526"/>
      <c r="AM521" s="1526"/>
      <c r="AN521" s="1526"/>
      <c r="AO521" s="1526"/>
      <c r="AP521" s="1523"/>
      <c r="AQ521" s="1524"/>
      <c r="AR521" s="1525"/>
      <c r="AT521" s="1018" t="s">
        <v>338</v>
      </c>
      <c r="AU521" s="1020"/>
      <c r="AV521" s="1526"/>
      <c r="AW521" s="1526"/>
      <c r="AX521" s="1526"/>
      <c r="AY521" s="1526"/>
      <c r="AZ521" s="1526"/>
      <c r="BA521" s="1523"/>
      <c r="BB521" s="1524"/>
      <c r="BC521" s="1525"/>
    </row>
    <row r="522" spans="1:56" s="1" customFormat="1" ht="12" customHeight="1" thickTop="1" thickBot="1">
      <c r="A522" s="591" t="s">
        <v>686</v>
      </c>
      <c r="B522" s="206"/>
      <c r="C522" s="875"/>
      <c r="D522" s="50"/>
      <c r="E522" s="757"/>
      <c r="F522" s="2"/>
      <c r="G522" s="2"/>
      <c r="H522" s="748"/>
      <c r="I522" s="887"/>
      <c r="J522" s="894"/>
      <c r="K522" s="51">
        <f t="shared" si="105"/>
        <v>0</v>
      </c>
      <c r="L522" s="757"/>
      <c r="M522" s="770"/>
      <c r="N522" s="770"/>
      <c r="O522" s="771"/>
      <c r="P522" s="1198"/>
      <c r="Q522" s="50"/>
      <c r="R522" s="160">
        <f t="shared" si="106"/>
        <v>0</v>
      </c>
      <c r="S522" s="1498"/>
      <c r="T522" s="1499"/>
      <c r="U522" s="1499"/>
      <c r="V522" s="1500"/>
      <c r="W522" s="1029"/>
      <c r="X522" s="1031" t="s">
        <v>336</v>
      </c>
      <c r="Y522" s="1021"/>
      <c r="Z522" s="1526"/>
      <c r="AA522" s="1526"/>
      <c r="AB522" s="1526"/>
      <c r="AC522" s="1526"/>
      <c r="AD522" s="1526"/>
      <c r="AE522" s="1523"/>
      <c r="AF522" s="1524"/>
      <c r="AG522" s="1525"/>
      <c r="AI522" s="1018" t="s">
        <v>337</v>
      </c>
      <c r="AJ522" s="1019"/>
      <c r="AK522" s="1526"/>
      <c r="AL522" s="1526"/>
      <c r="AM522" s="1526"/>
      <c r="AN522" s="1526"/>
      <c r="AO522" s="1526"/>
      <c r="AP522" s="1523"/>
      <c r="AQ522" s="1524"/>
      <c r="AR522" s="1525"/>
      <c r="AT522" s="1018" t="s">
        <v>338</v>
      </c>
      <c r="AU522" s="1020"/>
      <c r="AV522" s="1526"/>
      <c r="AW522" s="1526"/>
      <c r="AX522" s="1526"/>
      <c r="AY522" s="1526"/>
      <c r="AZ522" s="1526"/>
      <c r="BA522" s="1523"/>
      <c r="BB522" s="1524"/>
      <c r="BC522" s="1525"/>
    </row>
    <row r="523" spans="1:56" s="1" customFormat="1" ht="12" customHeight="1" thickTop="1" thickBot="1">
      <c r="A523" s="591" t="s">
        <v>687</v>
      </c>
      <c r="B523" s="206"/>
      <c r="C523" s="875"/>
      <c r="D523" s="50"/>
      <c r="E523" s="757">
        <f>F523/100</f>
        <v>0</v>
      </c>
      <c r="F523" s="2"/>
      <c r="G523" s="2">
        <f>D523-F523</f>
        <v>0</v>
      </c>
      <c r="H523" s="748" t="e">
        <f>-G523/E523/100</f>
        <v>#DIV/0!</v>
      </c>
      <c r="I523" s="887"/>
      <c r="J523" s="894"/>
      <c r="K523" s="51">
        <f t="shared" si="105"/>
        <v>0</v>
      </c>
      <c r="L523" s="757">
        <f>M523/100</f>
        <v>0</v>
      </c>
      <c r="M523" s="770"/>
      <c r="N523" s="770">
        <f>K523-M523</f>
        <v>0</v>
      </c>
      <c r="O523" s="771" t="e">
        <f>-N523/L523/100</f>
        <v>#DIV/0!</v>
      </c>
      <c r="P523" s="1198"/>
      <c r="Q523" s="50"/>
      <c r="R523" s="160">
        <f t="shared" si="106"/>
        <v>0</v>
      </c>
      <c r="S523" s="1498"/>
      <c r="T523" s="1499"/>
      <c r="U523" s="1499"/>
      <c r="V523" s="1500"/>
      <c r="W523" s="1029"/>
      <c r="X523" s="1031" t="s">
        <v>336</v>
      </c>
      <c r="Y523" s="1021"/>
      <c r="Z523" s="1526"/>
      <c r="AA523" s="1526"/>
      <c r="AB523" s="1526"/>
      <c r="AC523" s="1526"/>
      <c r="AD523" s="1526"/>
      <c r="AE523" s="1523"/>
      <c r="AF523" s="1524"/>
      <c r="AG523" s="1525"/>
      <c r="AI523" s="1018" t="s">
        <v>337</v>
      </c>
      <c r="AJ523" s="1019"/>
      <c r="AK523" s="1526"/>
      <c r="AL523" s="1526"/>
      <c r="AM523" s="1526"/>
      <c r="AN523" s="1526"/>
      <c r="AO523" s="1526"/>
      <c r="AP523" s="1523"/>
      <c r="AQ523" s="1524"/>
      <c r="AR523" s="1525"/>
      <c r="AT523" s="1018" t="s">
        <v>338</v>
      </c>
      <c r="AU523" s="1020"/>
      <c r="AV523" s="1526"/>
      <c r="AW523" s="1526"/>
      <c r="AX523" s="1526"/>
      <c r="AY523" s="1526"/>
      <c r="AZ523" s="1526"/>
      <c r="BA523" s="1523"/>
      <c r="BB523" s="1524"/>
      <c r="BC523" s="1525"/>
    </row>
    <row r="524" spans="1:56" s="1" customFormat="1" ht="12" customHeight="1" thickTop="1" thickBot="1">
      <c r="A524" s="300"/>
      <c r="B524" s="600"/>
      <c r="C524" s="876"/>
      <c r="D524" s="107"/>
      <c r="E524" s="107"/>
      <c r="F524" s="107"/>
      <c r="G524" s="107"/>
      <c r="H524" s="107"/>
      <c r="I524" s="876"/>
      <c r="J524" s="14" t="s">
        <v>133</v>
      </c>
      <c r="K524" s="52">
        <f>SUM(K516:K517,K519:K523)</f>
        <v>0</v>
      </c>
      <c r="L524" s="747"/>
      <c r="M524" s="772"/>
      <c r="N524" s="772"/>
      <c r="O524" s="773"/>
      <c r="P524" s="1172"/>
      <c r="Q524" s="52">
        <f>SUM(Q516:Q517,Q519:Q523)</f>
        <v>0</v>
      </c>
      <c r="R524" s="52">
        <f>SUM(R516:R517,R519:R523)</f>
        <v>0</v>
      </c>
      <c r="S524" s="105" t="b">
        <f>Q524+R524=K524</f>
        <v>1</v>
      </c>
      <c r="T524" s="7"/>
      <c r="U524" s="7"/>
      <c r="V524" s="7"/>
      <c r="W524" s="373"/>
      <c r="X524" s="373"/>
      <c r="Y524" s="373"/>
      <c r="Z524" s="1030"/>
      <c r="AA524" s="1030"/>
      <c r="AB524" s="1030"/>
      <c r="AC524" s="1030"/>
      <c r="AD524" s="1030"/>
      <c r="AE524" s="1030"/>
      <c r="AF524" s="1030"/>
      <c r="AG524" s="1030"/>
      <c r="AH524" s="1030"/>
      <c r="AI524" s="1030"/>
      <c r="AJ524" s="1030"/>
      <c r="AK524" s="1030"/>
      <c r="AL524" s="1030"/>
      <c r="AM524" s="1030"/>
      <c r="AN524" s="1030"/>
      <c r="AO524" s="1030"/>
      <c r="AP524" s="1030"/>
      <c r="AQ524" s="1030"/>
      <c r="AR524" s="1030"/>
      <c r="AS524" s="1030"/>
      <c r="AT524" s="1030"/>
      <c r="AU524" s="1030"/>
      <c r="AV524" s="1030"/>
      <c r="AW524" s="1030"/>
      <c r="AX524" s="1030"/>
      <c r="AY524" s="1030"/>
      <c r="AZ524" s="1030"/>
      <c r="BA524" s="1030"/>
      <c r="BB524" s="1030"/>
      <c r="BC524" s="1030"/>
      <c r="BD524" s="1030"/>
    </row>
    <row r="525" spans="1:56" s="1" customFormat="1" ht="12" customHeight="1" thickBot="1">
      <c r="A525" s="300"/>
      <c r="B525" s="600"/>
      <c r="C525" s="876"/>
      <c r="D525" s="107"/>
      <c r="E525" s="107"/>
      <c r="F525" s="107"/>
      <c r="G525" s="107"/>
      <c r="H525" s="107"/>
      <c r="I525" s="876"/>
      <c r="J525" s="16"/>
      <c r="K525" s="106"/>
      <c r="L525" s="747"/>
      <c r="M525" s="772"/>
      <c r="N525" s="772"/>
      <c r="O525" s="773"/>
      <c r="P525" s="1172"/>
      <c r="Q525" s="106"/>
      <c r="R525" s="106"/>
      <c r="S525" s="105"/>
      <c r="T525" s="7"/>
      <c r="U525" s="7"/>
      <c r="V525" s="7"/>
      <c r="W525" s="373"/>
      <c r="X525" s="373"/>
      <c r="Y525" s="373"/>
      <c r="Z525" s="1030"/>
      <c r="AA525" s="1030"/>
      <c r="AB525" s="1030"/>
      <c r="AC525" s="1030"/>
      <c r="AD525" s="1030"/>
      <c r="AE525" s="1030"/>
      <c r="AF525" s="1030"/>
      <c r="AG525" s="1030"/>
      <c r="AH525" s="1030"/>
      <c r="AI525" s="1030"/>
      <c r="AJ525" s="1030"/>
      <c r="AK525" s="1030"/>
      <c r="AL525" s="1030"/>
      <c r="AM525" s="1030"/>
      <c r="AN525" s="1030"/>
      <c r="AO525" s="1030"/>
      <c r="AP525" s="1030"/>
      <c r="AQ525" s="1030"/>
      <c r="AR525" s="1030"/>
      <c r="AS525" s="1030"/>
      <c r="AT525" s="1030"/>
      <c r="AU525" s="1030"/>
      <c r="AV525" s="1030"/>
      <c r="AW525" s="1030"/>
      <c r="AX525" s="1030"/>
      <c r="AY525" s="1030"/>
      <c r="AZ525" s="1030"/>
      <c r="BA525" s="1030"/>
      <c r="BB525" s="1030"/>
      <c r="BC525" s="1030"/>
      <c r="BD525" s="1030"/>
    </row>
    <row r="526" spans="1:56" s="1" customFormat="1" ht="16.5" thickTop="1" thickBot="1">
      <c r="A526" s="590" t="s">
        <v>688</v>
      </c>
      <c r="B526" s="601" t="s">
        <v>689</v>
      </c>
      <c r="C526" s="878"/>
      <c r="D526" s="620"/>
      <c r="E526" s="620"/>
      <c r="F526" s="620"/>
      <c r="G526" s="620"/>
      <c r="H526" s="620"/>
      <c r="I526" s="878"/>
      <c r="J526" s="874"/>
      <c r="K526" s="99"/>
      <c r="L526" s="747"/>
      <c r="M526" s="107"/>
      <c r="N526" s="107"/>
      <c r="O526" s="774"/>
      <c r="P526" s="1207"/>
      <c r="Q526" s="13" t="s">
        <v>118</v>
      </c>
      <c r="R526" s="13" t="s">
        <v>119</v>
      </c>
      <c r="S526" s="1501" t="s">
        <v>271</v>
      </c>
      <c r="T526" s="1502"/>
      <c r="U526" s="1502"/>
      <c r="V526" s="1503"/>
      <c r="W526" s="373"/>
      <c r="X526" s="373"/>
      <c r="Y526" s="373"/>
      <c r="Z526" s="1030"/>
      <c r="AA526" s="1030"/>
      <c r="AB526" s="1030"/>
      <c r="AC526" s="1030"/>
      <c r="AD526" s="1030"/>
      <c r="AE526" s="1030"/>
      <c r="AF526" s="1030"/>
      <c r="AG526" s="1030"/>
      <c r="AH526" s="1030"/>
      <c r="AI526" s="1030"/>
      <c r="AJ526" s="1030"/>
      <c r="AK526" s="1030"/>
      <c r="AL526" s="1030"/>
      <c r="AM526" s="1030"/>
      <c r="AN526" s="1030"/>
      <c r="AO526" s="1030"/>
      <c r="AP526" s="1030"/>
      <c r="AQ526" s="1030"/>
      <c r="AR526" s="1030"/>
      <c r="AS526" s="1030"/>
      <c r="AT526" s="1030"/>
      <c r="AU526" s="1030"/>
      <c r="AV526" s="1030"/>
      <c r="AW526" s="1030"/>
      <c r="AX526" s="1030"/>
      <c r="AY526" s="1030"/>
      <c r="AZ526" s="1030"/>
      <c r="BA526" s="1030"/>
      <c r="BB526" s="1030"/>
      <c r="BC526" s="1030"/>
      <c r="BD526" s="1030"/>
    </row>
    <row r="527" spans="1:56" s="1" customFormat="1" ht="12" customHeight="1" thickTop="1" thickBot="1">
      <c r="A527" s="591" t="s">
        <v>690</v>
      </c>
      <c r="B527" s="604" t="s">
        <v>691</v>
      </c>
      <c r="C527" s="1122">
        <v>1</v>
      </c>
      <c r="D527" s="1123">
        <v>2800</v>
      </c>
      <c r="E527" s="757">
        <f t="shared" ref="E527:E540" si="107">F527/100</f>
        <v>0</v>
      </c>
      <c r="F527" s="2"/>
      <c r="G527" s="2">
        <f t="shared" ref="G527:G540" si="108">D527-F527</f>
        <v>2800</v>
      </c>
      <c r="H527" s="748" t="e">
        <f t="shared" ref="H527:H540" si="109">-G527/E527/100</f>
        <v>#DIV/0!</v>
      </c>
      <c r="I527" s="889"/>
      <c r="J527" s="1124" t="s">
        <v>692</v>
      </c>
      <c r="K527" s="51">
        <f t="shared" ref="K527:K546" si="110">ROUND(C527*D527*I527,0)</f>
        <v>0</v>
      </c>
      <c r="L527" s="757">
        <f>M527/100</f>
        <v>0</v>
      </c>
      <c r="M527" s="770"/>
      <c r="N527" s="770">
        <f t="shared" ref="N527:N540" si="111">K527-M527</f>
        <v>0</v>
      </c>
      <c r="O527" s="771" t="e">
        <f t="shared" ref="O527:O540" si="112">-N527/L527/100</f>
        <v>#DIV/0!</v>
      </c>
      <c r="P527" s="1208"/>
      <c r="Q527" s="54"/>
      <c r="R527" s="162">
        <f t="shared" ref="R527:R540" si="113">SUM(K527)</f>
        <v>0</v>
      </c>
      <c r="S527" s="1498"/>
      <c r="T527" s="1499"/>
      <c r="U527" s="1499"/>
      <c r="V527" s="1500"/>
      <c r="W527" s="373"/>
      <c r="X527" s="373"/>
      <c r="Y527" s="373"/>
      <c r="Z527" s="1030"/>
      <c r="AA527" s="1030"/>
      <c r="AB527" s="1030"/>
      <c r="AC527" s="1030"/>
      <c r="AD527" s="1030"/>
      <c r="AE527" s="1030"/>
      <c r="AF527" s="1030"/>
      <c r="AG527" s="1030"/>
      <c r="AH527" s="1030"/>
      <c r="AI527" s="1030"/>
      <c r="AJ527" s="1030"/>
      <c r="AK527" s="1030"/>
      <c r="AL527" s="1030"/>
      <c r="AM527" s="1030"/>
      <c r="AN527" s="1030"/>
      <c r="AO527" s="1030"/>
      <c r="AP527" s="1030"/>
      <c r="AQ527" s="1030"/>
      <c r="AR527" s="1030"/>
      <c r="AS527" s="1030"/>
      <c r="AT527" s="1030"/>
      <c r="AU527" s="1030"/>
      <c r="AV527" s="1030"/>
      <c r="AW527" s="1030"/>
      <c r="AX527" s="1030"/>
      <c r="AY527" s="1030"/>
      <c r="AZ527" s="1030"/>
      <c r="BA527" s="1030"/>
      <c r="BB527" s="1030"/>
      <c r="BC527" s="1030"/>
      <c r="BD527" s="1030"/>
    </row>
    <row r="528" spans="1:56" s="1" customFormat="1" ht="12" customHeight="1" thickTop="1" thickBot="1">
      <c r="A528" s="591" t="s">
        <v>693</v>
      </c>
      <c r="B528" s="604" t="s">
        <v>694</v>
      </c>
      <c r="C528" s="882"/>
      <c r="D528" s="53"/>
      <c r="E528" s="757">
        <f t="shared" si="107"/>
        <v>0</v>
      </c>
      <c r="F528" s="2"/>
      <c r="G528" s="2">
        <f t="shared" si="108"/>
        <v>0</v>
      </c>
      <c r="H528" s="748" t="e">
        <f t="shared" si="109"/>
        <v>#DIV/0!</v>
      </c>
      <c r="I528" s="890"/>
      <c r="J528" s="901"/>
      <c r="K528" s="51">
        <f t="shared" si="110"/>
        <v>0</v>
      </c>
      <c r="L528" s="757">
        <f>M528/100</f>
        <v>0</v>
      </c>
      <c r="M528" s="770"/>
      <c r="N528" s="770">
        <f t="shared" si="111"/>
        <v>0</v>
      </c>
      <c r="O528" s="771" t="e">
        <f t="shared" si="112"/>
        <v>#DIV/0!</v>
      </c>
      <c r="P528" s="1198"/>
      <c r="Q528" s="53"/>
      <c r="R528" s="190">
        <f t="shared" si="113"/>
        <v>0</v>
      </c>
      <c r="S528" s="1498"/>
      <c r="T528" s="1499"/>
      <c r="U528" s="1499"/>
      <c r="V528" s="1500"/>
      <c r="W528" s="1579" t="s">
        <v>695</v>
      </c>
      <c r="X528" s="1580"/>
      <c r="Y528" s="1580"/>
      <c r="Z528" s="1580"/>
      <c r="AA528" s="1580"/>
      <c r="AB528" s="1580"/>
      <c r="AC528" s="1580"/>
      <c r="AD528" s="1580"/>
      <c r="AE528" s="1580"/>
      <c r="AF528" s="1580"/>
      <c r="AG528" s="1580"/>
      <c r="AH528" s="1580"/>
      <c r="AI528" s="1580"/>
      <c r="AJ528" s="1580"/>
      <c r="AK528" s="1580"/>
      <c r="AL528" s="1580"/>
      <c r="AM528" s="1581"/>
      <c r="AN528" s="1030"/>
      <c r="AO528" s="1030"/>
      <c r="AP528" s="1030"/>
      <c r="AQ528" s="1030"/>
      <c r="AR528" s="1030"/>
      <c r="AS528" s="1030"/>
      <c r="AT528" s="1030"/>
      <c r="AU528" s="1030"/>
      <c r="AV528" s="1030"/>
      <c r="AW528" s="1030"/>
      <c r="AX528" s="1030"/>
      <c r="AY528" s="1030"/>
      <c r="AZ528" s="1030"/>
      <c r="BA528" s="1030"/>
      <c r="BB528" s="1030"/>
      <c r="BC528" s="1030"/>
      <c r="BD528" s="1030"/>
    </row>
    <row r="529" spans="1:56" s="1" customFormat="1" ht="12" customHeight="1" thickTop="1">
      <c r="A529" s="1521"/>
      <c r="B529" s="1522"/>
      <c r="C529" s="875"/>
      <c r="D529" s="50"/>
      <c r="E529" s="757">
        <f t="shared" si="107"/>
        <v>0</v>
      </c>
      <c r="F529" s="2"/>
      <c r="G529" s="2">
        <f t="shared" si="108"/>
        <v>0</v>
      </c>
      <c r="H529" s="748" t="e">
        <f t="shared" si="109"/>
        <v>#DIV/0!</v>
      </c>
      <c r="I529" s="887"/>
      <c r="J529" s="894"/>
      <c r="K529" s="51">
        <f t="shared" si="110"/>
        <v>0</v>
      </c>
      <c r="L529" s="757">
        <f>M529/100</f>
        <v>0</v>
      </c>
      <c r="M529" s="770"/>
      <c r="N529" s="770">
        <f t="shared" si="111"/>
        <v>0</v>
      </c>
      <c r="O529" s="771" t="e">
        <f t="shared" si="112"/>
        <v>#DIV/0!</v>
      </c>
      <c r="P529" s="1198"/>
      <c r="Q529" s="50"/>
      <c r="R529" s="160">
        <f t="shared" si="113"/>
        <v>0</v>
      </c>
      <c r="S529" s="1498"/>
      <c r="T529" s="1499"/>
      <c r="U529" s="1499"/>
      <c r="V529" s="1500"/>
      <c r="W529" s="1570" t="s">
        <v>696</v>
      </c>
      <c r="X529" s="1571"/>
      <c r="Y529" s="1571"/>
      <c r="Z529" s="1571"/>
      <c r="AA529" s="1571"/>
      <c r="AB529" s="1571"/>
      <c r="AC529" s="1571"/>
      <c r="AD529" s="1571"/>
      <c r="AE529" s="1571"/>
      <c r="AF529" s="1571"/>
      <c r="AG529" s="1571"/>
      <c r="AH529" s="1571"/>
      <c r="AI529" s="1571"/>
      <c r="AJ529" s="1571"/>
      <c r="AK529" s="1571"/>
      <c r="AL529" s="1571"/>
      <c r="AM529" s="1572"/>
      <c r="AN529" s="1030"/>
      <c r="AO529" s="1030"/>
      <c r="AP529" s="1030"/>
      <c r="AQ529" s="1030"/>
      <c r="AR529" s="1030"/>
      <c r="AS529" s="1030"/>
      <c r="AT529" s="1030"/>
      <c r="AU529" s="1030"/>
      <c r="AV529" s="1030"/>
      <c r="AW529" s="1030"/>
      <c r="AX529" s="1030"/>
      <c r="AY529" s="1030"/>
      <c r="AZ529" s="1030"/>
      <c r="BA529" s="1030"/>
      <c r="BB529" s="1030"/>
      <c r="BC529" s="1030"/>
      <c r="BD529" s="1030"/>
    </row>
    <row r="530" spans="1:56" s="1" customFormat="1" ht="12" customHeight="1">
      <c r="A530" s="1515"/>
      <c r="B530" s="1516"/>
      <c r="C530" s="882"/>
      <c r="D530" s="53"/>
      <c r="E530" s="757">
        <f t="shared" si="107"/>
        <v>0</v>
      </c>
      <c r="F530" s="2"/>
      <c r="G530" s="2">
        <f t="shared" si="108"/>
        <v>0</v>
      </c>
      <c r="H530" s="748" t="e">
        <f t="shared" si="109"/>
        <v>#DIV/0!</v>
      </c>
      <c r="I530" s="890"/>
      <c r="J530" s="901"/>
      <c r="K530" s="51">
        <f t="shared" si="110"/>
        <v>0</v>
      </c>
      <c r="L530" s="757">
        <f>M530/100</f>
        <v>0</v>
      </c>
      <c r="M530" s="770"/>
      <c r="N530" s="770">
        <f t="shared" si="111"/>
        <v>0</v>
      </c>
      <c r="O530" s="771" t="e">
        <f t="shared" si="112"/>
        <v>#DIV/0!</v>
      </c>
      <c r="P530" s="1198"/>
      <c r="Q530" s="53"/>
      <c r="R530" s="161">
        <f t="shared" si="113"/>
        <v>0</v>
      </c>
      <c r="S530" s="1498"/>
      <c r="T530" s="1499"/>
      <c r="U530" s="1499"/>
      <c r="V530" s="1500"/>
      <c r="W530" s="1573"/>
      <c r="X530" s="1574"/>
      <c r="Y530" s="1574"/>
      <c r="Z530" s="1574"/>
      <c r="AA530" s="1574"/>
      <c r="AB530" s="1574"/>
      <c r="AC530" s="1574"/>
      <c r="AD530" s="1574"/>
      <c r="AE530" s="1574"/>
      <c r="AF530" s="1574"/>
      <c r="AG530" s="1574"/>
      <c r="AH530" s="1574"/>
      <c r="AI530" s="1574"/>
      <c r="AJ530" s="1574"/>
      <c r="AK530" s="1574"/>
      <c r="AL530" s="1574"/>
      <c r="AM530" s="1575"/>
      <c r="AN530" s="1030"/>
      <c r="AO530" s="1030"/>
      <c r="AP530" s="1030"/>
      <c r="AQ530" s="1030"/>
      <c r="AR530" s="1030"/>
      <c r="AS530" s="1030"/>
      <c r="AT530" s="1030"/>
      <c r="AU530" s="1030"/>
      <c r="AV530" s="1030"/>
      <c r="AW530" s="1030"/>
      <c r="AX530" s="1030"/>
      <c r="AY530" s="1030"/>
      <c r="AZ530" s="1030"/>
      <c r="BA530" s="1030"/>
      <c r="BB530" s="1030"/>
      <c r="BC530" s="1030"/>
      <c r="BD530" s="1030"/>
    </row>
    <row r="531" spans="1:56" s="1" customFormat="1" ht="12" customHeight="1">
      <c r="A531" s="1515"/>
      <c r="B531" s="1516"/>
      <c r="C531" s="882"/>
      <c r="D531" s="50"/>
      <c r="E531" s="757">
        <f t="shared" si="107"/>
        <v>0</v>
      </c>
      <c r="F531" s="2"/>
      <c r="G531" s="2">
        <f t="shared" si="108"/>
        <v>0</v>
      </c>
      <c r="H531" s="748" t="e">
        <f t="shared" si="109"/>
        <v>#DIV/0!</v>
      </c>
      <c r="I531" s="890"/>
      <c r="J531" s="894"/>
      <c r="K531" s="51">
        <f t="shared" si="110"/>
        <v>0</v>
      </c>
      <c r="L531" s="757">
        <f t="shared" ref="L531:L539" si="114">M531/100</f>
        <v>0</v>
      </c>
      <c r="M531" s="770"/>
      <c r="N531" s="770">
        <f t="shared" si="111"/>
        <v>0</v>
      </c>
      <c r="O531" s="771" t="e">
        <f t="shared" si="112"/>
        <v>#DIV/0!</v>
      </c>
      <c r="P531" s="1198"/>
      <c r="Q531" s="53"/>
      <c r="R531" s="161">
        <f t="shared" si="113"/>
        <v>0</v>
      </c>
      <c r="S531" s="1498"/>
      <c r="T531" s="1499"/>
      <c r="U531" s="1499"/>
      <c r="V531" s="1500"/>
      <c r="W531" s="1573"/>
      <c r="X531" s="1574"/>
      <c r="Y531" s="1574"/>
      <c r="Z531" s="1574"/>
      <c r="AA531" s="1574"/>
      <c r="AB531" s="1574"/>
      <c r="AC531" s="1574"/>
      <c r="AD531" s="1574"/>
      <c r="AE531" s="1574"/>
      <c r="AF531" s="1574"/>
      <c r="AG531" s="1574"/>
      <c r="AH531" s="1574"/>
      <c r="AI531" s="1574"/>
      <c r="AJ531" s="1574"/>
      <c r="AK531" s="1574"/>
      <c r="AL531" s="1574"/>
      <c r="AM531" s="1575"/>
      <c r="AN531" s="1030"/>
      <c r="AO531" s="1030"/>
      <c r="AP531" s="1030"/>
      <c r="AQ531" s="1030"/>
      <c r="AR531" s="1030"/>
      <c r="AS531" s="1030"/>
      <c r="AT531" s="1030"/>
      <c r="AU531" s="1030"/>
      <c r="AV531" s="1030"/>
      <c r="AW531" s="1030"/>
      <c r="AX531" s="1030"/>
      <c r="AY531" s="1030"/>
      <c r="AZ531" s="1030"/>
      <c r="BA531" s="1030"/>
      <c r="BB531" s="1030"/>
      <c r="BC531" s="1030"/>
      <c r="BD531" s="1030"/>
    </row>
    <row r="532" spans="1:56" s="1" customFormat="1" ht="12" customHeight="1">
      <c r="A532" s="1515"/>
      <c r="B532" s="1516"/>
      <c r="C532" s="882"/>
      <c r="D532" s="53"/>
      <c r="E532" s="757">
        <f t="shared" si="107"/>
        <v>0</v>
      </c>
      <c r="F532" s="2"/>
      <c r="G532" s="2">
        <f t="shared" si="108"/>
        <v>0</v>
      </c>
      <c r="H532" s="748" t="e">
        <f t="shared" si="109"/>
        <v>#DIV/0!</v>
      </c>
      <c r="I532" s="890"/>
      <c r="J532" s="901"/>
      <c r="K532" s="51">
        <f t="shared" si="110"/>
        <v>0</v>
      </c>
      <c r="L532" s="757">
        <f t="shared" si="114"/>
        <v>0</v>
      </c>
      <c r="M532" s="770"/>
      <c r="N532" s="770">
        <f t="shared" si="111"/>
        <v>0</v>
      </c>
      <c r="O532" s="771" t="e">
        <f t="shared" si="112"/>
        <v>#DIV/0!</v>
      </c>
      <c r="P532" s="1198"/>
      <c r="Q532" s="53"/>
      <c r="R532" s="161">
        <f t="shared" si="113"/>
        <v>0</v>
      </c>
      <c r="S532" s="1498"/>
      <c r="T532" s="1499"/>
      <c r="U532" s="1499"/>
      <c r="V532" s="1500"/>
      <c r="W532" s="1573"/>
      <c r="X532" s="1574"/>
      <c r="Y532" s="1574"/>
      <c r="Z532" s="1574"/>
      <c r="AA532" s="1574"/>
      <c r="AB532" s="1574"/>
      <c r="AC532" s="1574"/>
      <c r="AD532" s="1574"/>
      <c r="AE532" s="1574"/>
      <c r="AF532" s="1574"/>
      <c r="AG532" s="1574"/>
      <c r="AH532" s="1574"/>
      <c r="AI532" s="1574"/>
      <c r="AJ532" s="1574"/>
      <c r="AK532" s="1574"/>
      <c r="AL532" s="1574"/>
      <c r="AM532" s="1575"/>
      <c r="AN532" s="1030"/>
      <c r="AO532" s="1030"/>
      <c r="AP532" s="1030"/>
      <c r="AQ532" s="1030"/>
      <c r="AR532" s="1030"/>
      <c r="AS532" s="1030"/>
      <c r="AT532" s="1030"/>
      <c r="AU532" s="1030"/>
      <c r="AV532" s="1030"/>
      <c r="AW532" s="1030"/>
      <c r="AX532" s="1030"/>
      <c r="AY532" s="1030"/>
      <c r="AZ532" s="1030"/>
      <c r="BA532" s="1030"/>
      <c r="BB532" s="1030"/>
      <c r="BC532" s="1030"/>
      <c r="BD532" s="1030"/>
    </row>
    <row r="533" spans="1:56" s="1" customFormat="1" ht="12" customHeight="1">
      <c r="A533" s="1515"/>
      <c r="B533" s="1516"/>
      <c r="C533" s="882"/>
      <c r="D533" s="50"/>
      <c r="E533" s="757">
        <f t="shared" si="107"/>
        <v>0</v>
      </c>
      <c r="F533" s="2"/>
      <c r="G533" s="2">
        <f t="shared" si="108"/>
        <v>0</v>
      </c>
      <c r="H533" s="748" t="e">
        <f t="shared" si="109"/>
        <v>#DIV/0!</v>
      </c>
      <c r="I533" s="890"/>
      <c r="J533" s="901"/>
      <c r="K533" s="51">
        <f t="shared" si="110"/>
        <v>0</v>
      </c>
      <c r="L533" s="757">
        <f t="shared" si="114"/>
        <v>0</v>
      </c>
      <c r="M533" s="770"/>
      <c r="N533" s="770">
        <f t="shared" si="111"/>
        <v>0</v>
      </c>
      <c r="O533" s="771" t="e">
        <f t="shared" si="112"/>
        <v>#DIV/0!</v>
      </c>
      <c r="P533" s="1198"/>
      <c r="Q533" s="53"/>
      <c r="R533" s="161">
        <f t="shared" si="113"/>
        <v>0</v>
      </c>
      <c r="S533" s="1498"/>
      <c r="T533" s="1499"/>
      <c r="U533" s="1499"/>
      <c r="V533" s="1500"/>
      <c r="W533" s="1573"/>
      <c r="X533" s="1574"/>
      <c r="Y533" s="1574"/>
      <c r="Z533" s="1574"/>
      <c r="AA533" s="1574"/>
      <c r="AB533" s="1574"/>
      <c r="AC533" s="1574"/>
      <c r="AD533" s="1574"/>
      <c r="AE533" s="1574"/>
      <c r="AF533" s="1574"/>
      <c r="AG533" s="1574"/>
      <c r="AH533" s="1574"/>
      <c r="AI533" s="1574"/>
      <c r="AJ533" s="1574"/>
      <c r="AK533" s="1574"/>
      <c r="AL533" s="1574"/>
      <c r="AM533" s="1575"/>
      <c r="AN533" s="1030"/>
      <c r="AO533" s="1030"/>
      <c r="AP533" s="1030"/>
      <c r="AQ533" s="1030"/>
      <c r="AR533" s="1030"/>
      <c r="AS533" s="1030"/>
      <c r="AT533" s="1030"/>
      <c r="AU533" s="1030"/>
      <c r="AV533" s="1030"/>
      <c r="AW533" s="1030"/>
      <c r="AX533" s="1030"/>
      <c r="AY533" s="1030"/>
      <c r="AZ533" s="1030"/>
      <c r="BA533" s="1030"/>
      <c r="BB533" s="1030"/>
      <c r="BC533" s="1030"/>
      <c r="BD533" s="1030"/>
    </row>
    <row r="534" spans="1:56" s="1" customFormat="1" ht="12" customHeight="1">
      <c r="A534" s="1515"/>
      <c r="B534" s="1516"/>
      <c r="C534" s="875"/>
      <c r="D534" s="50"/>
      <c r="E534" s="757">
        <f t="shared" si="107"/>
        <v>0</v>
      </c>
      <c r="F534" s="2"/>
      <c r="G534" s="2">
        <f t="shared" si="108"/>
        <v>0</v>
      </c>
      <c r="H534" s="748" t="e">
        <f t="shared" si="109"/>
        <v>#DIV/0!</v>
      </c>
      <c r="I534" s="887"/>
      <c r="J534" s="901"/>
      <c r="K534" s="51">
        <f t="shared" si="110"/>
        <v>0</v>
      </c>
      <c r="L534" s="757">
        <f t="shared" si="114"/>
        <v>0</v>
      </c>
      <c r="M534" s="770"/>
      <c r="N534" s="770">
        <f t="shared" si="111"/>
        <v>0</v>
      </c>
      <c r="O534" s="771" t="e">
        <f t="shared" si="112"/>
        <v>#DIV/0!</v>
      </c>
      <c r="P534" s="1198"/>
      <c r="Q534" s="53"/>
      <c r="R534" s="161">
        <f t="shared" si="113"/>
        <v>0</v>
      </c>
      <c r="S534" s="1498"/>
      <c r="T534" s="1499"/>
      <c r="U534" s="1499"/>
      <c r="V534" s="1500"/>
      <c r="W534" s="1573"/>
      <c r="X534" s="1574"/>
      <c r="Y534" s="1574"/>
      <c r="Z534" s="1574"/>
      <c r="AA534" s="1574"/>
      <c r="AB534" s="1574"/>
      <c r="AC534" s="1574"/>
      <c r="AD534" s="1574"/>
      <c r="AE534" s="1574"/>
      <c r="AF534" s="1574"/>
      <c r="AG534" s="1574"/>
      <c r="AH534" s="1574"/>
      <c r="AI534" s="1574"/>
      <c r="AJ534" s="1574"/>
      <c r="AK534" s="1574"/>
      <c r="AL534" s="1574"/>
      <c r="AM534" s="1575"/>
      <c r="AN534" s="1030"/>
      <c r="AO534" s="1030"/>
      <c r="AP534" s="1030"/>
      <c r="AQ534" s="1030"/>
      <c r="AR534" s="1030"/>
      <c r="AS534" s="1030"/>
      <c r="AT534" s="1030"/>
      <c r="AU534" s="1030"/>
      <c r="AV534" s="1030"/>
      <c r="AW534" s="1030"/>
      <c r="AX534" s="1030"/>
      <c r="AY534" s="1030"/>
      <c r="AZ534" s="1030"/>
      <c r="BA534" s="1030"/>
      <c r="BB534" s="1030"/>
      <c r="BC534" s="1030"/>
      <c r="BD534" s="1030"/>
    </row>
    <row r="535" spans="1:56" s="1" customFormat="1" ht="12" customHeight="1">
      <c r="A535" s="1515"/>
      <c r="B535" s="1516"/>
      <c r="C535" s="875"/>
      <c r="D535" s="50"/>
      <c r="E535" s="757">
        <f t="shared" si="107"/>
        <v>0</v>
      </c>
      <c r="F535" s="2"/>
      <c r="G535" s="2">
        <f t="shared" si="108"/>
        <v>0</v>
      </c>
      <c r="H535" s="748" t="e">
        <f t="shared" si="109"/>
        <v>#DIV/0!</v>
      </c>
      <c r="I535" s="887"/>
      <c r="J535" s="901"/>
      <c r="K535" s="51">
        <f t="shared" si="110"/>
        <v>0</v>
      </c>
      <c r="L535" s="757">
        <f t="shared" si="114"/>
        <v>0</v>
      </c>
      <c r="M535" s="770"/>
      <c r="N535" s="770">
        <f t="shared" si="111"/>
        <v>0</v>
      </c>
      <c r="O535" s="771" t="e">
        <f t="shared" si="112"/>
        <v>#DIV/0!</v>
      </c>
      <c r="P535" s="1198"/>
      <c r="Q535" s="53"/>
      <c r="R535" s="161">
        <f t="shared" si="113"/>
        <v>0</v>
      </c>
      <c r="S535" s="1498"/>
      <c r="T535" s="1499"/>
      <c r="U535" s="1499"/>
      <c r="V535" s="1500"/>
      <c r="W535" s="1573"/>
      <c r="X535" s="1574"/>
      <c r="Y535" s="1574"/>
      <c r="Z535" s="1574"/>
      <c r="AA535" s="1574"/>
      <c r="AB535" s="1574"/>
      <c r="AC535" s="1574"/>
      <c r="AD535" s="1574"/>
      <c r="AE535" s="1574"/>
      <c r="AF535" s="1574"/>
      <c r="AG535" s="1574"/>
      <c r="AH535" s="1574"/>
      <c r="AI535" s="1574"/>
      <c r="AJ535" s="1574"/>
      <c r="AK535" s="1574"/>
      <c r="AL535" s="1574"/>
      <c r="AM535" s="1575"/>
      <c r="AN535" s="1030"/>
      <c r="AO535" s="1030"/>
      <c r="AP535" s="1030"/>
      <c r="AQ535" s="1030"/>
      <c r="AR535" s="1030"/>
      <c r="AS535" s="1030"/>
      <c r="AT535" s="1030"/>
      <c r="AU535" s="1030"/>
      <c r="AV535" s="1030"/>
      <c r="AW535" s="1030"/>
      <c r="AX535" s="1030"/>
      <c r="AY535" s="1030"/>
      <c r="AZ535" s="1030"/>
      <c r="BA535" s="1030"/>
      <c r="BB535" s="1030"/>
      <c r="BC535" s="1030"/>
      <c r="BD535" s="1030"/>
    </row>
    <row r="536" spans="1:56" s="1" customFormat="1" ht="12" customHeight="1">
      <c r="A536" s="1515"/>
      <c r="B536" s="1516"/>
      <c r="C536" s="875"/>
      <c r="D536" s="50"/>
      <c r="E536" s="757">
        <f t="shared" si="107"/>
        <v>0</v>
      </c>
      <c r="F536" s="2"/>
      <c r="G536" s="2">
        <f t="shared" si="108"/>
        <v>0</v>
      </c>
      <c r="H536" s="748" t="e">
        <f t="shared" si="109"/>
        <v>#DIV/0!</v>
      </c>
      <c r="I536" s="887"/>
      <c r="J536" s="901"/>
      <c r="K536" s="51">
        <f t="shared" si="110"/>
        <v>0</v>
      </c>
      <c r="L536" s="757">
        <f t="shared" si="114"/>
        <v>0</v>
      </c>
      <c r="M536" s="770"/>
      <c r="N536" s="770">
        <f t="shared" si="111"/>
        <v>0</v>
      </c>
      <c r="O536" s="771" t="e">
        <f t="shared" si="112"/>
        <v>#DIV/0!</v>
      </c>
      <c r="P536" s="1198"/>
      <c r="Q536" s="53"/>
      <c r="R536" s="161">
        <f t="shared" si="113"/>
        <v>0</v>
      </c>
      <c r="S536" s="1498"/>
      <c r="T536" s="1499"/>
      <c r="U536" s="1499"/>
      <c r="V536" s="1500"/>
      <c r="W536" s="1573"/>
      <c r="X536" s="1574"/>
      <c r="Y536" s="1574"/>
      <c r="Z536" s="1574"/>
      <c r="AA536" s="1574"/>
      <c r="AB536" s="1574"/>
      <c r="AC536" s="1574"/>
      <c r="AD536" s="1574"/>
      <c r="AE536" s="1574"/>
      <c r="AF536" s="1574"/>
      <c r="AG536" s="1574"/>
      <c r="AH536" s="1574"/>
      <c r="AI536" s="1574"/>
      <c r="AJ536" s="1574"/>
      <c r="AK536" s="1574"/>
      <c r="AL536" s="1574"/>
      <c r="AM536" s="1575"/>
      <c r="AN536" s="1030"/>
      <c r="AO536" s="1030"/>
      <c r="AP536" s="1030"/>
      <c r="AQ536" s="1030"/>
      <c r="AR536" s="1030"/>
      <c r="AS536" s="1030"/>
      <c r="AT536" s="1030"/>
      <c r="AU536" s="1030"/>
      <c r="AV536" s="1030"/>
      <c r="AW536" s="1030"/>
      <c r="AX536" s="1030"/>
      <c r="AY536" s="1030"/>
      <c r="AZ536" s="1030"/>
      <c r="BA536" s="1030"/>
      <c r="BB536" s="1030"/>
      <c r="BC536" s="1030"/>
      <c r="BD536" s="1030"/>
    </row>
    <row r="537" spans="1:56" s="1" customFormat="1" ht="12" customHeight="1">
      <c r="A537" s="1515"/>
      <c r="B537" s="1516"/>
      <c r="C537" s="875"/>
      <c r="D537" s="50"/>
      <c r="E537" s="757">
        <f t="shared" si="107"/>
        <v>0</v>
      </c>
      <c r="F537" s="2"/>
      <c r="G537" s="2">
        <f t="shared" si="108"/>
        <v>0</v>
      </c>
      <c r="H537" s="748" t="e">
        <f t="shared" si="109"/>
        <v>#DIV/0!</v>
      </c>
      <c r="I537" s="887"/>
      <c r="J537" s="901"/>
      <c r="K537" s="51">
        <f t="shared" si="110"/>
        <v>0</v>
      </c>
      <c r="L537" s="757">
        <f t="shared" si="114"/>
        <v>0</v>
      </c>
      <c r="M537" s="770"/>
      <c r="N537" s="770">
        <f t="shared" si="111"/>
        <v>0</v>
      </c>
      <c r="O537" s="771" t="e">
        <f t="shared" si="112"/>
        <v>#DIV/0!</v>
      </c>
      <c r="P537" s="1198"/>
      <c r="Q537" s="53"/>
      <c r="R537" s="161">
        <f t="shared" si="113"/>
        <v>0</v>
      </c>
      <c r="S537" s="1498"/>
      <c r="T537" s="1499"/>
      <c r="U537" s="1499"/>
      <c r="V537" s="1500"/>
      <c r="W537" s="1573"/>
      <c r="X537" s="1574"/>
      <c r="Y537" s="1574"/>
      <c r="Z537" s="1574"/>
      <c r="AA537" s="1574"/>
      <c r="AB537" s="1574"/>
      <c r="AC537" s="1574"/>
      <c r="AD537" s="1574"/>
      <c r="AE537" s="1574"/>
      <c r="AF537" s="1574"/>
      <c r="AG537" s="1574"/>
      <c r="AH537" s="1574"/>
      <c r="AI537" s="1574"/>
      <c r="AJ537" s="1574"/>
      <c r="AK537" s="1574"/>
      <c r="AL537" s="1574"/>
      <c r="AM537" s="1575"/>
      <c r="AN537" s="1030"/>
      <c r="AO537" s="1030"/>
      <c r="AP537" s="1030"/>
      <c r="AQ537" s="1030"/>
      <c r="AR537" s="1030"/>
      <c r="AS537" s="1030"/>
      <c r="AT537" s="1030"/>
      <c r="AU537" s="1030"/>
      <c r="AV537" s="1030"/>
      <c r="AW537" s="1030"/>
      <c r="AX537" s="1030"/>
      <c r="AY537" s="1030"/>
      <c r="AZ537" s="1030"/>
      <c r="BA537" s="1030"/>
      <c r="BB537" s="1030"/>
      <c r="BC537" s="1030"/>
      <c r="BD537" s="1030"/>
    </row>
    <row r="538" spans="1:56" s="1" customFormat="1" ht="12" customHeight="1" thickBot="1">
      <c r="A538" s="1519"/>
      <c r="B538" s="1520"/>
      <c r="C538" s="875"/>
      <c r="D538" s="50"/>
      <c r="E538" s="757">
        <f t="shared" si="107"/>
        <v>0</v>
      </c>
      <c r="F538" s="2"/>
      <c r="G538" s="2">
        <f t="shared" si="108"/>
        <v>0</v>
      </c>
      <c r="H538" s="748" t="e">
        <f t="shared" si="109"/>
        <v>#DIV/0!</v>
      </c>
      <c r="I538" s="887"/>
      <c r="J538" s="901"/>
      <c r="K538" s="51">
        <f t="shared" si="110"/>
        <v>0</v>
      </c>
      <c r="L538" s="757">
        <f t="shared" si="114"/>
        <v>0</v>
      </c>
      <c r="M538" s="770"/>
      <c r="N538" s="770">
        <f t="shared" si="111"/>
        <v>0</v>
      </c>
      <c r="O538" s="771" t="e">
        <f t="shared" si="112"/>
        <v>#DIV/0!</v>
      </c>
      <c r="P538" s="1198"/>
      <c r="Q538" s="53"/>
      <c r="R538" s="161">
        <f t="shared" si="113"/>
        <v>0</v>
      </c>
      <c r="S538" s="1498"/>
      <c r="T538" s="1499"/>
      <c r="U538" s="1499"/>
      <c r="V538" s="1500"/>
      <c r="W538" s="1573"/>
      <c r="X538" s="1574"/>
      <c r="Y538" s="1574"/>
      <c r="Z538" s="1574"/>
      <c r="AA538" s="1574"/>
      <c r="AB538" s="1574"/>
      <c r="AC538" s="1574"/>
      <c r="AD538" s="1574"/>
      <c r="AE538" s="1574"/>
      <c r="AF538" s="1574"/>
      <c r="AG538" s="1574"/>
      <c r="AH538" s="1574"/>
      <c r="AI538" s="1574"/>
      <c r="AJ538" s="1574"/>
      <c r="AK538" s="1574"/>
      <c r="AL538" s="1574"/>
      <c r="AM538" s="1575"/>
      <c r="AN538" s="1030"/>
      <c r="AO538" s="1030"/>
      <c r="AP538" s="1030"/>
      <c r="AQ538" s="1030"/>
      <c r="AR538" s="1030"/>
      <c r="AS538" s="1030"/>
      <c r="AT538" s="1030"/>
      <c r="AU538" s="1030"/>
      <c r="AV538" s="1030"/>
      <c r="AW538" s="1030"/>
      <c r="AX538" s="1030"/>
      <c r="AY538" s="1030"/>
      <c r="AZ538" s="1030"/>
      <c r="BA538" s="1030"/>
      <c r="BB538" s="1030"/>
      <c r="BC538" s="1030"/>
      <c r="BD538" s="1030"/>
    </row>
    <row r="539" spans="1:56" s="1" customFormat="1" ht="12" customHeight="1" thickTop="1" thickBot="1">
      <c r="A539" s="591" t="s">
        <v>697</v>
      </c>
      <c r="B539" s="1160" t="s">
        <v>698</v>
      </c>
      <c r="C539" s="875"/>
      <c r="D539" s="50"/>
      <c r="E539" s="757">
        <f t="shared" si="107"/>
        <v>0</v>
      </c>
      <c r="F539" s="2"/>
      <c r="G539" s="2">
        <f t="shared" si="108"/>
        <v>0</v>
      </c>
      <c r="H539" s="748" t="e">
        <f t="shared" si="109"/>
        <v>#DIV/0!</v>
      </c>
      <c r="I539" s="887"/>
      <c r="J539" s="901"/>
      <c r="K539" s="51">
        <f t="shared" si="110"/>
        <v>0</v>
      </c>
      <c r="L539" s="757">
        <f t="shared" si="114"/>
        <v>0</v>
      </c>
      <c r="M539" s="770"/>
      <c r="N539" s="770">
        <f t="shared" si="111"/>
        <v>0</v>
      </c>
      <c r="O539" s="771" t="e">
        <f t="shared" si="112"/>
        <v>#DIV/0!</v>
      </c>
      <c r="P539" s="1198"/>
      <c r="Q539" s="53"/>
      <c r="R539" s="161">
        <f t="shared" si="113"/>
        <v>0</v>
      </c>
      <c r="S539" s="1498"/>
      <c r="T539" s="1499"/>
      <c r="U539" s="1499"/>
      <c r="V539" s="1500"/>
      <c r="W539" s="1573"/>
      <c r="X539" s="1574"/>
      <c r="Y539" s="1574"/>
      <c r="Z539" s="1574"/>
      <c r="AA539" s="1574"/>
      <c r="AB539" s="1574"/>
      <c r="AC539" s="1574"/>
      <c r="AD539" s="1574"/>
      <c r="AE539" s="1574"/>
      <c r="AF539" s="1574"/>
      <c r="AG539" s="1574"/>
      <c r="AH539" s="1574"/>
      <c r="AI539" s="1574"/>
      <c r="AJ539" s="1574"/>
      <c r="AK539" s="1574"/>
      <c r="AL539" s="1574"/>
      <c r="AM539" s="1575"/>
      <c r="AN539" s="1030"/>
      <c r="AO539" s="1030"/>
      <c r="AP539" s="1030"/>
      <c r="AQ539" s="1030"/>
      <c r="AR539" s="1030"/>
      <c r="AS539" s="1030"/>
      <c r="AT539" s="1030"/>
      <c r="AU539" s="1030"/>
      <c r="AV539" s="1030"/>
      <c r="AW539" s="1030"/>
      <c r="AX539" s="1030"/>
      <c r="AY539" s="1030"/>
      <c r="AZ539" s="1030"/>
      <c r="BA539" s="1030"/>
      <c r="BB539" s="1030"/>
      <c r="BC539" s="1030"/>
      <c r="BD539" s="1030"/>
    </row>
    <row r="540" spans="1:56" s="1" customFormat="1" ht="12" customHeight="1" thickTop="1" thickBot="1">
      <c r="A540" s="591" t="s">
        <v>699</v>
      </c>
      <c r="B540" s="604" t="s">
        <v>700</v>
      </c>
      <c r="C540" s="875"/>
      <c r="D540" s="50"/>
      <c r="E540" s="757">
        <f t="shared" si="107"/>
        <v>0</v>
      </c>
      <c r="F540" s="2"/>
      <c r="G540" s="2">
        <f t="shared" si="108"/>
        <v>0</v>
      </c>
      <c r="H540" s="748" t="e">
        <f t="shared" si="109"/>
        <v>#DIV/0!</v>
      </c>
      <c r="I540" s="887"/>
      <c r="J540" s="901"/>
      <c r="K540" s="51">
        <f t="shared" si="110"/>
        <v>0</v>
      </c>
      <c r="L540" s="757">
        <f>M540/100</f>
        <v>0</v>
      </c>
      <c r="M540" s="770"/>
      <c r="N540" s="770">
        <f t="shared" si="111"/>
        <v>0</v>
      </c>
      <c r="O540" s="771" t="e">
        <f t="shared" si="112"/>
        <v>#DIV/0!</v>
      </c>
      <c r="P540" s="1198"/>
      <c r="Q540" s="53"/>
      <c r="R540" s="161">
        <f t="shared" si="113"/>
        <v>0</v>
      </c>
      <c r="S540" s="1498"/>
      <c r="T540" s="1499"/>
      <c r="U540" s="1499"/>
      <c r="V540" s="1500"/>
      <c r="W540" s="1576"/>
      <c r="X540" s="1577"/>
      <c r="Y540" s="1577"/>
      <c r="Z540" s="1577"/>
      <c r="AA540" s="1577"/>
      <c r="AB540" s="1577"/>
      <c r="AC540" s="1577"/>
      <c r="AD540" s="1577"/>
      <c r="AE540" s="1577"/>
      <c r="AF540" s="1577"/>
      <c r="AG540" s="1577"/>
      <c r="AH540" s="1577"/>
      <c r="AI540" s="1577"/>
      <c r="AJ540" s="1577"/>
      <c r="AK540" s="1577"/>
      <c r="AL540" s="1577"/>
      <c r="AM540" s="1578"/>
      <c r="AN540" s="1030"/>
      <c r="AO540" s="1030"/>
      <c r="AP540" s="1030"/>
      <c r="AQ540" s="1030"/>
      <c r="AR540" s="1030"/>
      <c r="AS540" s="1030"/>
      <c r="AT540" s="1030"/>
      <c r="AU540" s="1030"/>
      <c r="AV540" s="1030"/>
      <c r="AW540" s="1030"/>
      <c r="AX540" s="1030"/>
      <c r="AY540" s="1030"/>
      <c r="AZ540" s="1030"/>
      <c r="BA540" s="1030"/>
      <c r="BB540" s="1030"/>
      <c r="BC540" s="1030"/>
      <c r="BD540" s="1030"/>
    </row>
    <row r="541" spans="1:56" s="1" customFormat="1" ht="15" thickTop="1" thickBot="1">
      <c r="A541" s="592" t="s">
        <v>693</v>
      </c>
      <c r="B541" s="602" t="s">
        <v>346</v>
      </c>
      <c r="C541" s="883"/>
      <c r="D541" s="621"/>
      <c r="E541" s="621"/>
      <c r="F541" s="621"/>
      <c r="G541" s="621"/>
      <c r="H541" s="621"/>
      <c r="I541" s="880"/>
      <c r="J541" s="896"/>
      <c r="K541" s="19"/>
      <c r="L541" s="747"/>
      <c r="M541" s="107"/>
      <c r="N541" s="107"/>
      <c r="O541" s="774"/>
      <c r="P541" s="1175"/>
      <c r="Q541" s="18"/>
      <c r="R541" s="20"/>
      <c r="S541" s="1501" t="s">
        <v>271</v>
      </c>
      <c r="T541" s="1502"/>
      <c r="U541" s="1502"/>
      <c r="V541" s="1503"/>
      <c r="W541" s="373"/>
      <c r="X541" s="373"/>
      <c r="Y541" s="373"/>
      <c r="Z541" s="1030"/>
      <c r="AA541" s="1030"/>
      <c r="AB541" s="1030"/>
      <c r="AC541" s="1030"/>
      <c r="AD541" s="1030"/>
      <c r="AE541" s="1030"/>
      <c r="AF541" s="1030"/>
      <c r="AG541" s="1030"/>
      <c r="AH541" s="1030"/>
      <c r="AI541" s="1030"/>
      <c r="AJ541" s="1030"/>
      <c r="AK541" s="1030"/>
      <c r="AL541" s="1030"/>
      <c r="AM541" s="1030"/>
      <c r="AN541" s="1030"/>
      <c r="AO541" s="1030"/>
      <c r="AP541" s="1030"/>
      <c r="AQ541" s="1030"/>
      <c r="AR541" s="1030"/>
      <c r="AS541" s="1030"/>
      <c r="AT541" s="1030"/>
      <c r="AU541" s="1030"/>
      <c r="AV541" s="1030"/>
      <c r="AW541" s="1030"/>
      <c r="AX541" s="1030"/>
      <c r="AY541" s="1030"/>
      <c r="AZ541" s="1030"/>
      <c r="BA541" s="1030"/>
      <c r="BB541" s="1030"/>
      <c r="BC541" s="1030"/>
      <c r="BD541" s="1030"/>
    </row>
    <row r="542" spans="1:56" s="1" customFormat="1" ht="12" customHeight="1" thickTop="1" thickBot="1">
      <c r="A542" s="591" t="s">
        <v>701</v>
      </c>
      <c r="B542" s="206"/>
      <c r="C542" s="875"/>
      <c r="D542" s="50"/>
      <c r="E542" s="757">
        <f>F542/100</f>
        <v>0</v>
      </c>
      <c r="F542" s="2"/>
      <c r="G542" s="2">
        <f>D542-F542</f>
        <v>0</v>
      </c>
      <c r="H542" s="748" t="e">
        <f>-G542/E542/100</f>
        <v>#DIV/0!</v>
      </c>
      <c r="I542" s="887"/>
      <c r="J542" s="894"/>
      <c r="K542" s="51">
        <f t="shared" si="110"/>
        <v>0</v>
      </c>
      <c r="L542" s="757">
        <f>M542/100</f>
        <v>0</v>
      </c>
      <c r="M542" s="770"/>
      <c r="N542" s="770">
        <f>K542-M542</f>
        <v>0</v>
      </c>
      <c r="O542" s="771" t="e">
        <f>-N542/L542/100</f>
        <v>#DIV/0!</v>
      </c>
      <c r="P542" s="1198"/>
      <c r="Q542" s="50"/>
      <c r="R542" s="160">
        <f>SUM(K542)</f>
        <v>0</v>
      </c>
      <c r="S542" s="1498"/>
      <c r="T542" s="1499"/>
      <c r="U542" s="1499"/>
      <c r="V542" s="1500"/>
      <c r="W542" s="373"/>
      <c r="X542" s="373"/>
      <c r="Y542" s="373"/>
      <c r="Z542" s="1030"/>
      <c r="AA542" s="1030"/>
      <c r="AB542" s="1030"/>
      <c r="AC542" s="1030"/>
      <c r="AD542" s="1030"/>
      <c r="AE542" s="1030"/>
      <c r="AF542" s="1030"/>
      <c r="AG542" s="1030"/>
      <c r="AH542" s="1030"/>
      <c r="AI542" s="1030"/>
      <c r="AJ542" s="1030"/>
      <c r="AK542" s="1030"/>
      <c r="AL542" s="1030"/>
      <c r="AM542" s="1030"/>
      <c r="AN542" s="1030"/>
      <c r="AO542" s="1030"/>
      <c r="AP542" s="1030"/>
      <c r="AQ542" s="1030"/>
      <c r="AR542" s="1030"/>
      <c r="AS542" s="1030"/>
      <c r="AT542" s="1030"/>
      <c r="AU542" s="1030"/>
      <c r="AV542" s="1030"/>
      <c r="AW542" s="1030"/>
      <c r="AX542" s="1030"/>
      <c r="AY542" s="1030"/>
      <c r="AZ542" s="1030"/>
      <c r="BA542" s="1030"/>
      <c r="BB542" s="1030"/>
      <c r="BC542" s="1030"/>
      <c r="BD542" s="1030"/>
    </row>
    <row r="543" spans="1:56" s="1" customFormat="1" ht="12" customHeight="1" thickTop="1" thickBot="1">
      <c r="A543" s="591" t="s">
        <v>702</v>
      </c>
      <c r="B543" s="206"/>
      <c r="C543" s="875"/>
      <c r="D543" s="50"/>
      <c r="E543" s="757">
        <f>F543/100</f>
        <v>0</v>
      </c>
      <c r="F543" s="2"/>
      <c r="G543" s="2">
        <f>D543-F543</f>
        <v>0</v>
      </c>
      <c r="H543" s="748" t="e">
        <f>-G543/E543/100</f>
        <v>#DIV/0!</v>
      </c>
      <c r="I543" s="887"/>
      <c r="J543" s="894"/>
      <c r="K543" s="51">
        <f t="shared" si="110"/>
        <v>0</v>
      </c>
      <c r="L543" s="757">
        <f>M543/100</f>
        <v>0</v>
      </c>
      <c r="M543" s="770"/>
      <c r="N543" s="770">
        <f>K543-M543</f>
        <v>0</v>
      </c>
      <c r="O543" s="771" t="e">
        <f>-N543/L543/100</f>
        <v>#DIV/0!</v>
      </c>
      <c r="P543" s="1198"/>
      <c r="Q543" s="50"/>
      <c r="R543" s="160">
        <f>SUM(K543)</f>
        <v>0</v>
      </c>
      <c r="S543" s="1498"/>
      <c r="T543" s="1499"/>
      <c r="U543" s="1499"/>
      <c r="V543" s="1500"/>
      <c r="W543" s="373"/>
      <c r="X543" s="373"/>
      <c r="Y543" s="373"/>
      <c r="Z543" s="1030"/>
      <c r="AA543" s="1030"/>
      <c r="AB543" s="1030"/>
      <c r="AC543" s="1030"/>
      <c r="AD543" s="1030"/>
      <c r="AE543" s="1030"/>
      <c r="AF543" s="1030"/>
      <c r="AG543" s="1030"/>
      <c r="AH543" s="1030"/>
      <c r="AI543" s="1030"/>
      <c r="AJ543" s="1030"/>
      <c r="AK543" s="1030"/>
      <c r="AL543" s="1030"/>
      <c r="AM543" s="1030"/>
      <c r="AN543" s="1030"/>
      <c r="AO543" s="1030"/>
      <c r="AP543" s="1030"/>
      <c r="AQ543" s="1030"/>
      <c r="AR543" s="1030"/>
      <c r="AS543" s="1030"/>
      <c r="AT543" s="1030"/>
      <c r="AU543" s="1030"/>
      <c r="AV543" s="1030"/>
      <c r="AW543" s="1030"/>
      <c r="AX543" s="1030"/>
      <c r="AY543" s="1030"/>
      <c r="AZ543" s="1030"/>
      <c r="BA543" s="1030"/>
      <c r="BB543" s="1030"/>
      <c r="BC543" s="1030"/>
      <c r="BD543" s="1030"/>
    </row>
    <row r="544" spans="1:56" s="1" customFormat="1" ht="15" thickTop="1" thickBot="1">
      <c r="A544" s="592" t="s">
        <v>703</v>
      </c>
      <c r="B544" s="602" t="s">
        <v>350</v>
      </c>
      <c r="C544" s="883"/>
      <c r="D544" s="621"/>
      <c r="E544" s="621"/>
      <c r="F544" s="621"/>
      <c r="G544" s="621"/>
      <c r="H544" s="621"/>
      <c r="I544" s="880"/>
      <c r="J544" s="896"/>
      <c r="K544" s="19"/>
      <c r="L544" s="747"/>
      <c r="M544" s="107"/>
      <c r="N544" s="107"/>
      <c r="O544" s="774"/>
      <c r="P544" s="1175"/>
      <c r="Q544" s="18"/>
      <c r="R544" s="20"/>
      <c r="S544" s="1501" t="s">
        <v>271</v>
      </c>
      <c r="T544" s="1502"/>
      <c r="U544" s="1502"/>
      <c r="V544" s="1503"/>
      <c r="W544" s="373"/>
      <c r="X544" s="373"/>
      <c r="Y544" s="373"/>
      <c r="Z544" s="1030"/>
      <c r="AA544" s="1030"/>
      <c r="AB544" s="1030"/>
      <c r="AC544" s="1030"/>
      <c r="AD544" s="1030"/>
      <c r="AE544" s="1030"/>
      <c r="AF544" s="1030"/>
      <c r="AG544" s="1030"/>
      <c r="AH544" s="1030"/>
      <c r="AI544" s="1030"/>
      <c r="AJ544" s="1030"/>
      <c r="AK544" s="1030"/>
      <c r="AL544" s="1030"/>
      <c r="AM544" s="1030"/>
      <c r="AN544" s="1030"/>
      <c r="AO544" s="1030"/>
      <c r="AP544" s="1030"/>
      <c r="AQ544" s="1030"/>
      <c r="AR544" s="1030"/>
      <c r="AS544" s="1030"/>
      <c r="AT544" s="1030"/>
      <c r="AU544" s="1030"/>
      <c r="AV544" s="1030"/>
      <c r="AW544" s="1030"/>
      <c r="AX544" s="1030"/>
      <c r="AY544" s="1030"/>
      <c r="AZ544" s="1030"/>
      <c r="BA544" s="1030"/>
      <c r="BB544" s="1030"/>
      <c r="BC544" s="1030"/>
      <c r="BD544" s="1030"/>
    </row>
    <row r="545" spans="1:56" s="1" customFormat="1" ht="12" customHeight="1" thickTop="1" thickBot="1">
      <c r="A545" s="591" t="s">
        <v>704</v>
      </c>
      <c r="B545" s="206"/>
      <c r="C545" s="875"/>
      <c r="D545" s="50"/>
      <c r="E545" s="757">
        <f>F545/100</f>
        <v>0</v>
      </c>
      <c r="F545" s="2"/>
      <c r="G545" s="2">
        <f>D545-F545</f>
        <v>0</v>
      </c>
      <c r="H545" s="748" t="e">
        <f>-G545/E545/100</f>
        <v>#DIV/0!</v>
      </c>
      <c r="I545" s="887"/>
      <c r="J545" s="894"/>
      <c r="K545" s="51">
        <f t="shared" si="110"/>
        <v>0</v>
      </c>
      <c r="L545" s="757">
        <f>M545/100</f>
        <v>0</v>
      </c>
      <c r="M545" s="770"/>
      <c r="N545" s="770">
        <f>K545-M545</f>
        <v>0</v>
      </c>
      <c r="O545" s="771" t="e">
        <f>-N545/L545/100</f>
        <v>#DIV/0!</v>
      </c>
      <c r="P545" s="1198"/>
      <c r="Q545" s="50"/>
      <c r="R545" s="160">
        <f>SUM(K545)</f>
        <v>0</v>
      </c>
      <c r="S545" s="1498"/>
      <c r="T545" s="1499"/>
      <c r="U545" s="1499"/>
      <c r="V545" s="1500"/>
      <c r="W545" s="373"/>
      <c r="X545" s="373"/>
      <c r="Y545" s="373"/>
      <c r="Z545" s="1030"/>
      <c r="AA545" s="1030"/>
      <c r="AB545" s="1030"/>
      <c r="AC545" s="1030"/>
      <c r="AD545" s="1030"/>
      <c r="AE545" s="1030"/>
      <c r="AF545" s="1030"/>
      <c r="AG545" s="1030"/>
      <c r="AH545" s="1030"/>
      <c r="AI545" s="1030"/>
      <c r="AJ545" s="1030"/>
      <c r="AK545" s="1030"/>
      <c r="AL545" s="1030"/>
      <c r="AM545" s="1030"/>
      <c r="AN545" s="1030"/>
      <c r="AO545" s="1030"/>
      <c r="AP545" s="1030"/>
      <c r="AQ545" s="1030"/>
      <c r="AR545" s="1030"/>
      <c r="AS545" s="1030"/>
      <c r="AT545" s="1030"/>
      <c r="AU545" s="1030"/>
      <c r="AV545" s="1030"/>
      <c r="AW545" s="1030"/>
      <c r="AX545" s="1030"/>
      <c r="AY545" s="1030"/>
      <c r="AZ545" s="1030"/>
      <c r="BA545" s="1030"/>
      <c r="BB545" s="1030"/>
      <c r="BC545" s="1030"/>
      <c r="BD545" s="1030"/>
    </row>
    <row r="546" spans="1:56" s="1" customFormat="1" ht="12" customHeight="1" thickTop="1" thickBot="1">
      <c r="A546" s="591" t="s">
        <v>705</v>
      </c>
      <c r="B546" s="206"/>
      <c r="C546" s="875"/>
      <c r="D546" s="50"/>
      <c r="E546" s="757">
        <f>F546/100</f>
        <v>0</v>
      </c>
      <c r="F546" s="2"/>
      <c r="G546" s="2">
        <f>D546-F546</f>
        <v>0</v>
      </c>
      <c r="H546" s="748" t="e">
        <f>-G546/E546/100</f>
        <v>#DIV/0!</v>
      </c>
      <c r="I546" s="887"/>
      <c r="J546" s="901"/>
      <c r="K546" s="51">
        <f t="shared" si="110"/>
        <v>0</v>
      </c>
      <c r="L546" s="757">
        <f>M546/100</f>
        <v>0</v>
      </c>
      <c r="M546" s="770"/>
      <c r="N546" s="770">
        <f>K546-M546</f>
        <v>0</v>
      </c>
      <c r="O546" s="771" t="e">
        <f>-N546/L546/100</f>
        <v>#DIV/0!</v>
      </c>
      <c r="P546" s="1198"/>
      <c r="Q546" s="53"/>
      <c r="R546" s="160">
        <f>SUM(K546)</f>
        <v>0</v>
      </c>
      <c r="S546" s="1498"/>
      <c r="T546" s="1499"/>
      <c r="U546" s="1499"/>
      <c r="V546" s="1500"/>
      <c r="W546" s="373"/>
      <c r="X546" s="373"/>
      <c r="Y546" s="373"/>
      <c r="Z546" s="1030"/>
      <c r="AA546" s="1030"/>
      <c r="AB546" s="1030"/>
      <c r="AC546" s="1030"/>
      <c r="AD546" s="1030"/>
      <c r="AE546" s="1030"/>
      <c r="AF546" s="1030"/>
      <c r="AG546" s="1030"/>
      <c r="AH546" s="1030"/>
      <c r="AI546" s="1030"/>
      <c r="AJ546" s="1030"/>
      <c r="AK546" s="1030"/>
      <c r="AL546" s="1030"/>
      <c r="AM546" s="1030"/>
      <c r="AN546" s="1030"/>
      <c r="AO546" s="1030"/>
      <c r="AP546" s="1030"/>
      <c r="AQ546" s="1030"/>
      <c r="AR546" s="1030"/>
      <c r="AS546" s="1030"/>
      <c r="AT546" s="1030"/>
      <c r="AU546" s="1030"/>
      <c r="AV546" s="1030"/>
      <c r="AW546" s="1030"/>
      <c r="AX546" s="1030"/>
      <c r="AY546" s="1030"/>
      <c r="AZ546" s="1030"/>
      <c r="BA546" s="1030"/>
      <c r="BB546" s="1030"/>
      <c r="BC546" s="1030"/>
      <c r="BD546" s="1030"/>
    </row>
    <row r="547" spans="1:56" s="1" customFormat="1" ht="12" customHeight="1" thickTop="1" thickBot="1">
      <c r="A547" s="300"/>
      <c r="B547" s="600"/>
      <c r="C547" s="876"/>
      <c r="D547" s="107"/>
      <c r="E547" s="107"/>
      <c r="F547" s="107"/>
      <c r="G547" s="107"/>
      <c r="H547" s="107"/>
      <c r="I547" s="876"/>
      <c r="J547" s="14" t="s">
        <v>133</v>
      </c>
      <c r="K547" s="52">
        <f>SUM(K527:K540,K542:K543,K545:K546)</f>
        <v>0</v>
      </c>
      <c r="L547" s="747"/>
      <c r="M547" s="772"/>
      <c r="N547" s="772"/>
      <c r="O547" s="773"/>
      <c r="P547" s="1172"/>
      <c r="Q547" s="52">
        <f>SUM(Q527:Q540,Q542:Q543,Q545:Q546)</f>
        <v>0</v>
      </c>
      <c r="R547" s="52">
        <f>SUM(R527:R540,R542:R543,R545:R546)</f>
        <v>0</v>
      </c>
      <c r="S547" s="105" t="b">
        <f>Q547+R547=K547</f>
        <v>1</v>
      </c>
      <c r="T547" s="7"/>
      <c r="U547" s="7"/>
      <c r="V547" s="7"/>
      <c r="W547" s="373"/>
      <c r="X547" s="373"/>
      <c r="Y547" s="373"/>
      <c r="Z547" s="1030"/>
      <c r="AA547" s="1030"/>
      <c r="AB547" s="1030"/>
      <c r="AC547" s="1030"/>
      <c r="AD547" s="1030"/>
      <c r="AE547" s="1030"/>
      <c r="AF547" s="1030"/>
      <c r="AG547" s="1030"/>
      <c r="AH547" s="1030"/>
      <c r="AI547" s="1030"/>
      <c r="AJ547" s="1030"/>
      <c r="AK547" s="1030"/>
      <c r="AL547" s="1030"/>
      <c r="AM547" s="1030"/>
      <c r="AN547" s="1030"/>
      <c r="AO547" s="1030"/>
      <c r="AP547" s="1030"/>
      <c r="AQ547" s="1030"/>
      <c r="AR547" s="1030"/>
      <c r="AS547" s="1030"/>
      <c r="AT547" s="1030"/>
      <c r="AU547" s="1030"/>
      <c r="AV547" s="1030"/>
      <c r="AW547" s="1030"/>
      <c r="AX547" s="1030"/>
      <c r="AY547" s="1030"/>
      <c r="AZ547" s="1030"/>
      <c r="BA547" s="1030"/>
      <c r="BB547" s="1030"/>
      <c r="BC547" s="1030"/>
      <c r="BD547" s="1030"/>
    </row>
    <row r="548" spans="1:56" s="1" customFormat="1" ht="12" customHeight="1" thickBot="1">
      <c r="A548" s="300"/>
      <c r="B548" s="605"/>
      <c r="C548" s="876"/>
      <c r="D548" s="107"/>
      <c r="E548" s="107"/>
      <c r="F548" s="107"/>
      <c r="G548" s="107"/>
      <c r="H548" s="107"/>
      <c r="I548" s="876"/>
      <c r="J548" s="2209"/>
      <c r="K548" s="2216"/>
      <c r="L548" s="747"/>
      <c r="M548" s="772"/>
      <c r="N548" s="772"/>
      <c r="O548" s="773"/>
      <c r="P548" s="1178"/>
      <c r="Q548" s="15"/>
      <c r="R548" s="15"/>
      <c r="S548" s="165"/>
      <c r="T548" s="7"/>
      <c r="U548" s="7"/>
      <c r="V548" s="7"/>
      <c r="W548" s="373"/>
      <c r="X548" s="373"/>
      <c r="Y548" s="373"/>
      <c r="Z548" s="1030"/>
      <c r="AA548" s="1030"/>
      <c r="AB548" s="1030"/>
      <c r="AC548" s="1030"/>
      <c r="AD548" s="1030"/>
      <c r="AE548" s="1030"/>
      <c r="AF548" s="1030"/>
      <c r="AG548" s="1030"/>
      <c r="AH548" s="1030"/>
      <c r="AI548" s="1030"/>
      <c r="AJ548" s="1030"/>
      <c r="AK548" s="1030"/>
      <c r="AL548" s="1030"/>
      <c r="AM548" s="1030"/>
      <c r="AN548" s="1030"/>
      <c r="AO548" s="1030"/>
      <c r="AP548" s="1030"/>
      <c r="AQ548" s="1030"/>
      <c r="AR548" s="1030"/>
      <c r="AS548" s="1030"/>
      <c r="AT548" s="1030"/>
      <c r="AU548" s="1030"/>
      <c r="AV548" s="1030"/>
      <c r="AW548" s="1030"/>
      <c r="AX548" s="1030"/>
      <c r="AY548" s="1030"/>
      <c r="AZ548" s="1030"/>
      <c r="BA548" s="1030"/>
      <c r="BB548" s="1030"/>
      <c r="BC548" s="1030"/>
      <c r="BD548" s="1030"/>
    </row>
    <row r="549" spans="1:56" s="1" customFormat="1" ht="16.5" thickTop="1" thickBot="1">
      <c r="A549" s="590" t="s">
        <v>706</v>
      </c>
      <c r="B549" s="601" t="s">
        <v>707</v>
      </c>
      <c r="C549" s="878"/>
      <c r="D549" s="620"/>
      <c r="E549" s="620"/>
      <c r="F549" s="620"/>
      <c r="G549" s="620"/>
      <c r="H549" s="620"/>
      <c r="I549" s="878"/>
      <c r="J549" s="874"/>
      <c r="K549" s="99"/>
      <c r="L549" s="747"/>
      <c r="M549" s="107"/>
      <c r="N549" s="107"/>
      <c r="O549" s="774"/>
      <c r="P549" s="1207"/>
      <c r="Q549" s="13" t="s">
        <v>118</v>
      </c>
      <c r="R549" s="13" t="s">
        <v>119</v>
      </c>
      <c r="S549" s="1501" t="s">
        <v>271</v>
      </c>
      <c r="T549" s="1502"/>
      <c r="U549" s="1502"/>
      <c r="V549" s="1503"/>
      <c r="W549" s="1027"/>
      <c r="X549" s="1027"/>
      <c r="Y549" s="1027"/>
      <c r="Z549" s="1530" t="s">
        <v>333</v>
      </c>
      <c r="AA549" s="1530"/>
      <c r="AB549" s="1530"/>
      <c r="AC549" s="1530"/>
      <c r="AD549" s="1530"/>
      <c r="AE549" s="1527" t="s">
        <v>334</v>
      </c>
      <c r="AF549" s="1528"/>
      <c r="AG549" s="1529"/>
      <c r="AK549" s="1530" t="s">
        <v>333</v>
      </c>
      <c r="AL549" s="1530"/>
      <c r="AM549" s="1530"/>
      <c r="AN549" s="1530"/>
      <c r="AO549" s="1530"/>
      <c r="AP549" s="1527" t="s">
        <v>334</v>
      </c>
      <c r="AQ549" s="1528"/>
      <c r="AR549" s="1529"/>
      <c r="AV549" s="1530" t="s">
        <v>333</v>
      </c>
      <c r="AW549" s="1530"/>
      <c r="AX549" s="1530"/>
      <c r="AY549" s="1530"/>
      <c r="AZ549" s="1530"/>
      <c r="BA549" s="1527" t="s">
        <v>334</v>
      </c>
      <c r="BB549" s="1528"/>
      <c r="BC549" s="1529"/>
    </row>
    <row r="550" spans="1:56" s="1" customFormat="1" ht="11.25" customHeight="1" thickTop="1" thickBot="1">
      <c r="A550" s="591" t="s">
        <v>708</v>
      </c>
      <c r="B550" s="206"/>
      <c r="C550" s="875"/>
      <c r="D550" s="50"/>
      <c r="E550" s="757">
        <f>F550/100</f>
        <v>0</v>
      </c>
      <c r="F550" s="2"/>
      <c r="G550" s="2">
        <f>D550-F550</f>
        <v>0</v>
      </c>
      <c r="H550" s="748" t="e">
        <f>-G550/E550/100</f>
        <v>#DIV/0!</v>
      </c>
      <c r="I550" s="887"/>
      <c r="J550" s="894"/>
      <c r="K550" s="51">
        <f>ROUND(C550*D550*I550,0)</f>
        <v>0</v>
      </c>
      <c r="L550" s="757">
        <f>M550/100</f>
        <v>0</v>
      </c>
      <c r="M550" s="770"/>
      <c r="N550" s="770">
        <f>K550-M550</f>
        <v>0</v>
      </c>
      <c r="O550" s="771" t="e">
        <f>-N550/L550/100</f>
        <v>#DIV/0!</v>
      </c>
      <c r="P550" s="1208"/>
      <c r="Q550" s="50"/>
      <c r="R550" s="160">
        <f>SUM(K550)</f>
        <v>0</v>
      </c>
      <c r="S550" s="1498"/>
      <c r="T550" s="1499"/>
      <c r="U550" s="1499"/>
      <c r="V550" s="1500"/>
      <c r="W550" s="1029"/>
      <c r="X550" s="1031" t="s">
        <v>336</v>
      </c>
      <c r="Y550" s="1021"/>
      <c r="Z550" s="1526"/>
      <c r="AA550" s="1526"/>
      <c r="AB550" s="1526"/>
      <c r="AC550" s="1526"/>
      <c r="AD550" s="1526"/>
      <c r="AE550" s="1523"/>
      <c r="AF550" s="1524"/>
      <c r="AG550" s="1525"/>
      <c r="AI550" s="1018" t="s">
        <v>337</v>
      </c>
      <c r="AJ550" s="1019"/>
      <c r="AK550" s="1526"/>
      <c r="AL550" s="1526"/>
      <c r="AM550" s="1526"/>
      <c r="AN550" s="1526"/>
      <c r="AO550" s="1526"/>
      <c r="AP550" s="1523"/>
      <c r="AQ550" s="1524"/>
      <c r="AR550" s="1525"/>
      <c r="AT550" s="1018" t="s">
        <v>338</v>
      </c>
      <c r="AU550" s="1020"/>
      <c r="AV550" s="1526"/>
      <c r="AW550" s="1526"/>
      <c r="AX550" s="1526"/>
      <c r="AY550" s="1526"/>
      <c r="AZ550" s="1526"/>
      <c r="BA550" s="1523"/>
      <c r="BB550" s="1524"/>
      <c r="BC550" s="1525"/>
    </row>
    <row r="551" spans="1:56" s="1" customFormat="1" ht="11.25" customHeight="1" thickTop="1" thickBot="1">
      <c r="A551" s="591" t="s">
        <v>709</v>
      </c>
      <c r="B551" s="206"/>
      <c r="C551" s="875"/>
      <c r="D551" s="50"/>
      <c r="E551" s="757">
        <f>F551/100</f>
        <v>0</v>
      </c>
      <c r="F551" s="2"/>
      <c r="G551" s="2">
        <f>D551-F551</f>
        <v>0</v>
      </c>
      <c r="H551" s="748" t="e">
        <f>-G551/E551/100</f>
        <v>#DIV/0!</v>
      </c>
      <c r="I551" s="887"/>
      <c r="J551" s="894"/>
      <c r="K551" s="51">
        <f>ROUND(C551*D551*I551,0)</f>
        <v>0</v>
      </c>
      <c r="L551" s="757">
        <f>M551/100</f>
        <v>0</v>
      </c>
      <c r="M551" s="770"/>
      <c r="N551" s="770">
        <f>K551-M551</f>
        <v>0</v>
      </c>
      <c r="O551" s="771" t="e">
        <f>-N551/L551/100</f>
        <v>#DIV/0!</v>
      </c>
      <c r="P551" s="1198"/>
      <c r="Q551" s="50"/>
      <c r="R551" s="160">
        <f>SUM(K551)</f>
        <v>0</v>
      </c>
      <c r="S551" s="1498"/>
      <c r="T551" s="1499"/>
      <c r="U551" s="1499"/>
      <c r="V551" s="1500"/>
      <c r="W551" s="1029"/>
      <c r="X551" s="1031" t="s">
        <v>336</v>
      </c>
      <c r="Y551" s="1021"/>
      <c r="Z551" s="1526"/>
      <c r="AA551" s="1526"/>
      <c r="AB551" s="1526"/>
      <c r="AC551" s="1526"/>
      <c r="AD551" s="1526"/>
      <c r="AE551" s="1523"/>
      <c r="AF551" s="1524"/>
      <c r="AG551" s="1525"/>
      <c r="AI551" s="1018" t="s">
        <v>337</v>
      </c>
      <c r="AJ551" s="1019"/>
      <c r="AK551" s="1526"/>
      <c r="AL551" s="1526"/>
      <c r="AM551" s="1526"/>
      <c r="AN551" s="1526"/>
      <c r="AO551" s="1526"/>
      <c r="AP551" s="1523"/>
      <c r="AQ551" s="1524"/>
      <c r="AR551" s="1525"/>
      <c r="AT551" s="1018" t="s">
        <v>338</v>
      </c>
      <c r="AU551" s="1020"/>
      <c r="AV551" s="1526"/>
      <c r="AW551" s="1526"/>
      <c r="AX551" s="1526"/>
      <c r="AY551" s="1526"/>
      <c r="AZ551" s="1526"/>
      <c r="BA551" s="1523"/>
      <c r="BB551" s="1524"/>
      <c r="BC551" s="1525"/>
    </row>
    <row r="552" spans="1:56" s="1" customFormat="1" ht="11.25" customHeight="1" thickTop="1" thickBot="1">
      <c r="A552" s="300"/>
      <c r="B552" s="600"/>
      <c r="C552" s="281"/>
      <c r="I552" s="891"/>
      <c r="J552" s="14" t="s">
        <v>133</v>
      </c>
      <c r="K552" s="52">
        <f>SUM(K550:K551)</f>
        <v>0</v>
      </c>
      <c r="L552" s="747"/>
      <c r="M552" s="772"/>
      <c r="N552" s="772"/>
      <c r="O552" s="773"/>
      <c r="P552" s="1172"/>
      <c r="Q552" s="52">
        <f>SUM(Q550:Q551)</f>
        <v>0</v>
      </c>
      <c r="R552" s="52">
        <f>SUM(R550:R551)</f>
        <v>0</v>
      </c>
      <c r="S552" s="105" t="b">
        <f>Q552+R552=K552</f>
        <v>1</v>
      </c>
      <c r="T552" s="7"/>
      <c r="U552" s="7"/>
      <c r="V552" s="7"/>
      <c r="W552" s="373"/>
      <c r="X552" s="373"/>
      <c r="Y552" s="373"/>
      <c r="Z552" s="1030"/>
      <c r="AA552" s="1030"/>
      <c r="AB552" s="1030"/>
      <c r="AC552" s="1030"/>
      <c r="AD552" s="1030"/>
      <c r="AE552" s="1030"/>
      <c r="AF552" s="1030"/>
      <c r="AG552" s="1030"/>
      <c r="AH552" s="1030"/>
      <c r="AI552" s="1030"/>
      <c r="AJ552" s="1030"/>
      <c r="AK552" s="1030"/>
      <c r="AL552" s="1030"/>
      <c r="AM552" s="1030"/>
      <c r="AN552" s="1030"/>
      <c r="AO552" s="1030"/>
      <c r="AP552" s="1030"/>
      <c r="AQ552" s="1030"/>
      <c r="AR552" s="1030"/>
      <c r="AS552" s="1030"/>
      <c r="AT552" s="1030"/>
      <c r="AU552" s="1030"/>
      <c r="AV552" s="1030"/>
      <c r="AW552" s="1030"/>
      <c r="AX552" s="1030"/>
      <c r="AY552" s="1030"/>
      <c r="AZ552" s="1030"/>
      <c r="BA552" s="1030"/>
      <c r="BB552" s="1030"/>
      <c r="BC552" s="1030"/>
      <c r="BD552" s="1030"/>
    </row>
    <row r="553" spans="1:56" s="1" customFormat="1" ht="11.25" customHeight="1" thickBot="1">
      <c r="A553" s="300"/>
      <c r="B553" s="605"/>
      <c r="C553" s="281"/>
      <c r="I553" s="891"/>
      <c r="J553" s="2209"/>
      <c r="K553" s="2216"/>
      <c r="L553" s="747"/>
      <c r="M553" s="772"/>
      <c r="N553" s="772"/>
      <c r="O553" s="773"/>
      <c r="P553" s="1178"/>
      <c r="Q553" s="15"/>
      <c r="R553" s="15"/>
      <c r="S553" s="165"/>
      <c r="T553" s="7"/>
      <c r="U553" s="7"/>
      <c r="V553" s="7"/>
      <c r="W553" s="373"/>
      <c r="X553" s="373"/>
      <c r="Y553" s="373"/>
      <c r="Z553" s="1030"/>
      <c r="AA553" s="1030"/>
      <c r="AB553" s="1030"/>
      <c r="AC553" s="1030"/>
      <c r="AD553" s="1030"/>
      <c r="AE553" s="1030"/>
      <c r="AF553" s="1030"/>
      <c r="AG553" s="1030"/>
      <c r="AH553" s="1030"/>
      <c r="AI553" s="1030"/>
      <c r="AJ553" s="1030"/>
      <c r="AK553" s="1030"/>
      <c r="AL553" s="1030"/>
      <c r="AM553" s="1030"/>
      <c r="AN553" s="1030"/>
      <c r="AO553" s="1030"/>
      <c r="AP553" s="1030"/>
      <c r="AQ553" s="1030"/>
      <c r="AR553" s="1030"/>
      <c r="AS553" s="1030"/>
      <c r="AT553" s="1030"/>
      <c r="AU553" s="1030"/>
      <c r="AV553" s="1030"/>
      <c r="AW553" s="1030"/>
      <c r="AX553" s="1030"/>
      <c r="AY553" s="1030"/>
      <c r="AZ553" s="1030"/>
      <c r="BA553" s="1030"/>
      <c r="BB553" s="1030"/>
      <c r="BC553" s="1030"/>
      <c r="BD553" s="1030"/>
    </row>
    <row r="554" spans="1:56" s="1" customFormat="1" ht="17.25" thickTop="1" thickBot="1">
      <c r="A554" s="1186"/>
      <c r="B554" s="1187"/>
      <c r="C554" s="1187"/>
      <c r="D554" s="1187"/>
      <c r="E554" s="1187"/>
      <c r="F554" s="1187"/>
      <c r="G554" s="1187"/>
      <c r="H554" s="1187"/>
      <c r="I554" s="1187"/>
      <c r="J554" s="1414" t="s">
        <v>710</v>
      </c>
      <c r="K554" s="55">
        <f>SUM(K8,K36,K82,K87,K118,K148,K178,K197,K216,K234,K254,K261,K281,K298,K315,K332,K349,K373,K407,K420,K450,K459,K464,K476,K489,K494,K512,K524,K547,K552)</f>
        <v>0</v>
      </c>
      <c r="L554" s="747"/>
      <c r="M554" s="772"/>
      <c r="N554" s="772"/>
      <c r="O554" s="773"/>
      <c r="P554" s="1204"/>
      <c r="Q554" s="55">
        <f>SUM(Q8,Q36,Q82,Q87,Q118,Q148,Q178,Q197,Q216,Q234,Q254,Q261,Q281,Q298,Q315,Q332,Q349,Q373,Q407,Q420,Q450,Q459,Q464,Q476,Q489,Q494,Q512,Q524,Q547,Q552)</f>
        <v>0</v>
      </c>
      <c r="R554" s="55">
        <f>SUM(R8,R36,R82,R87,R118,R148,R178,R197,R216,R234,R254,R261,R281,R298,R315,R332,R349,R373,R407,R420,R450,R459,R464,R476,R489,R494,R512,R524,R547,R552)</f>
        <v>0</v>
      </c>
      <c r="S554" s="167" t="b">
        <f>Q554+R554=K554</f>
        <v>1</v>
      </c>
      <c r="T554" s="7"/>
      <c r="U554" s="7"/>
      <c r="V554" s="7"/>
      <c r="W554" s="373"/>
      <c r="X554" s="373"/>
      <c r="Y554" s="373"/>
      <c r="Z554" s="1030"/>
      <c r="AA554" s="1030"/>
      <c r="AB554" s="1030"/>
      <c r="AC554" s="1030"/>
      <c r="AD554" s="1030"/>
      <c r="AE554" s="1030"/>
      <c r="AF554" s="1030"/>
      <c r="AG554" s="1030"/>
      <c r="AH554" s="1030"/>
      <c r="AI554" s="1030"/>
      <c r="AJ554" s="1030"/>
      <c r="AK554" s="1030"/>
      <c r="AL554" s="1030"/>
      <c r="AM554" s="1030"/>
      <c r="AN554" s="1030"/>
      <c r="AO554" s="1030"/>
      <c r="AP554" s="1030"/>
      <c r="AQ554" s="1030"/>
      <c r="AR554" s="1030"/>
      <c r="AS554" s="1030"/>
      <c r="AT554" s="1030"/>
      <c r="AU554" s="1030"/>
      <c r="AV554" s="1030"/>
      <c r="AW554" s="1030"/>
      <c r="AX554" s="1030"/>
      <c r="AY554" s="1030"/>
      <c r="AZ554" s="1030"/>
      <c r="BA554" s="1030"/>
      <c r="BB554" s="1030"/>
      <c r="BC554" s="1030"/>
      <c r="BD554" s="1030"/>
    </row>
    <row r="555" spans="1:56" ht="11.25" customHeight="1" thickTop="1" thickBot="1">
      <c r="A555" s="213"/>
      <c r="L555" s="747"/>
      <c r="M555" s="772"/>
      <c r="N555" s="772"/>
      <c r="O555" s="773"/>
      <c r="S555" s="2214"/>
      <c r="T555" s="164"/>
      <c r="U555" s="164"/>
      <c r="V555" s="164"/>
      <c r="W555" s="1044"/>
      <c r="X555" s="1044"/>
      <c r="Y555" s="1044"/>
      <c r="Z555" s="1045"/>
      <c r="AA555" s="1045"/>
      <c r="AB555" s="1045"/>
      <c r="AC555" s="1045"/>
      <c r="AD555" s="1045"/>
      <c r="AE555" s="1045"/>
      <c r="AF555" s="1045"/>
      <c r="AG555" s="1045"/>
      <c r="AH555" s="1045"/>
      <c r="AI555" s="1045"/>
      <c r="AJ555" s="1045"/>
      <c r="AK555" s="1045"/>
      <c r="AL555" s="1045"/>
      <c r="AM555" s="1045"/>
      <c r="AN555" s="1045"/>
      <c r="AO555" s="1045"/>
      <c r="AP555" s="1045"/>
      <c r="AQ555" s="1045"/>
      <c r="AR555" s="1045"/>
      <c r="AS555" s="1045"/>
      <c r="AT555" s="1045"/>
      <c r="AU555" s="1045"/>
      <c r="AV555" s="1045"/>
      <c r="AW555" s="1045"/>
      <c r="AX555" s="1045"/>
      <c r="AY555" s="1045"/>
      <c r="AZ555" s="1045"/>
      <c r="BA555" s="1045"/>
      <c r="BB555" s="1045"/>
      <c r="BC555" s="1045"/>
      <c r="BD555" s="1045"/>
    </row>
    <row r="556" spans="1:56" s="1" customFormat="1" ht="16.5" thickTop="1" thickBot="1">
      <c r="A556" s="590" t="s">
        <v>711</v>
      </c>
      <c r="B556" s="601" t="s">
        <v>712</v>
      </c>
      <c r="C556" s="874"/>
      <c r="D556" s="98"/>
      <c r="E556" s="98"/>
      <c r="F556" s="98"/>
      <c r="G556" s="98"/>
      <c r="H556" s="98"/>
      <c r="I556" s="874"/>
      <c r="J556" s="874"/>
      <c r="K556" s="99"/>
      <c r="L556" s="747"/>
      <c r="M556" s="107"/>
      <c r="N556" s="107"/>
      <c r="O556" s="774"/>
      <c r="P556" s="1207"/>
      <c r="Q556" s="13" t="s">
        <v>118</v>
      </c>
      <c r="R556" s="13" t="s">
        <v>119</v>
      </c>
      <c r="S556" s="1501" t="s">
        <v>271</v>
      </c>
      <c r="T556" s="1502"/>
      <c r="U556" s="1502"/>
      <c r="V556" s="1503"/>
      <c r="W556" s="373"/>
      <c r="X556" s="373"/>
      <c r="Y556" s="373"/>
      <c r="Z556" s="1030"/>
      <c r="AA556" s="1030"/>
      <c r="AB556" s="1030"/>
      <c r="AC556" s="1030"/>
      <c r="AD556" s="1030"/>
      <c r="AE556" s="1030"/>
      <c r="AF556" s="1030"/>
      <c r="AG556" s="1030"/>
      <c r="AH556" s="1030"/>
      <c r="AI556" s="1030"/>
      <c r="AJ556" s="1030"/>
      <c r="AK556" s="1030"/>
      <c r="AL556" s="1030"/>
      <c r="AM556" s="1030"/>
      <c r="AN556" s="1030"/>
      <c r="AO556" s="1030"/>
      <c r="AP556" s="1030"/>
      <c r="AQ556" s="1030"/>
      <c r="AR556" s="1030"/>
      <c r="AS556" s="1030"/>
      <c r="AT556" s="1030"/>
      <c r="AU556" s="1030"/>
      <c r="AV556" s="1030"/>
      <c r="AW556" s="1030"/>
      <c r="AX556" s="1030"/>
      <c r="AY556" s="1030"/>
      <c r="AZ556" s="1030"/>
      <c r="BA556" s="1030"/>
      <c r="BB556" s="1030"/>
      <c r="BC556" s="1030"/>
      <c r="BD556" s="1030"/>
    </row>
    <row r="557" spans="1:56" s="1" customFormat="1" ht="11.25" customHeight="1" thickTop="1" thickBot="1">
      <c r="A557" s="591" t="s">
        <v>713</v>
      </c>
      <c r="B557" s="206"/>
      <c r="C557" s="875"/>
      <c r="D557" s="50"/>
      <c r="E557" s="757">
        <f>F557/100</f>
        <v>0</v>
      </c>
      <c r="F557" s="2"/>
      <c r="G557" s="2">
        <f>D557-F557</f>
        <v>0</v>
      </c>
      <c r="H557" s="748" t="e">
        <f>-G557/E557/100</f>
        <v>#DIV/0!</v>
      </c>
      <c r="I557" s="887"/>
      <c r="J557" s="900"/>
      <c r="K557" s="51">
        <f>ROUND(C557*D557*I557,0)</f>
        <v>0</v>
      </c>
      <c r="L557" s="757">
        <f>M557/100</f>
        <v>0</v>
      </c>
      <c r="M557" s="770"/>
      <c r="N557" s="770">
        <f>K557-M557</f>
        <v>0</v>
      </c>
      <c r="O557" s="771" t="e">
        <f>-N557/L557/100</f>
        <v>#DIV/0!</v>
      </c>
      <c r="P557" s="1209"/>
      <c r="Q557" s="54"/>
      <c r="R557" s="163">
        <f>K557</f>
        <v>0</v>
      </c>
      <c r="S557" s="1498"/>
      <c r="T557" s="1499"/>
      <c r="U557" s="1499"/>
      <c r="V557" s="1500"/>
      <c r="W557" s="373"/>
      <c r="X557" s="373"/>
      <c r="Y557" s="373"/>
      <c r="Z557" s="1030"/>
      <c r="AA557" s="1030"/>
      <c r="AB557" s="1030"/>
      <c r="AC557" s="1030"/>
      <c r="AD557" s="1030"/>
      <c r="AE557" s="1030"/>
      <c r="AF557" s="1030"/>
      <c r="AG557" s="1030"/>
      <c r="AH557" s="1030"/>
      <c r="AI557" s="1030"/>
      <c r="AJ557" s="1030"/>
      <c r="AK557" s="1030"/>
      <c r="AL557" s="1030"/>
      <c r="AM557" s="1030"/>
      <c r="AN557" s="1030"/>
      <c r="AO557" s="1030"/>
      <c r="AP557" s="1030"/>
      <c r="AQ557" s="1030"/>
      <c r="AR557" s="1030"/>
      <c r="AS557" s="1030"/>
      <c r="AT557" s="1030"/>
      <c r="AU557" s="1030"/>
      <c r="AV557" s="1030"/>
      <c r="AW557" s="1030"/>
      <c r="AX557" s="1030"/>
      <c r="AY557" s="1030"/>
      <c r="AZ557" s="1030"/>
      <c r="BA557" s="1030"/>
      <c r="BB557" s="1030"/>
      <c r="BC557" s="1030"/>
      <c r="BD557" s="1030"/>
    </row>
    <row r="558" spans="1:56" s="1" customFormat="1" ht="11.25" customHeight="1" thickTop="1" thickBot="1">
      <c r="A558" s="300"/>
      <c r="B558" s="600"/>
      <c r="C558" s="281"/>
      <c r="I558" s="891"/>
      <c r="J558" s="14" t="s">
        <v>133</v>
      </c>
      <c r="K558" s="52">
        <f>SUM(K557)</f>
        <v>0</v>
      </c>
      <c r="L558" s="747"/>
      <c r="M558" s="772"/>
      <c r="N558" s="772"/>
      <c r="O558" s="773"/>
      <c r="P558" s="1172"/>
      <c r="Q558" s="52">
        <f>SUM(Q557)</f>
        <v>0</v>
      </c>
      <c r="R558" s="52">
        <f>SUM(R557)</f>
        <v>0</v>
      </c>
      <c r="S558" s="105" t="b">
        <f>Q558+R558=K558</f>
        <v>1</v>
      </c>
      <c r="T558" s="7"/>
      <c r="U558" s="7"/>
      <c r="V558" s="7"/>
      <c r="W558" s="373"/>
      <c r="X558" s="373"/>
      <c r="Y558" s="373"/>
      <c r="Z558" s="1030"/>
      <c r="AA558" s="1030"/>
      <c r="AB558" s="1030"/>
      <c r="AC558" s="1030"/>
      <c r="AD558" s="1030"/>
      <c r="AE558" s="1030"/>
      <c r="AF558" s="1030"/>
      <c r="AG558" s="1030"/>
      <c r="AH558" s="1030"/>
      <c r="AI558" s="1030"/>
      <c r="AJ558" s="1030"/>
      <c r="AK558" s="1030"/>
      <c r="AL558" s="1030"/>
      <c r="AM558" s="1030"/>
      <c r="AN558" s="1030"/>
      <c r="AO558" s="1030"/>
      <c r="AP558" s="1030"/>
      <c r="AQ558" s="1030"/>
      <c r="AR558" s="1030"/>
      <c r="AS558" s="1030"/>
      <c r="AT558" s="1030"/>
      <c r="AU558" s="1030"/>
      <c r="AV558" s="1030"/>
      <c r="AW558" s="1030"/>
      <c r="AX558" s="1030"/>
      <c r="AY558" s="1030"/>
      <c r="AZ558" s="1030"/>
      <c r="BA558" s="1030"/>
      <c r="BB558" s="1030"/>
      <c r="BC558" s="1030"/>
      <c r="BD558" s="1030"/>
    </row>
    <row r="559" spans="1:56" ht="11.25" customHeight="1" thickBot="1">
      <c r="A559" s="213"/>
      <c r="B559" s="600"/>
      <c r="J559" s="2209"/>
      <c r="K559" s="6"/>
      <c r="L559" s="747"/>
      <c r="M559" s="772"/>
      <c r="N559" s="772"/>
      <c r="O559" s="773"/>
      <c r="P559" s="1173"/>
      <c r="Q559" s="10"/>
      <c r="R559" s="6"/>
      <c r="S559" s="2214"/>
      <c r="T559" s="164"/>
      <c r="U559" s="164"/>
      <c r="V559" s="164"/>
      <c r="W559" s="1044"/>
      <c r="X559" s="1044"/>
      <c r="Y559" s="1044"/>
      <c r="Z559" s="1045"/>
      <c r="AA559" s="1045"/>
      <c r="AB559" s="1045"/>
      <c r="AC559" s="1045"/>
      <c r="AD559" s="1045"/>
      <c r="AE559" s="1045"/>
      <c r="AF559" s="1045"/>
      <c r="AG559" s="1045"/>
      <c r="AH559" s="1045"/>
      <c r="AI559" s="1045"/>
      <c r="AJ559" s="1045"/>
      <c r="AK559" s="1045"/>
      <c r="AL559" s="1045"/>
      <c r="AM559" s="1045"/>
      <c r="AN559" s="1045"/>
      <c r="AO559" s="1045"/>
      <c r="AP559" s="1045"/>
      <c r="AQ559" s="1045"/>
      <c r="AR559" s="1045"/>
      <c r="AS559" s="1045"/>
      <c r="AT559" s="1045"/>
      <c r="AU559" s="1045"/>
      <c r="AV559" s="1045"/>
      <c r="AW559" s="1045"/>
      <c r="AX559" s="1045"/>
      <c r="AY559" s="1045"/>
      <c r="AZ559" s="1045"/>
      <c r="BA559" s="1045"/>
      <c r="BB559" s="1045"/>
      <c r="BC559" s="1045"/>
      <c r="BD559" s="1045"/>
    </row>
    <row r="560" spans="1:56" s="1" customFormat="1" ht="16.5" customHeight="1" thickTop="1" thickBot="1">
      <c r="A560" s="590" t="s">
        <v>714</v>
      </c>
      <c r="B560" s="601" t="s">
        <v>715</v>
      </c>
      <c r="C560" s="874"/>
      <c r="D560" s="104" t="s">
        <v>266</v>
      </c>
      <c r="E560" s="906"/>
      <c r="F560" s="759"/>
      <c r="G560" s="759"/>
      <c r="H560" s="759"/>
      <c r="I560" s="910"/>
      <c r="J560" s="910"/>
      <c r="K560" s="99"/>
      <c r="L560" s="747"/>
      <c r="M560" s="107"/>
      <c r="N560" s="107"/>
      <c r="O560" s="774"/>
      <c r="P560" s="1207"/>
      <c r="Q560" s="13" t="s">
        <v>118</v>
      </c>
      <c r="R560" s="13" t="s">
        <v>119</v>
      </c>
      <c r="S560" s="1501" t="s">
        <v>271</v>
      </c>
      <c r="T560" s="1502"/>
      <c r="U560" s="1502"/>
      <c r="V560" s="1503"/>
      <c r="W560" s="373"/>
      <c r="X560" s="373"/>
      <c r="Y560" s="373"/>
      <c r="Z560" s="1030"/>
      <c r="AA560" s="1030"/>
      <c r="AB560" s="1030"/>
      <c r="AC560" s="1030"/>
      <c r="AD560" s="1030"/>
      <c r="AE560" s="1030"/>
      <c r="AF560" s="1030"/>
      <c r="AG560" s="1030"/>
      <c r="AH560" s="1030"/>
      <c r="AI560" s="1030"/>
      <c r="AJ560" s="1030"/>
      <c r="AK560" s="1030"/>
      <c r="AL560" s="1030"/>
      <c r="AM560" s="1030"/>
      <c r="AN560" s="1030"/>
      <c r="AO560" s="1030"/>
      <c r="AP560" s="1030"/>
      <c r="AQ560" s="1030"/>
      <c r="AR560" s="1030"/>
      <c r="AS560" s="1030"/>
      <c r="AT560" s="1030"/>
      <c r="AU560" s="1030"/>
      <c r="AV560" s="1030"/>
      <c r="AW560" s="1030"/>
      <c r="AX560" s="1030"/>
      <c r="AY560" s="1030"/>
      <c r="AZ560" s="1030"/>
      <c r="BA560" s="1030"/>
      <c r="BB560" s="1030"/>
      <c r="BC560" s="1030"/>
      <c r="BD560" s="1030"/>
    </row>
    <row r="561" spans="1:56" s="1" customFormat="1" ht="11.25" customHeight="1" thickTop="1" thickBot="1">
      <c r="A561" s="591" t="s">
        <v>716</v>
      </c>
      <c r="B561" s="463">
        <f>'Prod. Info'!C20</f>
        <v>0</v>
      </c>
      <c r="C561" s="884"/>
      <c r="D561" s="907">
        <v>0</v>
      </c>
      <c r="E561" s="763"/>
      <c r="F561" s="764"/>
      <c r="G561" s="764"/>
      <c r="H561" s="765"/>
      <c r="I561" s="911"/>
      <c r="J561" s="912"/>
      <c r="K561" s="682">
        <f>ROUND(SUM($K554*D561),0)</f>
        <v>0</v>
      </c>
      <c r="L561" s="757">
        <f>M561/100</f>
        <v>0</v>
      </c>
      <c r="M561" s="779"/>
      <c r="N561" s="770">
        <f>K561-M561</f>
        <v>0</v>
      </c>
      <c r="O561" s="771" t="e">
        <f>-N561/L561/100</f>
        <v>#DIV/0!</v>
      </c>
      <c r="P561" s="1209"/>
      <c r="Q561" s="54"/>
      <c r="R561" s="163">
        <f>K561</f>
        <v>0</v>
      </c>
      <c r="S561" s="1498"/>
      <c r="T561" s="1499"/>
      <c r="U561" s="1499"/>
      <c r="V561" s="1500"/>
      <c r="W561" s="373"/>
      <c r="X561" s="373"/>
      <c r="Y561" s="373"/>
      <c r="Z561" s="1030"/>
      <c r="AA561" s="1030"/>
      <c r="AB561" s="1030"/>
      <c r="AC561" s="1030"/>
      <c r="AD561" s="1030"/>
      <c r="AE561" s="1030"/>
      <c r="AF561" s="1030"/>
      <c r="AG561" s="1030"/>
      <c r="AH561" s="1030"/>
      <c r="AI561" s="1030"/>
      <c r="AJ561" s="1030"/>
      <c r="AK561" s="1030"/>
      <c r="AL561" s="1030"/>
      <c r="AM561" s="1030"/>
      <c r="AN561" s="1030"/>
      <c r="AO561" s="1030"/>
      <c r="AP561" s="1030"/>
      <c r="AQ561" s="1030"/>
      <c r="AR561" s="1030"/>
      <c r="AS561" s="1030"/>
      <c r="AT561" s="1030"/>
      <c r="AU561" s="1030"/>
      <c r="AV561" s="1030"/>
      <c r="AW561" s="1030"/>
      <c r="AX561" s="1030"/>
      <c r="AY561" s="1030"/>
      <c r="AZ561" s="1030"/>
      <c r="BA561" s="1030"/>
      <c r="BB561" s="1030"/>
      <c r="BC561" s="1030"/>
      <c r="BD561" s="1030"/>
    </row>
    <row r="562" spans="1:56" s="1" customFormat="1" ht="11.25" customHeight="1" thickTop="1" thickBot="1">
      <c r="A562" s="591" t="s">
        <v>717</v>
      </c>
      <c r="B562" s="206"/>
      <c r="C562" s="885"/>
      <c r="D562" s="22"/>
      <c r="E562" s="763"/>
      <c r="F562" s="764"/>
      <c r="G562" s="764"/>
      <c r="H562" s="765"/>
      <c r="I562" s="913"/>
      <c r="J562" s="914"/>
      <c r="K562" s="51">
        <f>ROUND(SUM($K554*D562),0)</f>
        <v>0</v>
      </c>
      <c r="L562" s="757">
        <f>M562/100</f>
        <v>0</v>
      </c>
      <c r="M562" s="779"/>
      <c r="N562" s="770">
        <f>K562-M562</f>
        <v>0</v>
      </c>
      <c r="O562" s="771" t="e">
        <f>-N562/L562/100</f>
        <v>#DIV/0!</v>
      </c>
      <c r="P562" s="1199"/>
      <c r="Q562" s="50"/>
      <c r="R562" s="681">
        <f>K562</f>
        <v>0</v>
      </c>
      <c r="S562" s="1498"/>
      <c r="T562" s="1499"/>
      <c r="U562" s="1499"/>
      <c r="V562" s="1500"/>
      <c r="W562" s="373"/>
      <c r="X562" s="373"/>
      <c r="Y562" s="373"/>
      <c r="Z562" s="1030"/>
      <c r="AA562" s="1030"/>
      <c r="AB562" s="1030"/>
      <c r="AC562" s="1030"/>
      <c r="AD562" s="1030"/>
      <c r="AE562" s="1030"/>
      <c r="AF562" s="1030"/>
      <c r="AG562" s="1030"/>
      <c r="AH562" s="1030"/>
      <c r="AI562" s="1030"/>
      <c r="AJ562" s="1030"/>
      <c r="AK562" s="1030"/>
      <c r="AL562" s="1030"/>
      <c r="AM562" s="1030"/>
      <c r="AN562" s="1030"/>
      <c r="AO562" s="1030"/>
      <c r="AP562" s="1030"/>
      <c r="AQ562" s="1030"/>
      <c r="AR562" s="1030"/>
      <c r="AS562" s="1030"/>
      <c r="AT562" s="1030"/>
      <c r="AU562" s="1030"/>
      <c r="AV562" s="1030"/>
      <c r="AW562" s="1030"/>
      <c r="AX562" s="1030"/>
      <c r="AY562" s="1030"/>
      <c r="AZ562" s="1030"/>
      <c r="BA562" s="1030"/>
      <c r="BB562" s="1030"/>
      <c r="BC562" s="1030"/>
      <c r="BD562" s="1030"/>
    </row>
    <row r="563" spans="1:56" s="1" customFormat="1" ht="11.25" customHeight="1" thickTop="1" thickBot="1">
      <c r="A563" s="1030"/>
      <c r="B563" s="1030"/>
      <c r="C563" s="1030"/>
      <c r="D563" s="1030"/>
      <c r="E563" s="1030"/>
      <c r="F563" s="1030"/>
      <c r="G563" s="1030"/>
      <c r="H563" s="1030"/>
      <c r="I563" s="1030"/>
      <c r="J563" s="14" t="s">
        <v>133</v>
      </c>
      <c r="K563" s="52">
        <f>SUM(K561:K562)</f>
        <v>0</v>
      </c>
      <c r="L563" s="747"/>
      <c r="M563" s="772"/>
      <c r="N563" s="772"/>
      <c r="O563" s="773"/>
      <c r="P563" s="1172"/>
      <c r="Q563" s="52">
        <f>SUM(Q561:Q562)</f>
        <v>0</v>
      </c>
      <c r="R563" s="52">
        <f>SUM(R561:R562)</f>
        <v>0</v>
      </c>
      <c r="S563" s="1035" t="b">
        <f>Q563+R563=K563</f>
        <v>1</v>
      </c>
      <c r="T563" s="1030"/>
      <c r="U563" s="1030"/>
      <c r="V563" s="1030"/>
      <c r="W563" s="373"/>
      <c r="X563" s="373"/>
      <c r="Y563" s="373"/>
      <c r="Z563" s="1030"/>
      <c r="AA563" s="1030"/>
      <c r="AB563" s="1030"/>
      <c r="AC563" s="1030"/>
      <c r="AD563" s="1030"/>
      <c r="AE563" s="1030"/>
      <c r="AF563" s="1030"/>
      <c r="AG563" s="1030"/>
      <c r="AH563" s="1030"/>
      <c r="AI563" s="1030"/>
      <c r="AJ563" s="1030"/>
      <c r="AK563" s="1030"/>
      <c r="AL563" s="1030"/>
      <c r="AM563" s="1030"/>
      <c r="AN563" s="1030"/>
      <c r="AO563" s="1030"/>
      <c r="AP563" s="1030"/>
      <c r="AQ563" s="1030"/>
      <c r="AR563" s="1030"/>
      <c r="AS563" s="1030"/>
      <c r="AT563" s="1030"/>
      <c r="AU563" s="1030"/>
      <c r="AV563" s="1030"/>
      <c r="AW563" s="1030"/>
      <c r="AX563" s="1030"/>
      <c r="AY563" s="1030"/>
      <c r="AZ563" s="1030"/>
      <c r="BA563" s="1030"/>
      <c r="BB563" s="1030"/>
      <c r="BC563" s="1030"/>
      <c r="BD563" s="1030"/>
    </row>
    <row r="564" spans="1:56" s="1" customFormat="1" ht="12" customHeight="1" thickBot="1">
      <c r="A564" s="1030"/>
      <c r="B564" s="1030"/>
      <c r="C564" s="1030"/>
      <c r="D564" s="1030"/>
      <c r="E564" s="1030"/>
      <c r="F564" s="1030"/>
      <c r="G564" s="1030"/>
      <c r="H564" s="1030"/>
      <c r="I564" s="1030"/>
      <c r="J564" s="1057"/>
      <c r="K564" s="1057"/>
      <c r="L564" s="1057"/>
      <c r="M564" s="1057"/>
      <c r="N564" s="1057"/>
      <c r="O564" s="1167"/>
      <c r="P564" s="1170"/>
      <c r="Q564" s="1057"/>
      <c r="R564" s="1057"/>
      <c r="S564" s="1035"/>
      <c r="T564" s="1030"/>
      <c r="U564" s="1030"/>
      <c r="V564" s="1030"/>
      <c r="W564" s="373"/>
      <c r="X564" s="373"/>
      <c r="Y564" s="373"/>
      <c r="Z564" s="1030"/>
      <c r="AA564" s="1030"/>
      <c r="AB564" s="1030"/>
      <c r="AC564" s="1030"/>
      <c r="AD564" s="1030"/>
      <c r="AE564" s="1030"/>
      <c r="AF564" s="1030"/>
      <c r="AG564" s="1030"/>
      <c r="AH564" s="1030"/>
      <c r="AI564" s="1030"/>
      <c r="AJ564" s="1030"/>
      <c r="AK564" s="1030"/>
      <c r="AL564" s="1030"/>
      <c r="AM564" s="1030"/>
      <c r="AN564" s="1030"/>
      <c r="AO564" s="1030"/>
      <c r="AP564" s="1030"/>
      <c r="AQ564" s="1030"/>
      <c r="AR564" s="1030"/>
      <c r="AS564" s="1030"/>
      <c r="AT564" s="1030"/>
      <c r="AU564" s="1030"/>
      <c r="AV564" s="1030"/>
      <c r="AW564" s="1030"/>
      <c r="AX564" s="1030"/>
      <c r="AY564" s="1030"/>
      <c r="AZ564" s="1030"/>
      <c r="BA564" s="1030"/>
      <c r="BB564" s="1030"/>
      <c r="BC564" s="1030"/>
      <c r="BD564" s="1030"/>
    </row>
    <row r="565" spans="1:56" s="1" customFormat="1" ht="12" customHeight="1" thickBot="1">
      <c r="A565" s="1193" t="s">
        <v>718</v>
      </c>
      <c r="B565" s="1194"/>
      <c r="D565" s="1048">
        <v>9.5000000000000001E-2</v>
      </c>
      <c r="E565" s="1022"/>
      <c r="F565" s="1022"/>
      <c r="G565" s="1022"/>
      <c r="H565" s="1022"/>
      <c r="I565" s="1195" t="s">
        <v>719</v>
      </c>
      <c r="J565" s="1196"/>
      <c r="K565" s="1197"/>
      <c r="L565" s="747"/>
      <c r="M565" s="772"/>
      <c r="N565" s="772"/>
      <c r="O565" s="773"/>
      <c r="P565" s="1210"/>
      <c r="Q565" s="1057"/>
      <c r="R565" s="1551" t="s">
        <v>720</v>
      </c>
      <c r="S565" s="1552"/>
      <c r="T565" s="1552"/>
      <c r="U565" s="1552"/>
      <c r="V565" s="1553"/>
      <c r="W565" s="373"/>
      <c r="X565" s="373"/>
      <c r="Y565" s="373"/>
      <c r="Z565" s="1030"/>
      <c r="AA565" s="1030"/>
      <c r="AG565" s="1030"/>
      <c r="AH565" s="1030"/>
      <c r="AI565" s="1030"/>
      <c r="AJ565" s="1030"/>
      <c r="AK565" s="1030"/>
      <c r="AL565" s="1030"/>
      <c r="AM565" s="1030"/>
      <c r="AN565" s="1030"/>
      <c r="AO565" s="1030"/>
      <c r="AP565" s="1030"/>
      <c r="AQ565" s="1030"/>
      <c r="AR565" s="1030"/>
      <c r="AS565" s="1030"/>
      <c r="AT565" s="1030"/>
      <c r="AU565" s="1030"/>
      <c r="AV565" s="1030"/>
      <c r="AW565" s="1030"/>
      <c r="AX565" s="1030"/>
      <c r="AY565" s="1030"/>
      <c r="AZ565" s="1030"/>
      <c r="BA565" s="1030"/>
      <c r="BB565" s="1030"/>
      <c r="BC565" s="1030"/>
      <c r="BD565" s="1030"/>
    </row>
    <row r="566" spans="1:56" s="1" customFormat="1" ht="12" customHeight="1" thickBot="1">
      <c r="A566" s="1049">
        <v>0.2</v>
      </c>
      <c r="B566" s="1050" t="s">
        <v>721</v>
      </c>
      <c r="D566" s="1051">
        <v>0.09</v>
      </c>
      <c r="E566" s="1023"/>
      <c r="F566" s="1023"/>
      <c r="G566" s="1023"/>
      <c r="H566" s="1023"/>
      <c r="I566" s="1190" t="s">
        <v>722</v>
      </c>
      <c r="J566" s="1191"/>
      <c r="K566" s="1192"/>
      <c r="L566" s="747"/>
      <c r="M566" s="772"/>
      <c r="N566" s="772"/>
      <c r="O566" s="773"/>
      <c r="P566" s="1210"/>
      <c r="Q566" s="1057"/>
      <c r="R566" s="1554"/>
      <c r="S566" s="1555"/>
      <c r="T566" s="1555"/>
      <c r="U566" s="1555"/>
      <c r="V566" s="1556"/>
      <c r="W566" s="373"/>
      <c r="X566" s="373"/>
      <c r="Y566" s="373"/>
      <c r="Z566" s="1030"/>
      <c r="AA566" s="1030"/>
      <c r="AG566" s="1030"/>
      <c r="AH566" s="1030"/>
      <c r="AI566" s="1030"/>
      <c r="AJ566" s="1030"/>
      <c r="AK566" s="1030"/>
      <c r="AL566" s="1030"/>
      <c r="AM566" s="1030"/>
      <c r="AN566" s="1030"/>
      <c r="AO566" s="1030"/>
      <c r="AP566" s="1030"/>
      <c r="AQ566" s="1030"/>
      <c r="AR566" s="1030"/>
      <c r="AS566" s="1030"/>
      <c r="AT566" s="1030"/>
      <c r="AU566" s="1030"/>
      <c r="AV566" s="1030"/>
      <c r="AW566" s="1030"/>
      <c r="AX566" s="1030"/>
      <c r="AY566" s="1030"/>
      <c r="AZ566" s="1030"/>
      <c r="BA566" s="1030"/>
      <c r="BB566" s="1030"/>
      <c r="BC566" s="1030"/>
      <c r="BD566" s="1030"/>
    </row>
    <row r="567" spans="1:56" s="1" customFormat="1" ht="12" customHeight="1">
      <c r="A567" s="1051">
        <v>0.19</v>
      </c>
      <c r="B567" s="1052" t="s">
        <v>723</v>
      </c>
      <c r="D567" s="1053">
        <v>8.5000000000000006E-2</v>
      </c>
      <c r="E567" s="1023"/>
      <c r="F567" s="1023"/>
      <c r="G567" s="1023"/>
      <c r="H567" s="1023"/>
      <c r="I567" s="1190" t="s">
        <v>724</v>
      </c>
      <c r="J567" s="1191"/>
      <c r="K567" s="1192"/>
      <c r="L567" s="747"/>
      <c r="M567" s="772"/>
      <c r="N567" s="772"/>
      <c r="O567" s="773"/>
      <c r="P567" s="1201"/>
      <c r="Q567" s="1057"/>
      <c r="R567" s="1539" t="s">
        <v>725</v>
      </c>
      <c r="S567" s="1540"/>
      <c r="T567" s="1540"/>
      <c r="U567" s="1540"/>
      <c r="V567" s="1541"/>
      <c r="W567" s="373"/>
      <c r="X567" s="373"/>
      <c r="Y567" s="373"/>
      <c r="AG567" s="1030"/>
      <c r="AH567" s="1030"/>
      <c r="AI567" s="1030"/>
      <c r="AJ567" s="1030"/>
      <c r="AK567" s="1030"/>
      <c r="AL567" s="1030"/>
      <c r="AM567" s="1030"/>
      <c r="AN567" s="1030"/>
      <c r="AO567" s="1030"/>
      <c r="AP567" s="1030"/>
      <c r="AQ567" s="1030"/>
      <c r="AR567" s="1030"/>
      <c r="AS567" s="1030"/>
      <c r="AT567" s="1030"/>
      <c r="AU567" s="1030"/>
      <c r="AV567" s="1030"/>
      <c r="AW567" s="1030"/>
      <c r="AX567" s="1030"/>
      <c r="AY567" s="1030"/>
      <c r="AZ567" s="1030"/>
      <c r="BA567" s="1030"/>
      <c r="BB567" s="1030"/>
      <c r="BC567" s="1030"/>
      <c r="BD567" s="1030"/>
    </row>
    <row r="568" spans="1:56" s="1" customFormat="1" ht="12" customHeight="1">
      <c r="A568" s="1054">
        <v>0.18</v>
      </c>
      <c r="B568" s="1052" t="s">
        <v>726</v>
      </c>
      <c r="D568" s="1051">
        <v>0.08</v>
      </c>
      <c r="E568" s="1023"/>
      <c r="F568" s="1023"/>
      <c r="G568" s="1023"/>
      <c r="H568" s="1023"/>
      <c r="I568" s="1190" t="s">
        <v>727</v>
      </c>
      <c r="J568" s="1191"/>
      <c r="K568" s="1192"/>
      <c r="L568" s="747"/>
      <c r="M568" s="772"/>
      <c r="N568" s="772"/>
      <c r="O568" s="773"/>
      <c r="P568" s="1201"/>
      <c r="Q568" s="1057"/>
      <c r="R568" s="1542"/>
      <c r="S568" s="1543"/>
      <c r="T568" s="1543"/>
      <c r="U568" s="1543"/>
      <c r="V568" s="1544"/>
      <c r="W568" s="373"/>
      <c r="AG568" s="1030"/>
      <c r="AH568" s="1030"/>
      <c r="AI568" s="1030"/>
      <c r="AJ568" s="1030"/>
      <c r="AK568" s="1030"/>
      <c r="AL568" s="1030"/>
      <c r="AM568" s="1030"/>
      <c r="AN568" s="1030"/>
      <c r="AO568" s="1030"/>
      <c r="AP568" s="1030"/>
      <c r="AQ568" s="1030"/>
      <c r="AR568" s="1030"/>
      <c r="AS568" s="1030"/>
      <c r="AT568" s="1030"/>
      <c r="AU568" s="1030"/>
      <c r="AV568" s="1030"/>
      <c r="AW568" s="1030"/>
      <c r="AX568" s="1030"/>
      <c r="AY568" s="1030"/>
      <c r="AZ568" s="1030"/>
      <c r="BA568" s="1030"/>
      <c r="BB568" s="1030"/>
      <c r="BC568" s="1030"/>
      <c r="BD568" s="1030"/>
    </row>
    <row r="569" spans="1:56" s="1" customFormat="1" ht="12" customHeight="1">
      <c r="A569" s="1051">
        <v>0.17</v>
      </c>
      <c r="B569" s="1052" t="s">
        <v>728</v>
      </c>
      <c r="D569" s="1053">
        <v>7.4999999999999997E-2</v>
      </c>
      <c r="E569" s="1023"/>
      <c r="F569" s="1023"/>
      <c r="G569" s="1023"/>
      <c r="H569" s="1023"/>
      <c r="I569" s="1190" t="s">
        <v>729</v>
      </c>
      <c r="J569" s="1191"/>
      <c r="K569" s="1192"/>
      <c r="L569" s="747"/>
      <c r="M569" s="772"/>
      <c r="N569" s="772"/>
      <c r="O569" s="773"/>
      <c r="P569" s="1201"/>
      <c r="Q569" s="1057"/>
      <c r="R569" s="1542"/>
      <c r="S569" s="1543"/>
      <c r="T569" s="1543"/>
      <c r="U569" s="1543"/>
      <c r="V569" s="1544"/>
      <c r="W569" s="373"/>
      <c r="AG569" s="1030"/>
      <c r="AH569" s="1030"/>
      <c r="AI569" s="1030"/>
      <c r="AJ569" s="1030"/>
      <c r="AK569" s="1030"/>
      <c r="AL569" s="1030"/>
      <c r="AM569" s="1030"/>
      <c r="AN569" s="1030"/>
      <c r="AO569" s="1030"/>
      <c r="AP569" s="1030"/>
      <c r="AQ569" s="1030"/>
      <c r="AR569" s="1030"/>
      <c r="AS569" s="1030"/>
      <c r="AT569" s="1030"/>
      <c r="AU569" s="1030"/>
      <c r="AV569" s="1030"/>
      <c r="AW569" s="1030"/>
      <c r="AX569" s="1030"/>
      <c r="AY569" s="1030"/>
      <c r="AZ569" s="1030"/>
      <c r="BA569" s="1030"/>
      <c r="BB569" s="1030"/>
      <c r="BC569" s="1030"/>
      <c r="BD569" s="1030"/>
    </row>
    <row r="570" spans="1:56" s="1" customFormat="1" ht="12" customHeight="1">
      <c r="A570" s="1051">
        <v>0.16</v>
      </c>
      <c r="B570" s="1052" t="s">
        <v>730</v>
      </c>
      <c r="D570" s="1051">
        <v>7.0000000000000007E-2</v>
      </c>
      <c r="E570" s="1023"/>
      <c r="F570" s="1023"/>
      <c r="G570" s="1023"/>
      <c r="H570" s="1023"/>
      <c r="I570" s="1190" t="s">
        <v>731</v>
      </c>
      <c r="J570" s="1191"/>
      <c r="K570" s="1192"/>
      <c r="L570" s="747"/>
      <c r="M570" s="772"/>
      <c r="N570" s="772"/>
      <c r="O570" s="773"/>
      <c r="P570" s="1202"/>
      <c r="Q570" s="1057"/>
      <c r="R570" s="1557" t="s">
        <v>732</v>
      </c>
      <c r="S570" s="1558"/>
      <c r="T570" s="1558"/>
      <c r="U570" s="1558"/>
      <c r="V570" s="1559"/>
      <c r="W570" s="373"/>
      <c r="X570" s="373"/>
      <c r="AG570" s="1030"/>
      <c r="AH570" s="1030"/>
      <c r="AI570" s="1030"/>
      <c r="AJ570" s="1030"/>
      <c r="AK570" s="1030"/>
      <c r="AL570" s="1030"/>
      <c r="AM570" s="1030"/>
      <c r="AN570" s="1030"/>
      <c r="AO570" s="1030"/>
      <c r="AP570" s="1030"/>
      <c r="AQ570" s="1030"/>
      <c r="AR570" s="1030"/>
      <c r="AS570" s="1030"/>
      <c r="AT570" s="1030"/>
      <c r="AU570" s="1030"/>
      <c r="AV570" s="1030"/>
      <c r="AW570" s="1030"/>
      <c r="AX570" s="1030"/>
      <c r="AY570" s="1030"/>
      <c r="AZ570" s="1030"/>
      <c r="BA570" s="1030"/>
      <c r="BB570" s="1030"/>
      <c r="BC570" s="1030"/>
      <c r="BD570" s="1030"/>
    </row>
    <row r="571" spans="1:56" s="1" customFormat="1" ht="12" customHeight="1">
      <c r="A571" s="1051">
        <v>0.15</v>
      </c>
      <c r="B571" s="1052" t="s">
        <v>733</v>
      </c>
      <c r="D571" s="1053">
        <v>6.5000000000000002E-2</v>
      </c>
      <c r="E571" s="1023"/>
      <c r="F571" s="1023"/>
      <c r="G571" s="1023"/>
      <c r="H571" s="1023"/>
      <c r="I571" s="1190" t="s">
        <v>734</v>
      </c>
      <c r="J571" s="1191"/>
      <c r="K571" s="1192"/>
      <c r="L571" s="747"/>
      <c r="M571" s="772"/>
      <c r="N571" s="772"/>
      <c r="O571" s="773"/>
      <c r="P571" s="1203"/>
      <c r="Q571" s="1057"/>
      <c r="R571" s="1545" t="s">
        <v>735</v>
      </c>
      <c r="S571" s="1546"/>
      <c r="T571" s="1546"/>
      <c r="U571" s="1546"/>
      <c r="V571" s="1547"/>
      <c r="W571" s="373"/>
      <c r="X571" s="373"/>
      <c r="Y571" s="373"/>
      <c r="Z571" s="1030"/>
      <c r="AA571" s="1030"/>
      <c r="AG571" s="1030"/>
      <c r="AH571" s="1030"/>
      <c r="AI571" s="1030"/>
      <c r="AJ571" s="1030"/>
      <c r="AK571" s="1030"/>
      <c r="AL571" s="1030"/>
      <c r="AM571" s="1030"/>
      <c r="AN571" s="1030"/>
      <c r="AO571" s="1030"/>
      <c r="AP571" s="1030"/>
      <c r="AQ571" s="1030"/>
      <c r="AR571" s="1030"/>
      <c r="AS571" s="1030"/>
      <c r="AT571" s="1030"/>
      <c r="AU571" s="1030"/>
      <c r="AV571" s="1030"/>
      <c r="AW571" s="1030"/>
      <c r="AX571" s="1030"/>
      <c r="AY571" s="1030"/>
      <c r="AZ571" s="1030"/>
      <c r="BA571" s="1030"/>
      <c r="BB571" s="1030"/>
      <c r="BC571" s="1030"/>
      <c r="BD571" s="1030"/>
    </row>
    <row r="572" spans="1:56" s="1" customFormat="1" ht="12" customHeight="1">
      <c r="A572" s="1053">
        <v>0.125</v>
      </c>
      <c r="B572" s="1052" t="s">
        <v>736</v>
      </c>
      <c r="D572" s="1051">
        <v>0.06</v>
      </c>
      <c r="E572" s="1023"/>
      <c r="F572" s="1023"/>
      <c r="G572" s="1023"/>
      <c r="H572" s="1023"/>
      <c r="I572" s="1190" t="s">
        <v>737</v>
      </c>
      <c r="J572" s="1191"/>
      <c r="K572" s="1192"/>
      <c r="L572" s="747"/>
      <c r="M572" s="772"/>
      <c r="N572" s="772"/>
      <c r="O572" s="773"/>
      <c r="P572" s="1203"/>
      <c r="Q572" s="1057"/>
      <c r="R572" s="1545"/>
      <c r="S572" s="1546"/>
      <c r="T572" s="1546"/>
      <c r="U572" s="1546"/>
      <c r="V572" s="1547"/>
      <c r="W572" s="373"/>
      <c r="X572" s="373"/>
      <c r="AG572" s="1030"/>
      <c r="AH572" s="1030"/>
      <c r="AI572" s="1030"/>
      <c r="AJ572" s="1030"/>
      <c r="AK572" s="1030"/>
      <c r="AL572" s="1030"/>
      <c r="AM572" s="1030"/>
      <c r="AN572" s="1030"/>
      <c r="AO572" s="1030"/>
      <c r="AP572" s="1030"/>
      <c r="AQ572" s="1030"/>
      <c r="AR572" s="1030"/>
      <c r="AS572" s="1030"/>
      <c r="AT572" s="1030"/>
      <c r="AU572" s="1030"/>
      <c r="AV572" s="1030"/>
      <c r="AW572" s="1030"/>
      <c r="AX572" s="1030"/>
      <c r="AY572" s="1030"/>
      <c r="AZ572" s="1030"/>
      <c r="BA572" s="1030"/>
      <c r="BB572" s="1030"/>
      <c r="BC572" s="1030"/>
    </row>
    <row r="573" spans="1:56" s="1" customFormat="1" ht="12" customHeight="1">
      <c r="A573" s="1051">
        <v>0.11</v>
      </c>
      <c r="B573" s="1052" t="s">
        <v>738</v>
      </c>
      <c r="D573" s="1053">
        <v>5.5E-2</v>
      </c>
      <c r="E573" s="1023"/>
      <c r="F573" s="1023"/>
      <c r="G573" s="1023"/>
      <c r="H573" s="1023"/>
      <c r="I573" s="1211" t="s">
        <v>739</v>
      </c>
      <c r="J573" s="1191"/>
      <c r="K573" s="1192"/>
      <c r="L573" s="747"/>
      <c r="M573" s="772"/>
      <c r="N573" s="772"/>
      <c r="O573" s="773"/>
      <c r="P573" s="1203"/>
      <c r="Q573" s="1057"/>
      <c r="R573" s="1545"/>
      <c r="S573" s="1546"/>
      <c r="T573" s="1546"/>
      <c r="U573" s="1546"/>
      <c r="V573" s="1547"/>
      <c r="W573" s="373"/>
      <c r="AG573" s="1030"/>
      <c r="AH573" s="1030"/>
      <c r="AI573" s="1030"/>
      <c r="AJ573" s="1030"/>
      <c r="AK573" s="1030"/>
      <c r="AL573" s="1030"/>
      <c r="AM573" s="1030"/>
      <c r="AN573" s="1030"/>
      <c r="AO573" s="1030"/>
      <c r="AP573" s="1030"/>
      <c r="AQ573" s="1030"/>
      <c r="AR573" s="1030"/>
      <c r="AS573" s="1030"/>
      <c r="AT573" s="1030"/>
      <c r="AU573" s="1030"/>
      <c r="AV573" s="1030"/>
      <c r="AW573" s="1030"/>
      <c r="AX573" s="1030"/>
      <c r="AY573" s="1030"/>
      <c r="AZ573" s="1030"/>
      <c r="BA573" s="1030"/>
      <c r="BB573" s="1030"/>
      <c r="BC573" s="1030"/>
    </row>
    <row r="574" spans="1:56" s="1" customFormat="1" ht="12" customHeight="1" thickBot="1">
      <c r="A574" s="1055">
        <v>0.1</v>
      </c>
      <c r="B574" s="1056" t="s">
        <v>740</v>
      </c>
      <c r="D574" s="1055">
        <v>0.05</v>
      </c>
      <c r="E574" s="1024"/>
      <c r="F574" s="1024"/>
      <c r="G574" s="1024"/>
      <c r="H574" s="1024"/>
      <c r="I574" s="1212" t="s">
        <v>741</v>
      </c>
      <c r="J574" s="1214"/>
      <c r="K574" s="1213"/>
      <c r="L574" s="747"/>
      <c r="M574" s="772"/>
      <c r="N574" s="772"/>
      <c r="O574" s="773"/>
      <c r="P574" s="1203"/>
      <c r="Q574" s="1057"/>
      <c r="R574" s="1548"/>
      <c r="S574" s="1549"/>
      <c r="T574" s="1549"/>
      <c r="U574" s="1549"/>
      <c r="V574" s="1550"/>
      <c r="W574" s="373"/>
      <c r="AG574" s="1030"/>
      <c r="AH574" s="1030"/>
      <c r="AI574" s="1030"/>
      <c r="AJ574" s="1030"/>
      <c r="AK574" s="1030"/>
      <c r="AL574" s="1030"/>
      <c r="AM574" s="1030"/>
      <c r="AN574" s="1030"/>
      <c r="AO574" s="1030"/>
      <c r="AP574" s="1030"/>
      <c r="AQ574" s="1030"/>
      <c r="AR574" s="1030"/>
      <c r="AS574" s="1030"/>
      <c r="AT574" s="1030"/>
      <c r="AU574" s="1030"/>
      <c r="AV574" s="1030"/>
      <c r="AW574" s="1030"/>
      <c r="AX574" s="1030"/>
      <c r="AY574" s="1030"/>
      <c r="AZ574" s="1030"/>
      <c r="BA574" s="1030"/>
      <c r="BB574" s="1030"/>
      <c r="BC574" s="1030"/>
    </row>
    <row r="575" spans="1:56" s="1" customFormat="1" ht="12" customHeight="1" thickBot="1">
      <c r="A575" s="1030"/>
      <c r="B575" s="1030"/>
      <c r="C575" s="1030"/>
      <c r="D575" s="1030"/>
      <c r="E575" s="1030"/>
      <c r="F575" s="1030"/>
      <c r="G575" s="1030"/>
      <c r="H575" s="1030"/>
      <c r="I575" s="1030"/>
      <c r="J575" s="1058"/>
      <c r="K575" s="1057"/>
      <c r="L575" s="747"/>
      <c r="M575" s="772"/>
      <c r="N575" s="772"/>
      <c r="O575" s="773"/>
      <c r="P575" s="1170"/>
      <c r="Q575" s="1057"/>
      <c r="R575" s="1057"/>
      <c r="S575" s="1035"/>
      <c r="T575" s="1030"/>
      <c r="U575" s="1030"/>
      <c r="V575" s="1030"/>
      <c r="W575" s="373"/>
      <c r="X575" s="373"/>
      <c r="Y575" s="373"/>
      <c r="Z575" s="1030"/>
      <c r="AA575" s="1030"/>
      <c r="AB575" s="1030"/>
      <c r="AC575" s="1030"/>
      <c r="AD575" s="1030"/>
      <c r="AE575" s="1030"/>
      <c r="AF575" s="1030"/>
      <c r="AG575" s="1030"/>
      <c r="AH575" s="1030"/>
      <c r="AI575" s="1030"/>
      <c r="AJ575" s="1030"/>
      <c r="AK575" s="1030"/>
      <c r="AL575" s="1030"/>
      <c r="AM575" s="1030"/>
      <c r="AN575" s="1030"/>
      <c r="AO575" s="1030"/>
      <c r="AP575" s="1030"/>
      <c r="AQ575" s="1030"/>
      <c r="AR575" s="1030"/>
      <c r="AS575" s="1030"/>
      <c r="AT575" s="1030"/>
      <c r="AU575" s="1030"/>
      <c r="AV575" s="1030"/>
      <c r="AW575" s="1030"/>
      <c r="AX575" s="1030"/>
      <c r="AY575" s="1030"/>
      <c r="AZ575" s="1030"/>
      <c r="BA575" s="1030"/>
      <c r="BB575" s="1030"/>
      <c r="BC575" s="1030"/>
    </row>
    <row r="576" spans="1:56" s="1" customFormat="1" ht="12" customHeight="1" thickTop="1" thickBot="1">
      <c r="A576" s="590" t="s">
        <v>742</v>
      </c>
      <c r="B576" s="601" t="s">
        <v>743</v>
      </c>
      <c r="C576" s="874"/>
      <c r="D576" s="98"/>
      <c r="E576" s="98"/>
      <c r="F576" s="98"/>
      <c r="G576" s="98"/>
      <c r="H576" s="98"/>
      <c r="I576" s="874"/>
      <c r="J576" s="874"/>
      <c r="K576" s="99"/>
      <c r="L576" s="747"/>
      <c r="M576" s="107"/>
      <c r="N576" s="107"/>
      <c r="O576" s="774"/>
      <c r="P576" s="1207"/>
      <c r="Q576" s="13" t="s">
        <v>118</v>
      </c>
      <c r="R576" s="13" t="s">
        <v>119</v>
      </c>
      <c r="S576" s="1560" t="s">
        <v>271</v>
      </c>
      <c r="T576" s="1561"/>
      <c r="U576" s="1561"/>
      <c r="V576" s="1562"/>
      <c r="W576" s="373"/>
      <c r="X576" s="373"/>
      <c r="Y576" s="373"/>
      <c r="Z576" s="1030"/>
      <c r="AA576" s="1030"/>
      <c r="AB576" s="1030"/>
      <c r="AC576" s="1030"/>
      <c r="AD576" s="1030"/>
      <c r="AE576" s="1030"/>
      <c r="AF576" s="1030"/>
      <c r="AG576" s="1030"/>
      <c r="AH576" s="1030"/>
      <c r="AI576" s="1030"/>
      <c r="AJ576" s="1030"/>
      <c r="AK576" s="1030"/>
      <c r="AL576" s="1030"/>
      <c r="AM576" s="1030"/>
      <c r="AN576" s="1030"/>
      <c r="AO576" s="1030"/>
      <c r="AP576" s="1030"/>
      <c r="AQ576" s="1030"/>
      <c r="AR576" s="1030"/>
      <c r="AS576" s="1030"/>
      <c r="AT576" s="1030"/>
      <c r="AU576" s="1030"/>
      <c r="AV576" s="1030"/>
      <c r="AW576" s="1030"/>
      <c r="AX576" s="1030"/>
      <c r="AY576" s="1030"/>
      <c r="AZ576" s="1030"/>
      <c r="BA576" s="1030"/>
      <c r="BB576" s="1030"/>
      <c r="BC576" s="1030"/>
    </row>
    <row r="577" spans="1:55" s="1" customFormat="1" ht="12" customHeight="1" thickTop="1">
      <c r="A577" s="595" t="s">
        <v>744</v>
      </c>
      <c r="B577" s="206"/>
      <c r="C577" s="875"/>
      <c r="D577" s="50"/>
      <c r="E577" s="757">
        <f>F577/100</f>
        <v>0</v>
      </c>
      <c r="F577" s="2"/>
      <c r="G577" s="2">
        <f>D577-F577</f>
        <v>0</v>
      </c>
      <c r="H577" s="748" t="e">
        <f>-G577/E577/100</f>
        <v>#DIV/0!</v>
      </c>
      <c r="I577" s="887"/>
      <c r="J577" s="894"/>
      <c r="K577" s="51">
        <f>ROUND(C577*D577*I577,0)</f>
        <v>0</v>
      </c>
      <c r="L577" s="757">
        <f>M577/100</f>
        <v>0</v>
      </c>
      <c r="M577" s="770"/>
      <c r="N577" s="770">
        <f>K577-M577</f>
        <v>0</v>
      </c>
      <c r="O577" s="771" t="e">
        <f>-N577/L577/100</f>
        <v>#DIV/0!</v>
      </c>
      <c r="P577" s="1209"/>
      <c r="Q577" s="54"/>
      <c r="R577" s="163">
        <f>K577</f>
        <v>0</v>
      </c>
      <c r="S577" s="1498"/>
      <c r="T577" s="1499"/>
      <c r="U577" s="1499"/>
      <c r="V577" s="1500"/>
      <c r="W577" s="373"/>
      <c r="X577" s="373"/>
      <c r="Y577" s="373"/>
      <c r="Z577" s="1030"/>
      <c r="AA577" s="1030"/>
      <c r="AB577" s="1030"/>
      <c r="AC577" s="1030"/>
      <c r="AD577" s="1030"/>
      <c r="AE577" s="1030"/>
      <c r="AF577" s="1030"/>
      <c r="AG577" s="1030"/>
      <c r="AH577" s="1030"/>
      <c r="AI577" s="1030"/>
      <c r="AJ577" s="1030"/>
      <c r="AK577" s="1030"/>
      <c r="AL577" s="1030"/>
      <c r="AM577" s="1030"/>
      <c r="AN577" s="1030"/>
      <c r="AO577" s="1030"/>
      <c r="AP577" s="1030"/>
      <c r="AQ577" s="1030"/>
      <c r="AR577" s="1030"/>
      <c r="AS577" s="1030"/>
      <c r="AT577" s="1030"/>
      <c r="AU577" s="1030"/>
      <c r="AV577" s="1030"/>
      <c r="AW577" s="1030"/>
      <c r="AX577" s="1030"/>
      <c r="AY577" s="1030"/>
      <c r="AZ577" s="1030"/>
      <c r="BA577" s="1030"/>
      <c r="BB577" s="1030"/>
      <c r="BC577" s="1030"/>
    </row>
    <row r="578" spans="1:55" s="1" customFormat="1" ht="12" customHeight="1" thickBot="1">
      <c r="A578" s="300"/>
      <c r="B578" s="600"/>
      <c r="C578" s="281"/>
      <c r="I578" s="891"/>
      <c r="J578" s="14" t="s">
        <v>133</v>
      </c>
      <c r="K578" s="52">
        <f>SUM(K577)</f>
        <v>0</v>
      </c>
      <c r="L578" s="747"/>
      <c r="M578" s="772"/>
      <c r="N578" s="772"/>
      <c r="O578" s="773"/>
      <c r="P578" s="1172"/>
      <c r="Q578" s="52">
        <f>SUM(Q577)</f>
        <v>0</v>
      </c>
      <c r="R578" s="52">
        <f>SUM(R577)</f>
        <v>0</v>
      </c>
      <c r="S578" s="105" t="b">
        <f>Q578+R578=K578</f>
        <v>1</v>
      </c>
      <c r="T578" s="7"/>
      <c r="U578" s="7"/>
      <c r="V578" s="7"/>
      <c r="W578" s="373"/>
      <c r="X578" s="373"/>
      <c r="Y578" s="373"/>
      <c r="Z578" s="1030"/>
      <c r="AA578" s="1030"/>
      <c r="AB578" s="1030"/>
      <c r="AC578" s="1030"/>
      <c r="AD578" s="1030"/>
      <c r="AE578" s="1030"/>
      <c r="AF578" s="1030"/>
      <c r="AG578" s="1030"/>
      <c r="AH578" s="1030"/>
      <c r="AI578" s="1030"/>
      <c r="AJ578" s="1030"/>
      <c r="AK578" s="1030"/>
      <c r="AL578" s="1030"/>
      <c r="AM578" s="1030"/>
      <c r="AN578" s="1030"/>
      <c r="AO578" s="1030"/>
      <c r="AP578" s="1030"/>
      <c r="AQ578" s="1030"/>
      <c r="AR578" s="1030"/>
      <c r="AS578" s="1030"/>
      <c r="AT578" s="1030"/>
      <c r="AU578" s="1030"/>
      <c r="AV578" s="1030"/>
      <c r="AW578" s="1030"/>
      <c r="AX578" s="1030"/>
      <c r="AY578" s="1030"/>
      <c r="AZ578" s="1030"/>
      <c r="BA578" s="1030"/>
      <c r="BB578" s="1030"/>
      <c r="BC578" s="1030"/>
    </row>
    <row r="579" spans="1:55" ht="12" customHeight="1" thickBot="1">
      <c r="A579" s="213"/>
      <c r="B579" s="600"/>
      <c r="J579" s="2209"/>
      <c r="K579" s="6"/>
      <c r="L579" s="747"/>
      <c r="M579" s="772"/>
      <c r="N579" s="772"/>
      <c r="O579" s="773"/>
      <c r="P579" s="1173"/>
      <c r="Q579" s="10"/>
      <c r="R579" s="6"/>
      <c r="S579" s="2214"/>
      <c r="T579" s="164"/>
      <c r="U579" s="164"/>
      <c r="V579" s="164"/>
      <c r="W579" s="1044"/>
      <c r="X579" s="1044"/>
      <c r="Y579" s="1044"/>
      <c r="Z579" s="1045"/>
      <c r="AA579" s="1045"/>
      <c r="AB579" s="1045"/>
      <c r="AC579" s="1045"/>
      <c r="AD579" s="1045"/>
      <c r="AE579" s="1045"/>
      <c r="AF579" s="1045"/>
      <c r="AG579" s="1045"/>
      <c r="AH579" s="1045"/>
      <c r="AI579" s="1045"/>
      <c r="AJ579" s="1045"/>
      <c r="AK579" s="1045"/>
      <c r="AL579" s="1045"/>
      <c r="AM579" s="1045"/>
      <c r="AN579" s="1045"/>
      <c r="AO579" s="1045"/>
      <c r="AP579" s="1045"/>
      <c r="AQ579" s="1045"/>
      <c r="AR579" s="1045"/>
      <c r="AS579" s="1045"/>
      <c r="AT579" s="1045"/>
      <c r="AU579" s="1045"/>
      <c r="AV579" s="1045"/>
      <c r="AW579" s="1045"/>
      <c r="AX579" s="1045"/>
      <c r="AY579" s="1045"/>
      <c r="AZ579" s="1045"/>
      <c r="BA579" s="1045"/>
      <c r="BB579" s="1045"/>
      <c r="BC579" s="1045"/>
    </row>
    <row r="580" spans="1:55" s="1" customFormat="1" ht="17.25" thickTop="1" thickBot="1">
      <c r="A580" s="1186"/>
      <c r="B580" s="1187"/>
      <c r="C580" s="1187"/>
      <c r="D580" s="1187"/>
      <c r="E580" s="1187"/>
      <c r="F580" s="1187"/>
      <c r="G580" s="1187"/>
      <c r="H580" s="1187"/>
      <c r="I580" s="1187"/>
      <c r="J580" s="1414" t="s">
        <v>745</v>
      </c>
      <c r="K580" s="1113">
        <f>SUM(K554+K558+K563+K578)</f>
        <v>0</v>
      </c>
      <c r="L580" s="746"/>
      <c r="M580" s="772">
        <f>SUM(M5:M575)</f>
        <v>100000</v>
      </c>
      <c r="N580" s="772"/>
      <c r="O580" s="773"/>
      <c r="P580" s="1200"/>
      <c r="Q580" s="1113">
        <f>SUM(Q554+Q558+Q563+Q578)</f>
        <v>0</v>
      </c>
      <c r="R580" s="1113">
        <f>SUM(R554+R558+R563+R578)</f>
        <v>0</v>
      </c>
      <c r="S580" s="167" t="b">
        <f>Q580+R580=K580</f>
        <v>1</v>
      </c>
      <c r="T580" s="7"/>
      <c r="U580" s="7"/>
      <c r="V580" s="7"/>
      <c r="W580" s="373"/>
      <c r="X580" s="373"/>
      <c r="Y580" s="373"/>
      <c r="Z580" s="1030"/>
      <c r="AA580" s="1030"/>
      <c r="AB580" s="1030"/>
      <c r="AC580" s="1030"/>
      <c r="AD580" s="1030"/>
      <c r="AE580" s="1030"/>
      <c r="AF580" s="1030"/>
      <c r="AG580" s="1030"/>
      <c r="AH580" s="1030"/>
      <c r="AI580" s="1030"/>
      <c r="AJ580" s="1030"/>
      <c r="AK580" s="1030"/>
      <c r="AL580" s="1030"/>
      <c r="AM580" s="1030"/>
      <c r="AN580" s="1030"/>
      <c r="AO580" s="1030"/>
      <c r="AP580" s="1030"/>
      <c r="AQ580" s="1030"/>
      <c r="AR580" s="1030"/>
      <c r="AS580" s="1030"/>
      <c r="AT580" s="1030"/>
      <c r="AU580" s="1030"/>
      <c r="AV580" s="1030"/>
      <c r="AW580" s="1030"/>
      <c r="AX580" s="1030"/>
      <c r="AY580" s="1030"/>
      <c r="AZ580" s="1030"/>
      <c r="BA580" s="1030"/>
      <c r="BB580" s="1030"/>
      <c r="BC580" s="1030"/>
    </row>
    <row r="581" spans="1:55" ht="12" customHeight="1" thickTop="1" thickBot="1">
      <c r="A581" s="213"/>
      <c r="B581" s="600"/>
      <c r="J581" s="2209"/>
      <c r="L581" s="747"/>
      <c r="M581" s="772"/>
      <c r="N581" s="772"/>
      <c r="O581" s="773"/>
      <c r="P581" s="1173"/>
      <c r="Q581" s="10"/>
      <c r="R581" s="6"/>
      <c r="S581" s="2214"/>
      <c r="T581" s="164"/>
      <c r="U581" s="164"/>
      <c r="V581" s="164"/>
      <c r="W581" s="1044"/>
      <c r="X581" s="1044"/>
      <c r="Y581" s="1044"/>
      <c r="Z581" s="1045"/>
      <c r="AA581" s="1045"/>
      <c r="AB581" s="1045"/>
      <c r="AC581" s="1045"/>
      <c r="AD581" s="1045"/>
      <c r="AE581" s="1045"/>
      <c r="AF581" s="1045"/>
      <c r="AG581" s="1045"/>
      <c r="AH581" s="1045"/>
      <c r="AI581" s="1045"/>
      <c r="AJ581" s="1045"/>
      <c r="AK581" s="1045"/>
      <c r="AL581" s="1045"/>
      <c r="AM581" s="1045"/>
      <c r="AN581" s="1045"/>
      <c r="AO581" s="1045"/>
      <c r="AP581" s="1045"/>
      <c r="AQ581" s="1045"/>
      <c r="AR581" s="1045"/>
      <c r="AS581" s="1045"/>
      <c r="AT581" s="1045"/>
      <c r="AU581" s="1045"/>
      <c r="AV581" s="1045"/>
      <c r="AW581" s="1045"/>
      <c r="AX581" s="1045"/>
      <c r="AY581" s="1045"/>
      <c r="AZ581" s="1045"/>
      <c r="BA581" s="1045"/>
      <c r="BB581" s="1045"/>
      <c r="BC581" s="1045"/>
    </row>
    <row r="582" spans="1:55" s="1" customFormat="1" ht="12" customHeight="1" thickTop="1" thickBot="1">
      <c r="A582" s="590" t="s">
        <v>746</v>
      </c>
      <c r="B582" s="601" t="s">
        <v>747</v>
      </c>
      <c r="C582" s="874"/>
      <c r="D582" s="98"/>
      <c r="E582" s="98"/>
      <c r="F582" s="98"/>
      <c r="G582" s="98"/>
      <c r="H582" s="98"/>
      <c r="I582" s="874"/>
      <c r="J582" s="874"/>
      <c r="K582" s="99"/>
      <c r="L582" s="747"/>
      <c r="M582" s="777"/>
      <c r="N582" s="777"/>
      <c r="O582" s="778"/>
      <c r="P582" s="1207"/>
      <c r="Q582" s="13"/>
      <c r="R582" s="13" t="s">
        <v>118</v>
      </c>
      <c r="S582" s="1560" t="s">
        <v>271</v>
      </c>
      <c r="T582" s="1561"/>
      <c r="U582" s="1561"/>
      <c r="V582" s="1562"/>
      <c r="W582" s="373"/>
      <c r="X582" s="373"/>
      <c r="Y582" s="373"/>
      <c r="Z582" s="1030"/>
      <c r="AA582" s="1030"/>
      <c r="AB582" s="1030"/>
      <c r="AC582" s="1030"/>
      <c r="AD582" s="1030"/>
      <c r="AE582" s="1030"/>
      <c r="AF582" s="1030"/>
      <c r="AG582" s="1030"/>
      <c r="AH582" s="1030"/>
      <c r="AI582" s="1030"/>
      <c r="AJ582" s="1030"/>
      <c r="AK582" s="1030"/>
      <c r="AL582" s="1030"/>
      <c r="AM582" s="1030"/>
      <c r="AN582" s="1030"/>
      <c r="AO582" s="1030"/>
      <c r="AP582" s="1030"/>
      <c r="AQ582" s="1030"/>
      <c r="AR582" s="1030"/>
      <c r="AS582" s="1030"/>
      <c r="AT582" s="1030"/>
      <c r="AU582" s="1030"/>
      <c r="AV582" s="1030"/>
      <c r="AW582" s="1030"/>
      <c r="AX582" s="1030"/>
      <c r="AY582" s="1030"/>
      <c r="AZ582" s="1030"/>
      <c r="BA582" s="1030"/>
      <c r="BB582" s="1030"/>
      <c r="BC582" s="1030"/>
    </row>
    <row r="583" spans="1:55" s="1" customFormat="1" ht="12" customHeight="1" thickTop="1" thickBot="1">
      <c r="A583" s="595" t="s">
        <v>748</v>
      </c>
      <c r="B583" s="206"/>
      <c r="C583" s="875"/>
      <c r="D583" s="50"/>
      <c r="E583" s="757">
        <f t="shared" ref="E583:E588" si="115">F583/100</f>
        <v>0</v>
      </c>
      <c r="F583" s="2"/>
      <c r="G583" s="2">
        <f t="shared" ref="G583:G588" si="116">D583-F583</f>
        <v>0</v>
      </c>
      <c r="H583" s="748" t="e">
        <f t="shared" ref="H583:H588" si="117">-G583/E583/100</f>
        <v>#DIV/0!</v>
      </c>
      <c r="I583" s="887"/>
      <c r="J583" s="894"/>
      <c r="K583" s="51">
        <f t="shared" ref="K583:K588" si="118">ROUND(C583*D583*I583,0)</f>
        <v>0</v>
      </c>
      <c r="L583" s="757">
        <f t="shared" ref="L583:L588" si="119">M583/100</f>
        <v>0</v>
      </c>
      <c r="M583" s="770"/>
      <c r="N583" s="770">
        <f t="shared" ref="N583:N588" si="120">K583-M583</f>
        <v>0</v>
      </c>
      <c r="O583" s="771" t="e">
        <f t="shared" ref="O583:O588" si="121">-N583/L583/100</f>
        <v>#DIV/0!</v>
      </c>
      <c r="P583" s="1208"/>
      <c r="Q583" s="168"/>
      <c r="R583" s="160">
        <f t="shared" ref="R583:R588" si="122">SUM(K583)</f>
        <v>0</v>
      </c>
      <c r="S583" s="1498"/>
      <c r="T583" s="1499"/>
      <c r="U583" s="1499"/>
      <c r="V583" s="1500"/>
      <c r="W583" s="373"/>
      <c r="X583" s="373"/>
      <c r="Y583" s="373"/>
      <c r="Z583" s="1030"/>
      <c r="AA583" s="1030"/>
      <c r="AB583" s="1030"/>
      <c r="AC583" s="1030"/>
      <c r="AD583" s="1030"/>
      <c r="AE583" s="1030"/>
      <c r="AF583" s="1030"/>
      <c r="AG583" s="1030"/>
      <c r="AH583" s="1030"/>
      <c r="AI583" s="1030"/>
      <c r="AJ583" s="1030"/>
      <c r="AK583" s="1030"/>
      <c r="AL583" s="1030"/>
      <c r="AM583" s="1030"/>
      <c r="AN583" s="1030"/>
      <c r="AO583" s="1030"/>
      <c r="AP583" s="1030"/>
      <c r="AQ583" s="1030"/>
      <c r="AR583" s="1030"/>
      <c r="AS583" s="1030"/>
      <c r="AT583" s="1030"/>
      <c r="AU583" s="1030"/>
      <c r="AV583" s="1030"/>
      <c r="AW583" s="1030"/>
      <c r="AX583" s="1030"/>
      <c r="AY583" s="1030"/>
      <c r="AZ583" s="1030"/>
      <c r="BA583" s="1030"/>
      <c r="BB583" s="1030"/>
      <c r="BC583" s="1030"/>
    </row>
    <row r="584" spans="1:55" s="1" customFormat="1" ht="12" customHeight="1" thickTop="1" thickBot="1">
      <c r="A584" s="595" t="s">
        <v>749</v>
      </c>
      <c r="B584" s="206"/>
      <c r="C584" s="875"/>
      <c r="D584" s="50"/>
      <c r="E584" s="757">
        <f t="shared" si="115"/>
        <v>0</v>
      </c>
      <c r="F584" s="2"/>
      <c r="G584" s="2">
        <f t="shared" si="116"/>
        <v>0</v>
      </c>
      <c r="H584" s="748" t="e">
        <f t="shared" si="117"/>
        <v>#DIV/0!</v>
      </c>
      <c r="I584" s="887"/>
      <c r="J584" s="894"/>
      <c r="K584" s="51">
        <f t="shared" si="118"/>
        <v>0</v>
      </c>
      <c r="L584" s="757">
        <f t="shared" si="119"/>
        <v>0</v>
      </c>
      <c r="M584" s="770"/>
      <c r="N584" s="770">
        <f t="shared" si="120"/>
        <v>0</v>
      </c>
      <c r="O584" s="771" t="e">
        <f t="shared" si="121"/>
        <v>#DIV/0!</v>
      </c>
      <c r="P584" s="1198"/>
      <c r="Q584" s="168"/>
      <c r="R584" s="160">
        <f t="shared" si="122"/>
        <v>0</v>
      </c>
      <c r="S584" s="1498"/>
      <c r="T584" s="1499"/>
      <c r="U584" s="1499"/>
      <c r="V584" s="1500"/>
      <c r="W584" s="373"/>
      <c r="X584" s="373"/>
      <c r="Y584" s="373"/>
      <c r="Z584" s="1030"/>
      <c r="AA584" s="1030"/>
      <c r="AB584" s="1030"/>
      <c r="AC584" s="1030"/>
      <c r="AD584" s="1030"/>
      <c r="AE584" s="1030"/>
      <c r="AF584" s="1030"/>
      <c r="AG584" s="1030"/>
      <c r="AH584" s="1030"/>
      <c r="AI584" s="1030"/>
      <c r="AJ584" s="1030"/>
      <c r="AK584" s="1030"/>
      <c r="AL584" s="1030"/>
      <c r="AM584" s="1030"/>
      <c r="AN584" s="1030"/>
      <c r="AO584" s="1030"/>
      <c r="AP584" s="1030"/>
      <c r="AQ584" s="1030"/>
      <c r="AR584" s="1030"/>
      <c r="AS584" s="1030"/>
      <c r="AT584" s="1030"/>
      <c r="AU584" s="1030"/>
      <c r="AV584" s="1030"/>
      <c r="AW584" s="1030"/>
      <c r="AX584" s="1030"/>
      <c r="AY584" s="1030"/>
      <c r="AZ584" s="1030"/>
      <c r="BA584" s="1030"/>
      <c r="BB584" s="1030"/>
      <c r="BC584" s="1030"/>
    </row>
    <row r="585" spans="1:55" s="1" customFormat="1" ht="12" customHeight="1" thickTop="1" thickBot="1">
      <c r="A585" s="595" t="s">
        <v>750</v>
      </c>
      <c r="B585" s="206"/>
      <c r="C585" s="875"/>
      <c r="D585" s="50"/>
      <c r="E585" s="757">
        <f t="shared" si="115"/>
        <v>0</v>
      </c>
      <c r="F585" s="2"/>
      <c r="G585" s="2">
        <f t="shared" si="116"/>
        <v>0</v>
      </c>
      <c r="H585" s="748" t="e">
        <f t="shared" si="117"/>
        <v>#DIV/0!</v>
      </c>
      <c r="I585" s="887"/>
      <c r="J585" s="894"/>
      <c r="K585" s="51">
        <f t="shared" si="118"/>
        <v>0</v>
      </c>
      <c r="L585" s="757">
        <f t="shared" si="119"/>
        <v>0</v>
      </c>
      <c r="M585" s="770"/>
      <c r="N585" s="770">
        <f t="shared" si="120"/>
        <v>0</v>
      </c>
      <c r="O585" s="771" t="e">
        <f t="shared" si="121"/>
        <v>#DIV/0!</v>
      </c>
      <c r="P585" s="1198"/>
      <c r="Q585" s="168"/>
      <c r="R585" s="160">
        <f t="shared" si="122"/>
        <v>0</v>
      </c>
      <c r="S585" s="1498"/>
      <c r="T585" s="1499"/>
      <c r="U585" s="1499"/>
      <c r="V585" s="1500"/>
      <c r="W585" s="373"/>
      <c r="X585" s="373"/>
      <c r="Y585" s="373"/>
      <c r="Z585" s="1030"/>
      <c r="AA585" s="1030"/>
      <c r="AB585" s="1030"/>
      <c r="AC585" s="1030"/>
      <c r="AD585" s="1030"/>
      <c r="AE585" s="1030"/>
      <c r="AF585" s="1030"/>
      <c r="AG585" s="1030"/>
      <c r="AH585" s="1030"/>
      <c r="AI585" s="1030"/>
      <c r="AJ585" s="1030"/>
      <c r="AK585" s="1030"/>
      <c r="AL585" s="1030"/>
      <c r="AM585" s="1030"/>
      <c r="AN585" s="1030"/>
      <c r="AO585" s="1030"/>
      <c r="AP585" s="1030"/>
      <c r="AQ585" s="1030"/>
      <c r="AR585" s="1030"/>
      <c r="AS585" s="1030"/>
      <c r="AT585" s="1030"/>
      <c r="AU585" s="1030"/>
      <c r="AV585" s="1030"/>
      <c r="AW585" s="1030"/>
      <c r="AX585" s="1030"/>
      <c r="AY585" s="1030"/>
      <c r="AZ585" s="1030"/>
      <c r="BA585" s="1030"/>
      <c r="BB585" s="1030"/>
      <c r="BC585" s="1030"/>
    </row>
    <row r="586" spans="1:55" s="1" customFormat="1" ht="12" customHeight="1" thickTop="1" thickBot="1">
      <c r="A586" s="595" t="s">
        <v>751</v>
      </c>
      <c r="B586" s="206"/>
      <c r="C586" s="875"/>
      <c r="D586" s="50"/>
      <c r="E586" s="757">
        <f t="shared" si="115"/>
        <v>0</v>
      </c>
      <c r="F586" s="2"/>
      <c r="G586" s="2">
        <f t="shared" si="116"/>
        <v>0</v>
      </c>
      <c r="H586" s="748" t="e">
        <f t="shared" si="117"/>
        <v>#DIV/0!</v>
      </c>
      <c r="I586" s="887"/>
      <c r="J586" s="894"/>
      <c r="K586" s="51">
        <f t="shared" si="118"/>
        <v>0</v>
      </c>
      <c r="L586" s="757">
        <f t="shared" si="119"/>
        <v>0</v>
      </c>
      <c r="M586" s="770"/>
      <c r="N586" s="770">
        <f t="shared" si="120"/>
        <v>0</v>
      </c>
      <c r="O586" s="771" t="e">
        <f t="shared" si="121"/>
        <v>#DIV/0!</v>
      </c>
      <c r="P586" s="1198"/>
      <c r="Q586" s="168"/>
      <c r="R586" s="160">
        <f t="shared" si="122"/>
        <v>0</v>
      </c>
      <c r="S586" s="1498"/>
      <c r="T586" s="1499"/>
      <c r="U586" s="1499"/>
      <c r="V586" s="1500"/>
      <c r="W586" s="373"/>
      <c r="X586" s="373"/>
      <c r="Y586" s="373"/>
      <c r="Z586" s="1030"/>
      <c r="AA586" s="1030"/>
      <c r="AB586" s="1030"/>
      <c r="AC586" s="1030"/>
      <c r="AD586" s="1030"/>
      <c r="AE586" s="1030"/>
      <c r="AF586" s="1030"/>
      <c r="AG586" s="1030"/>
      <c r="AH586" s="1030"/>
      <c r="AI586" s="1030"/>
      <c r="AJ586" s="1030"/>
      <c r="AK586" s="1030"/>
      <c r="AL586" s="1030"/>
      <c r="AM586" s="1030"/>
      <c r="AN586" s="1030"/>
      <c r="AO586" s="1030"/>
      <c r="AP586" s="1030"/>
      <c r="AQ586" s="1030"/>
      <c r="AR586" s="1030"/>
      <c r="AS586" s="1030"/>
      <c r="AT586" s="1030"/>
      <c r="AU586" s="1030"/>
      <c r="AV586" s="1030"/>
      <c r="AW586" s="1030"/>
      <c r="AX586" s="1030"/>
      <c r="AY586" s="1030"/>
      <c r="AZ586" s="1030"/>
      <c r="BA586" s="1030"/>
      <c r="BB586" s="1030"/>
      <c r="BC586" s="1030"/>
    </row>
    <row r="587" spans="1:55" s="1" customFormat="1" ht="12" customHeight="1" thickTop="1" thickBot="1">
      <c r="A587" s="595" t="s">
        <v>752</v>
      </c>
      <c r="B587" s="206"/>
      <c r="C587" s="875"/>
      <c r="D587" s="50"/>
      <c r="E587" s="757">
        <f t="shared" si="115"/>
        <v>0</v>
      </c>
      <c r="F587" s="2"/>
      <c r="G587" s="2">
        <f t="shared" si="116"/>
        <v>0</v>
      </c>
      <c r="H587" s="748" t="e">
        <f t="shared" si="117"/>
        <v>#DIV/0!</v>
      </c>
      <c r="I587" s="887"/>
      <c r="J587" s="894"/>
      <c r="K587" s="51">
        <f t="shared" si="118"/>
        <v>0</v>
      </c>
      <c r="L587" s="757">
        <f t="shared" si="119"/>
        <v>0</v>
      </c>
      <c r="M587" s="770"/>
      <c r="N587" s="770">
        <f t="shared" si="120"/>
        <v>0</v>
      </c>
      <c r="O587" s="771" t="e">
        <f t="shared" si="121"/>
        <v>#DIV/0!</v>
      </c>
      <c r="P587" s="1198"/>
      <c r="Q587" s="168"/>
      <c r="R587" s="160">
        <f t="shared" si="122"/>
        <v>0</v>
      </c>
      <c r="S587" s="1498"/>
      <c r="T587" s="1499"/>
      <c r="U587" s="1499"/>
      <c r="V587" s="1500"/>
      <c r="W587" s="373"/>
      <c r="X587" s="373"/>
      <c r="Y587" s="373"/>
      <c r="Z587" s="1030"/>
      <c r="AA587" s="1030"/>
      <c r="AB587" s="1030"/>
      <c r="AC587" s="1030"/>
      <c r="AD587" s="1030"/>
      <c r="AE587" s="1030"/>
      <c r="AF587" s="1030"/>
      <c r="AG587" s="1030"/>
      <c r="AH587" s="1030"/>
      <c r="AI587" s="1030"/>
      <c r="AJ587" s="1030"/>
      <c r="AK587" s="1030"/>
      <c r="AL587" s="1030"/>
      <c r="AM587" s="1030"/>
      <c r="AN587" s="1030"/>
      <c r="AO587" s="1030"/>
      <c r="AP587" s="1030"/>
      <c r="AQ587" s="1030"/>
      <c r="AR587" s="1030"/>
      <c r="AS587" s="1030"/>
      <c r="AT587" s="1030"/>
      <c r="AU587" s="1030"/>
      <c r="AV587" s="1030"/>
      <c r="AW587" s="1030"/>
      <c r="AX587" s="1030"/>
      <c r="AY587" s="1030"/>
      <c r="AZ587" s="1030"/>
      <c r="BA587" s="1030"/>
      <c r="BB587" s="1030"/>
      <c r="BC587" s="1030"/>
    </row>
    <row r="588" spans="1:55" s="1" customFormat="1" ht="12" customHeight="1" thickTop="1">
      <c r="A588" s="595" t="s">
        <v>753</v>
      </c>
      <c r="B588" s="206"/>
      <c r="C588" s="875"/>
      <c r="D588" s="50"/>
      <c r="E588" s="757">
        <f t="shared" si="115"/>
        <v>0</v>
      </c>
      <c r="F588" s="2"/>
      <c r="G588" s="2">
        <f t="shared" si="116"/>
        <v>0</v>
      </c>
      <c r="H588" s="748" t="e">
        <f t="shared" si="117"/>
        <v>#DIV/0!</v>
      </c>
      <c r="I588" s="887"/>
      <c r="J588" s="894"/>
      <c r="K588" s="51">
        <f t="shared" si="118"/>
        <v>0</v>
      </c>
      <c r="L588" s="757">
        <f t="shared" si="119"/>
        <v>0</v>
      </c>
      <c r="M588" s="770"/>
      <c r="N588" s="770">
        <f t="shared" si="120"/>
        <v>0</v>
      </c>
      <c r="O588" s="771" t="e">
        <f t="shared" si="121"/>
        <v>#DIV/0!</v>
      </c>
      <c r="P588" s="1198"/>
      <c r="Q588" s="168"/>
      <c r="R588" s="160">
        <f t="shared" si="122"/>
        <v>0</v>
      </c>
      <c r="S588" s="1498"/>
      <c r="T588" s="1499"/>
      <c r="U588" s="1499"/>
      <c r="V588" s="1500"/>
      <c r="W588" s="373"/>
      <c r="X588" s="373"/>
      <c r="Y588" s="373"/>
      <c r="Z588" s="1030"/>
      <c r="AA588" s="1030"/>
      <c r="AB588" s="1030"/>
      <c r="AC588" s="1030"/>
      <c r="AD588" s="1030"/>
      <c r="AE588" s="1030"/>
      <c r="AF588" s="1030"/>
      <c r="AG588" s="1030"/>
      <c r="AH588" s="1030"/>
      <c r="AI588" s="1030"/>
      <c r="AJ588" s="1030"/>
      <c r="AK588" s="1030"/>
      <c r="AL588" s="1030"/>
      <c r="AM588" s="1030"/>
      <c r="AN588" s="1030"/>
      <c r="AO588" s="1030"/>
      <c r="AP588" s="1030"/>
      <c r="AQ588" s="1030"/>
      <c r="AR588" s="1030"/>
      <c r="AS588" s="1030"/>
      <c r="AT588" s="1030"/>
      <c r="AU588" s="1030"/>
      <c r="AV588" s="1030"/>
      <c r="AW588" s="1030"/>
      <c r="AX588" s="1030"/>
      <c r="AY588" s="1030"/>
      <c r="AZ588" s="1030"/>
      <c r="BA588" s="1030"/>
      <c r="BB588" s="1030"/>
      <c r="BC588" s="1030"/>
    </row>
    <row r="589" spans="1:55" s="1" customFormat="1" ht="12" customHeight="1" thickBot="1">
      <c r="A589" s="300"/>
      <c r="B589" s="600"/>
      <c r="C589" s="281"/>
      <c r="I589" s="891"/>
      <c r="J589" s="14" t="s">
        <v>133</v>
      </c>
      <c r="K589" s="52">
        <f>SUM(K583:K588)</f>
        <v>0</v>
      </c>
      <c r="L589" s="747"/>
      <c r="M589" s="772"/>
      <c r="N589" s="772"/>
      <c r="O589" s="773"/>
      <c r="P589" s="1172"/>
      <c r="Q589" s="52"/>
      <c r="R589" s="52">
        <f>SUM(R583:R588)</f>
        <v>0</v>
      </c>
      <c r="S589" s="105" t="b">
        <f>Q589+R589=K589</f>
        <v>1</v>
      </c>
      <c r="T589" s="7"/>
      <c r="U589" s="7"/>
      <c r="V589" s="7"/>
      <c r="W589" s="373"/>
      <c r="X589" s="373"/>
      <c r="Y589" s="373"/>
      <c r="Z589" s="1030"/>
      <c r="AA589" s="1030"/>
      <c r="AB589" s="1030"/>
      <c r="AC589" s="1030"/>
      <c r="AD589" s="1030"/>
      <c r="AE589" s="1030"/>
      <c r="AF589" s="1030"/>
      <c r="AG589" s="1030"/>
      <c r="AH589" s="1030"/>
      <c r="AI589" s="1030"/>
      <c r="AJ589" s="1030"/>
      <c r="AK589" s="1030"/>
      <c r="AL589" s="1030"/>
      <c r="AM589" s="1030"/>
      <c r="AN589" s="1030"/>
      <c r="AO589" s="1030"/>
      <c r="AP589" s="1030"/>
      <c r="AQ589" s="1030"/>
      <c r="AR589" s="1030"/>
      <c r="AS589" s="1030"/>
      <c r="AT589" s="1030"/>
      <c r="AU589" s="1030"/>
      <c r="AV589" s="1030"/>
      <c r="AW589" s="1030"/>
      <c r="AX589" s="1030"/>
      <c r="AY589" s="1030"/>
      <c r="AZ589" s="1030"/>
      <c r="BA589" s="1030"/>
      <c r="BB589" s="1030"/>
      <c r="BC589" s="1030"/>
    </row>
    <row r="590" spans="1:55" ht="12" customHeight="1" thickBot="1">
      <c r="A590" s="213"/>
      <c r="B590" s="600"/>
      <c r="J590" s="2209"/>
      <c r="L590" s="747"/>
      <c r="M590" s="772"/>
      <c r="N590" s="772"/>
      <c r="O590" s="773"/>
      <c r="P590" s="1173"/>
      <c r="Q590" s="10"/>
      <c r="R590" s="6"/>
      <c r="S590" s="2214"/>
      <c r="T590" s="164"/>
      <c r="U590" s="164"/>
      <c r="V590" s="164"/>
      <c r="W590" s="1044"/>
      <c r="X590" s="1044"/>
      <c r="Y590" s="1044"/>
      <c r="Z590" s="1045"/>
      <c r="AA590" s="1045"/>
      <c r="AB590" s="1045"/>
      <c r="AC590" s="1045"/>
      <c r="AD590" s="1045"/>
      <c r="AE590" s="1045"/>
      <c r="AF590" s="1045"/>
      <c r="AG590" s="1045"/>
      <c r="AH590" s="1045"/>
      <c r="AI590" s="1045"/>
      <c r="AJ590" s="1045"/>
      <c r="AK590" s="1045"/>
      <c r="AL590" s="1045"/>
      <c r="AM590" s="1045"/>
      <c r="AN590" s="1045"/>
      <c r="AO590" s="1045"/>
      <c r="AP590" s="1045"/>
      <c r="AQ590" s="1045"/>
      <c r="AR590" s="1045"/>
      <c r="AS590" s="1045"/>
      <c r="AT590" s="1045"/>
      <c r="AU590" s="1045"/>
      <c r="AV590" s="1045"/>
      <c r="AW590" s="1045"/>
      <c r="AX590" s="1045"/>
      <c r="AY590" s="1045"/>
      <c r="AZ590" s="1045"/>
      <c r="BA590" s="1045"/>
      <c r="BB590" s="1045"/>
      <c r="BC590" s="1045"/>
    </row>
    <row r="591" spans="1:55" s="1" customFormat="1" ht="16.5" customHeight="1" thickTop="1" thickBot="1">
      <c r="A591" s="590" t="s">
        <v>754</v>
      </c>
      <c r="B591" s="601" t="s">
        <v>755</v>
      </c>
      <c r="C591" s="874"/>
      <c r="D591" s="104" t="s">
        <v>266</v>
      </c>
      <c r="E591" s="759"/>
      <c r="F591" s="759"/>
      <c r="G591" s="759"/>
      <c r="H591" s="759"/>
      <c r="I591" s="874"/>
      <c r="J591" s="874"/>
      <c r="K591" s="99"/>
      <c r="L591" s="747"/>
      <c r="M591" s="107"/>
      <c r="N591" s="107"/>
      <c r="O591" s="774"/>
      <c r="P591" s="1207"/>
      <c r="Q591" s="13"/>
      <c r="R591" s="13" t="s">
        <v>118</v>
      </c>
      <c r="S591" s="165"/>
      <c r="T591" s="7"/>
      <c r="U591" s="7"/>
      <c r="V591" s="7"/>
      <c r="W591" s="373"/>
      <c r="X591" s="373"/>
      <c r="Y591" s="373"/>
      <c r="Z591" s="1030"/>
      <c r="AA591" s="1030"/>
      <c r="AB591" s="1030"/>
      <c r="AC591" s="1030"/>
      <c r="AD591" s="1030"/>
      <c r="AE591" s="1030"/>
      <c r="AF591" s="1030"/>
      <c r="AG591" s="1030"/>
      <c r="AH591" s="1030"/>
      <c r="AI591" s="1030"/>
      <c r="AJ591" s="1030"/>
      <c r="AK591" s="1030"/>
      <c r="AL591" s="1030"/>
      <c r="AM591" s="1030"/>
      <c r="AN591" s="1030"/>
      <c r="AO591" s="1030"/>
      <c r="AP591" s="1030"/>
      <c r="AQ591" s="1030"/>
      <c r="AR591" s="1030"/>
      <c r="AS591" s="1030"/>
      <c r="AT591" s="1030"/>
      <c r="AU591" s="1030"/>
      <c r="AV591" s="1030"/>
      <c r="AW591" s="1030"/>
      <c r="AX591" s="1030"/>
      <c r="AY591" s="1030"/>
      <c r="AZ591" s="1030"/>
      <c r="BA591" s="1030"/>
      <c r="BB591" s="1030"/>
      <c r="BC591" s="1030"/>
    </row>
    <row r="592" spans="1:55" s="1" customFormat="1" ht="12" customHeight="1" thickTop="1">
      <c r="A592" s="595" t="s">
        <v>756</v>
      </c>
      <c r="B592" s="606" t="s">
        <v>757</v>
      </c>
      <c r="C592" s="884"/>
      <c r="D592" s="65">
        <v>1.4999999999999999E-2</v>
      </c>
      <c r="E592" s="760"/>
      <c r="F592" s="761"/>
      <c r="G592" s="761"/>
      <c r="H592" s="762"/>
      <c r="I592" s="884"/>
      <c r="J592" s="902"/>
      <c r="K592" s="682">
        <f>ROUND(SUM($K554*D592),0)</f>
        <v>0</v>
      </c>
      <c r="L592" s="757">
        <f>M592/100</f>
        <v>0</v>
      </c>
      <c r="M592" s="779"/>
      <c r="N592" s="770">
        <f>K592-M592</f>
        <v>0</v>
      </c>
      <c r="O592" s="771" t="e">
        <f>-N592/L592/100</f>
        <v>#DIV/0!</v>
      </c>
      <c r="P592" s="1209"/>
      <c r="Q592" s="683"/>
      <c r="R592" s="163">
        <f>SUM(K592)</f>
        <v>0</v>
      </c>
      <c r="S592" s="1498"/>
      <c r="T592" s="1499"/>
      <c r="U592" s="1499"/>
      <c r="V592" s="1500"/>
      <c r="W592" s="373"/>
      <c r="X592" s="373"/>
      <c r="Y592" s="373"/>
      <c r="Z592" s="1030"/>
      <c r="AA592" s="1030"/>
      <c r="AB592" s="1030"/>
      <c r="AC592" s="1030"/>
      <c r="AD592" s="1030"/>
      <c r="AE592" s="1030"/>
      <c r="AF592" s="1030"/>
      <c r="AG592" s="1030"/>
      <c r="AH592" s="1030"/>
      <c r="AI592" s="1030"/>
      <c r="AJ592" s="1030"/>
      <c r="AK592" s="1030"/>
      <c r="AL592" s="1030"/>
      <c r="AM592" s="1030"/>
      <c r="AN592" s="1030"/>
      <c r="AO592" s="1030"/>
      <c r="AP592" s="1030"/>
      <c r="AQ592" s="1030"/>
      <c r="AR592" s="1030"/>
      <c r="AS592" s="1030"/>
      <c r="AT592" s="1030"/>
      <c r="AU592" s="1030"/>
      <c r="AV592" s="1030"/>
      <c r="AW592" s="1030"/>
      <c r="AX592" s="1030"/>
      <c r="AY592" s="1030"/>
      <c r="AZ592" s="1030"/>
      <c r="BA592" s="1030"/>
      <c r="BB592" s="1030"/>
      <c r="BC592" s="1030"/>
    </row>
    <row r="593" spans="1:55" s="1" customFormat="1" ht="12" customHeight="1" thickBot="1">
      <c r="A593" s="300"/>
      <c r="B593" s="607" t="s">
        <v>758</v>
      </c>
      <c r="C593" s="886"/>
      <c r="D593" s="21"/>
      <c r="I593" s="893"/>
      <c r="J593" s="14" t="s">
        <v>133</v>
      </c>
      <c r="K593" s="52">
        <f>SUM(K592)</f>
        <v>0</v>
      </c>
      <c r="L593" s="747"/>
      <c r="M593" s="772"/>
      <c r="N593" s="772"/>
      <c r="O593" s="773"/>
      <c r="P593" s="1172"/>
      <c r="Q593" s="52"/>
      <c r="R593" s="52">
        <f>SUM(R592)</f>
        <v>0</v>
      </c>
      <c r="S593" s="105" t="b">
        <f>Q593+R593=K593</f>
        <v>1</v>
      </c>
      <c r="T593" s="7"/>
      <c r="U593" s="7"/>
      <c r="V593" s="7"/>
      <c r="W593" s="373"/>
      <c r="X593" s="373"/>
      <c r="Y593" s="373"/>
      <c r="Z593" s="1030"/>
      <c r="AA593" s="1030"/>
      <c r="AB593" s="1030"/>
      <c r="AC593" s="1030"/>
      <c r="AD593" s="1030"/>
      <c r="AE593" s="1030"/>
      <c r="AF593" s="1030"/>
      <c r="AG593" s="1030"/>
      <c r="AH593" s="1030"/>
      <c r="AI593" s="1030"/>
      <c r="AJ593" s="1030"/>
      <c r="AK593" s="1030"/>
      <c r="AL593" s="1030"/>
      <c r="AM593" s="1030"/>
      <c r="AN593" s="1030"/>
      <c r="AO593" s="1030"/>
      <c r="AP593" s="1030"/>
      <c r="AQ593" s="1030"/>
      <c r="AR593" s="1030"/>
      <c r="AS593" s="1030"/>
      <c r="AT593" s="1030"/>
      <c r="AU593" s="1030"/>
      <c r="AV593" s="1030"/>
      <c r="AW593" s="1030"/>
      <c r="AX593" s="1030"/>
      <c r="AY593" s="1030"/>
      <c r="AZ593" s="1030"/>
      <c r="BA593" s="1030"/>
      <c r="BB593" s="1030"/>
      <c r="BC593" s="1030"/>
    </row>
    <row r="594" spans="1:55" ht="12" customHeight="1" thickBot="1">
      <c r="A594" s="213"/>
      <c r="L594" s="747"/>
      <c r="M594" s="772"/>
      <c r="N594" s="772"/>
      <c r="O594" s="773"/>
      <c r="S594" s="2214"/>
      <c r="T594" s="164"/>
      <c r="U594" s="164"/>
      <c r="V594" s="164"/>
      <c r="W594" s="1044"/>
      <c r="X594" s="1044"/>
      <c r="Y594" s="1044"/>
      <c r="Z594" s="1045"/>
      <c r="AA594" s="1045"/>
      <c r="AB594" s="1045"/>
      <c r="AC594" s="1045"/>
      <c r="AD594" s="1045"/>
      <c r="AE594" s="1045"/>
      <c r="AF594" s="1045"/>
      <c r="AG594" s="1045"/>
      <c r="AH594" s="1045"/>
      <c r="AI594" s="1045"/>
      <c r="AJ594" s="1045"/>
      <c r="AK594" s="1045"/>
      <c r="AL594" s="1045"/>
      <c r="AM594" s="1045"/>
      <c r="AN594" s="1045"/>
      <c r="AO594" s="1045"/>
      <c r="AP594" s="1045"/>
      <c r="AQ594" s="1045"/>
      <c r="AR594" s="1045"/>
      <c r="AS594" s="1045"/>
      <c r="AT594" s="1045"/>
      <c r="AU594" s="1045"/>
      <c r="AV594" s="1045"/>
      <c r="AW594" s="1045"/>
      <c r="AX594" s="1045"/>
      <c r="AY594" s="1045"/>
      <c r="AZ594" s="1045"/>
      <c r="BA594" s="1045"/>
      <c r="BB594" s="1045"/>
      <c r="BC594" s="1045"/>
    </row>
    <row r="595" spans="1:55" s="1" customFormat="1" ht="16.5" thickTop="1" thickBot="1">
      <c r="A595" s="590" t="s">
        <v>759</v>
      </c>
      <c r="B595" s="601" t="s">
        <v>760</v>
      </c>
      <c r="C595" s="874"/>
      <c r="D595" s="98"/>
      <c r="E595" s="98"/>
      <c r="F595" s="98"/>
      <c r="G595" s="98"/>
      <c r="H595" s="98"/>
      <c r="I595" s="874"/>
      <c r="J595" s="874"/>
      <c r="K595" s="99"/>
      <c r="L595" s="747"/>
      <c r="M595" s="107"/>
      <c r="N595" s="107"/>
      <c r="O595" s="774"/>
      <c r="P595" s="1207"/>
      <c r="Q595" s="13" t="s">
        <v>118</v>
      </c>
      <c r="R595" s="13" t="s">
        <v>119</v>
      </c>
      <c r="S595" s="1501" t="s">
        <v>271</v>
      </c>
      <c r="T595" s="1502"/>
      <c r="U595" s="1502"/>
      <c r="V595" s="1503"/>
      <c r="W595" s="373"/>
      <c r="X595" s="373"/>
      <c r="Y595" s="373"/>
      <c r="Z595" s="1030"/>
      <c r="AA595" s="1030"/>
      <c r="AB595" s="1030"/>
      <c r="AC595" s="1030"/>
      <c r="AD595" s="1030"/>
      <c r="AE595" s="1030"/>
      <c r="AF595" s="1030"/>
      <c r="AG595" s="1030"/>
      <c r="AH595" s="1030"/>
      <c r="AI595" s="1030"/>
      <c r="AJ595" s="1030"/>
      <c r="AK595" s="1030"/>
      <c r="AL595" s="1030"/>
      <c r="AM595" s="1030"/>
      <c r="AN595" s="1030"/>
      <c r="AO595" s="1030"/>
      <c r="AP595" s="1030"/>
      <c r="AQ595" s="1030"/>
      <c r="AR595" s="1030"/>
      <c r="AS595" s="1030"/>
      <c r="AT595" s="1030"/>
      <c r="AU595" s="1030"/>
      <c r="AV595" s="1030"/>
      <c r="AW595" s="1030"/>
      <c r="AX595" s="1030"/>
      <c r="AY595" s="1030"/>
      <c r="AZ595" s="1030"/>
      <c r="BA595" s="1030"/>
      <c r="BB595" s="1030"/>
      <c r="BC595" s="1030"/>
    </row>
    <row r="596" spans="1:55" s="1" customFormat="1" ht="12" customHeight="1" thickTop="1" thickBot="1">
      <c r="A596" s="595" t="s">
        <v>761</v>
      </c>
      <c r="B596" s="206" t="s">
        <v>762</v>
      </c>
      <c r="C596" s="875"/>
      <c r="D596" s="50"/>
      <c r="E596" s="757">
        <f>F596/100</f>
        <v>0</v>
      </c>
      <c r="F596" s="2"/>
      <c r="G596" s="2">
        <f>D596-F596</f>
        <v>0</v>
      </c>
      <c r="H596" s="748" t="e">
        <f>-G596/E596/100</f>
        <v>#DIV/0!</v>
      </c>
      <c r="I596" s="887"/>
      <c r="J596" s="900"/>
      <c r="K596" s="51">
        <f>ROUND(C596*D596*I596,0)</f>
        <v>0</v>
      </c>
      <c r="L596" s="757">
        <f>M596/100</f>
        <v>0</v>
      </c>
      <c r="M596" s="770"/>
      <c r="N596" s="770">
        <f>K596-M596</f>
        <v>0</v>
      </c>
      <c r="O596" s="771" t="e">
        <f>-N596/L596/100</f>
        <v>#DIV/0!</v>
      </c>
      <c r="P596" s="1208"/>
      <c r="Q596" s="162"/>
      <c r="R596" s="348">
        <f>SUM(K596)</f>
        <v>0</v>
      </c>
      <c r="S596" s="1498"/>
      <c r="T596" s="1499"/>
      <c r="U596" s="1499"/>
      <c r="V596" s="1500"/>
      <c r="W596" s="373"/>
      <c r="X596" s="373"/>
      <c r="Y596" s="373"/>
      <c r="Z596" s="1030"/>
      <c r="AA596" s="1030"/>
      <c r="AB596" s="1030"/>
      <c r="AC596" s="1030"/>
      <c r="AD596" s="1030"/>
      <c r="AE596" s="1030"/>
      <c r="AF596" s="1030"/>
      <c r="AG596" s="1030"/>
      <c r="AH596" s="1030"/>
      <c r="AI596" s="1030"/>
      <c r="AJ596" s="1030"/>
      <c r="AK596" s="1030"/>
      <c r="AL596" s="1030"/>
      <c r="AM596" s="1030"/>
      <c r="AN596" s="1030"/>
      <c r="AO596" s="1030"/>
      <c r="AP596" s="1030"/>
      <c r="AQ596" s="1030"/>
      <c r="AR596" s="1030"/>
      <c r="AS596" s="1030"/>
      <c r="AT596" s="1030"/>
      <c r="AU596" s="1030"/>
      <c r="AV596" s="1030"/>
      <c r="AW596" s="1030"/>
      <c r="AX596" s="1030"/>
      <c r="AY596" s="1030"/>
      <c r="AZ596" s="1030"/>
      <c r="BA596" s="1030"/>
      <c r="BB596" s="1030"/>
      <c r="BC596" s="1030"/>
    </row>
    <row r="597" spans="1:55" s="1" customFormat="1" ht="12" customHeight="1" thickTop="1" thickBot="1">
      <c r="A597" s="595" t="s">
        <v>763</v>
      </c>
      <c r="B597" s="206"/>
      <c r="C597" s="875"/>
      <c r="D597" s="50"/>
      <c r="E597" s="757">
        <f>F597/100</f>
        <v>0</v>
      </c>
      <c r="F597" s="2"/>
      <c r="G597" s="2">
        <f>D597-F597</f>
        <v>0</v>
      </c>
      <c r="H597" s="748" t="e">
        <f>-G597/E597/100</f>
        <v>#DIV/0!</v>
      </c>
      <c r="I597" s="887"/>
      <c r="J597" s="901"/>
      <c r="K597" s="51">
        <f>ROUND(C597*D597*I597,0)</f>
        <v>0</v>
      </c>
      <c r="L597" s="757">
        <f>M597/100</f>
        <v>0</v>
      </c>
      <c r="M597" s="770"/>
      <c r="N597" s="770">
        <f>K597-M597</f>
        <v>0</v>
      </c>
      <c r="O597" s="771" t="e">
        <f>-N597/L597/100</f>
        <v>#DIV/0!</v>
      </c>
      <c r="P597" s="1198"/>
      <c r="Q597" s="161"/>
      <c r="R597" s="349">
        <f>SUM(K597)</f>
        <v>0</v>
      </c>
      <c r="S597" s="1498"/>
      <c r="T597" s="1499"/>
      <c r="U597" s="1499"/>
      <c r="V597" s="1500"/>
      <c r="W597" s="373"/>
      <c r="X597" s="373"/>
      <c r="Y597" s="373"/>
      <c r="Z597" s="1030"/>
      <c r="AA597" s="1030"/>
      <c r="AB597" s="1030"/>
      <c r="AC597" s="1030"/>
      <c r="AD597" s="1030"/>
      <c r="AE597" s="1030"/>
      <c r="AF597" s="1030"/>
      <c r="AG597" s="1030"/>
      <c r="AH597" s="1030"/>
      <c r="AI597" s="1030"/>
      <c r="AJ597" s="1030"/>
      <c r="AK597" s="1030"/>
      <c r="AL597" s="1030"/>
      <c r="AM597" s="1030"/>
      <c r="AN597" s="1030"/>
      <c r="AO597" s="1030"/>
      <c r="AP597" s="1030"/>
      <c r="AQ597" s="1030"/>
      <c r="AR597" s="1030"/>
      <c r="AS597" s="1030"/>
      <c r="AT597" s="1030"/>
      <c r="AU597" s="1030"/>
      <c r="AV597" s="1030"/>
      <c r="AW597" s="1030"/>
      <c r="AX597" s="1030"/>
      <c r="AY597" s="1030"/>
      <c r="AZ597" s="1030"/>
      <c r="BA597" s="1030"/>
      <c r="BB597" s="1030"/>
      <c r="BC597" s="1030"/>
    </row>
    <row r="598" spans="1:55" s="1" customFormat="1" ht="12" customHeight="1" thickTop="1" thickBot="1">
      <c r="A598" s="595" t="s">
        <v>764</v>
      </c>
      <c r="B598" s="206"/>
      <c r="C598" s="875"/>
      <c r="D598" s="50"/>
      <c r="E598" s="757">
        <f>F598/100</f>
        <v>0</v>
      </c>
      <c r="F598" s="2"/>
      <c r="G598" s="2">
        <f>D598-F598</f>
        <v>0</v>
      </c>
      <c r="H598" s="748" t="e">
        <f>-G598/E598/100</f>
        <v>#DIV/0!</v>
      </c>
      <c r="I598" s="887"/>
      <c r="J598" s="894"/>
      <c r="K598" s="51">
        <f>ROUND(C598*D598*I598,0)</f>
        <v>0</v>
      </c>
      <c r="L598" s="757">
        <f>M598/100</f>
        <v>0</v>
      </c>
      <c r="M598" s="770"/>
      <c r="N598" s="770">
        <f>K598-M598</f>
        <v>0</v>
      </c>
      <c r="O598" s="771" t="e">
        <f>-N598/L598/100</f>
        <v>#DIV/0!</v>
      </c>
      <c r="P598" s="1198"/>
      <c r="Q598" s="160"/>
      <c r="R598" s="349">
        <f>SUM(K598)</f>
        <v>0</v>
      </c>
      <c r="S598" s="1498"/>
      <c r="T598" s="1499"/>
      <c r="U598" s="1499"/>
      <c r="V598" s="1500"/>
      <c r="W598" s="373"/>
      <c r="X598" s="373"/>
      <c r="Y598" s="373"/>
      <c r="Z598" s="1030"/>
      <c r="AA598" s="1030"/>
      <c r="AB598" s="1030"/>
      <c r="AC598" s="1030"/>
      <c r="AD598" s="1030"/>
      <c r="AE598" s="1030"/>
      <c r="AF598" s="1030"/>
      <c r="AG598" s="1030"/>
      <c r="AH598" s="1030"/>
      <c r="AI598" s="1030"/>
      <c r="AJ598" s="1030"/>
      <c r="AK598" s="1030"/>
      <c r="AL598" s="1030"/>
      <c r="AM598" s="1030"/>
      <c r="AN598" s="1030"/>
      <c r="AO598" s="1030"/>
      <c r="AP598" s="1030"/>
      <c r="AQ598" s="1030"/>
      <c r="AR598" s="1030"/>
      <c r="AS598" s="1030"/>
      <c r="AT598" s="1030"/>
      <c r="AU598" s="1030"/>
      <c r="AV598" s="1030"/>
      <c r="AW598" s="1030"/>
      <c r="AX598" s="1030"/>
      <c r="AY598" s="1030"/>
      <c r="AZ598" s="1030"/>
      <c r="BA598" s="1030"/>
      <c r="BB598" s="1030"/>
      <c r="BC598" s="1030"/>
    </row>
    <row r="599" spans="1:55" s="1" customFormat="1" ht="12" customHeight="1" thickTop="1" thickBot="1">
      <c r="A599" s="595" t="s">
        <v>765</v>
      </c>
      <c r="B599" s="206"/>
      <c r="C599" s="875"/>
      <c r="D599" s="50"/>
      <c r="E599" s="757">
        <f>F599/100</f>
        <v>0</v>
      </c>
      <c r="F599" s="2"/>
      <c r="G599" s="2">
        <f>D599-F599</f>
        <v>0</v>
      </c>
      <c r="H599" s="748" t="e">
        <f>-G599/E599/100</f>
        <v>#DIV/0!</v>
      </c>
      <c r="I599" s="887"/>
      <c r="J599" s="894"/>
      <c r="K599" s="51">
        <f>ROUND(C599*D599*I599,0)</f>
        <v>0</v>
      </c>
      <c r="L599" s="757">
        <f>M599/100</f>
        <v>0</v>
      </c>
      <c r="M599" s="770"/>
      <c r="N599" s="770">
        <f>K599-M599</f>
        <v>0</v>
      </c>
      <c r="O599" s="771" t="e">
        <f>-N599/L599/100</f>
        <v>#DIV/0!</v>
      </c>
      <c r="P599" s="1198"/>
      <c r="Q599" s="160"/>
      <c r="R599" s="349">
        <f>SUM(K599)</f>
        <v>0</v>
      </c>
      <c r="S599" s="1498"/>
      <c r="T599" s="1499"/>
      <c r="U599" s="1499"/>
      <c r="V599" s="1500"/>
      <c r="W599" s="373"/>
      <c r="X599" s="373"/>
      <c r="Y599" s="373"/>
      <c r="Z599" s="1030"/>
      <c r="AA599" s="1030"/>
      <c r="AB599" s="1030"/>
      <c r="AC599" s="1030"/>
      <c r="AD599" s="1030"/>
      <c r="AE599" s="1030"/>
      <c r="AF599" s="1030"/>
      <c r="AG599" s="1030"/>
      <c r="AH599" s="1030"/>
      <c r="AI599" s="1030"/>
      <c r="AJ599" s="1030"/>
      <c r="AK599" s="1030"/>
      <c r="AL599" s="1030"/>
      <c r="AM599" s="1030"/>
      <c r="AN599" s="1030"/>
      <c r="AO599" s="1030"/>
      <c r="AP599" s="1030"/>
      <c r="AQ599" s="1030"/>
      <c r="AR599" s="1030"/>
      <c r="AS599" s="1030"/>
      <c r="AT599" s="1030"/>
      <c r="AU599" s="1030"/>
      <c r="AV599" s="1030"/>
      <c r="AW599" s="1030"/>
      <c r="AX599" s="1030"/>
      <c r="AY599" s="1030"/>
      <c r="AZ599" s="1030"/>
      <c r="BA599" s="1030"/>
      <c r="BB599" s="1030"/>
      <c r="BC599" s="1030"/>
    </row>
    <row r="600" spans="1:55" s="1" customFormat="1" ht="12" customHeight="1" thickTop="1">
      <c r="A600" s="595" t="s">
        <v>766</v>
      </c>
      <c r="B600" s="206"/>
      <c r="C600" s="875"/>
      <c r="D600" s="50"/>
      <c r="E600" s="757">
        <f>F600/100</f>
        <v>0</v>
      </c>
      <c r="F600" s="2"/>
      <c r="G600" s="2">
        <f>D600-F600</f>
        <v>0</v>
      </c>
      <c r="H600" s="748" t="e">
        <f>-G600/E600/100</f>
        <v>#DIV/0!</v>
      </c>
      <c r="I600" s="887"/>
      <c r="J600" s="894"/>
      <c r="K600" s="51">
        <f>ROUND(C600*D600*I600,0)</f>
        <v>0</v>
      </c>
      <c r="L600" s="757">
        <f>M600/100</f>
        <v>0</v>
      </c>
      <c r="M600" s="770"/>
      <c r="N600" s="770">
        <f>K600-M600</f>
        <v>0</v>
      </c>
      <c r="O600" s="771" t="e">
        <f>-N600/L600/100</f>
        <v>#DIV/0!</v>
      </c>
      <c r="P600" s="1198"/>
      <c r="Q600" s="160"/>
      <c r="R600" s="349">
        <f>SUM(K600)</f>
        <v>0</v>
      </c>
      <c r="S600" s="1498"/>
      <c r="T600" s="1499"/>
      <c r="U600" s="1499"/>
      <c r="V600" s="1500"/>
      <c r="W600" s="373"/>
      <c r="X600" s="373"/>
      <c r="Y600" s="373"/>
      <c r="Z600" s="1030"/>
      <c r="AA600" s="1030"/>
      <c r="AB600" s="1030"/>
      <c r="AC600" s="1030"/>
      <c r="AD600" s="1030"/>
      <c r="AE600" s="1030"/>
      <c r="AF600" s="1030"/>
      <c r="AG600" s="1030"/>
      <c r="AH600" s="1030"/>
      <c r="AI600" s="1030"/>
      <c r="AJ600" s="1030"/>
      <c r="AK600" s="1030"/>
      <c r="AL600" s="1030"/>
      <c r="AM600" s="1030"/>
      <c r="AN600" s="1030"/>
      <c r="AO600" s="1030"/>
      <c r="AP600" s="1030"/>
      <c r="AQ600" s="1030"/>
      <c r="AR600" s="1030"/>
      <c r="AS600" s="1030"/>
      <c r="AT600" s="1030"/>
      <c r="AU600" s="1030"/>
      <c r="AV600" s="1030"/>
      <c r="AW600" s="1030"/>
      <c r="AX600" s="1030"/>
      <c r="AY600" s="1030"/>
      <c r="AZ600" s="1030"/>
      <c r="BA600" s="1030"/>
      <c r="BB600" s="1030"/>
      <c r="BC600" s="1030"/>
    </row>
    <row r="601" spans="1:55" s="1" customFormat="1" ht="12" customHeight="1" thickBot="1">
      <c r="A601" s="300"/>
      <c r="B601" s="600"/>
      <c r="C601" s="281"/>
      <c r="I601" s="891"/>
      <c r="J601" s="14" t="s">
        <v>133</v>
      </c>
      <c r="K601" s="52">
        <f>SUM(K596:K600)</f>
        <v>0</v>
      </c>
      <c r="L601" s="747"/>
      <c r="M601" s="772"/>
      <c r="N601" s="772"/>
      <c r="O601" s="773"/>
      <c r="P601" s="1172"/>
      <c r="Q601" s="52">
        <f>SUM(Q596:Q600)</f>
        <v>0</v>
      </c>
      <c r="R601" s="52">
        <f>SUM(R596:R600)</f>
        <v>0</v>
      </c>
      <c r="S601" s="105" t="b">
        <f>Q601+R601=K601</f>
        <v>1</v>
      </c>
      <c r="T601" s="7"/>
      <c r="U601" s="7"/>
      <c r="V601" s="7"/>
      <c r="W601" s="373"/>
      <c r="X601" s="373"/>
      <c r="Y601" s="373"/>
      <c r="Z601" s="1030"/>
      <c r="AA601" s="1030"/>
      <c r="AB601" s="1030"/>
      <c r="AC601" s="1030"/>
      <c r="AD601" s="1030"/>
      <c r="AE601" s="1030"/>
      <c r="AF601" s="1030"/>
      <c r="AG601" s="1030"/>
      <c r="AH601" s="1030"/>
      <c r="AI601" s="1030"/>
      <c r="AJ601" s="1030"/>
      <c r="AK601" s="1030"/>
      <c r="AL601" s="1030"/>
      <c r="AM601" s="1030"/>
      <c r="AN601" s="1030"/>
      <c r="AO601" s="1030"/>
      <c r="AP601" s="1030"/>
      <c r="AQ601" s="1030"/>
      <c r="AR601" s="1030"/>
      <c r="AS601" s="1030"/>
      <c r="AT601" s="1030"/>
      <c r="AU601" s="1030"/>
      <c r="AV601" s="1030"/>
      <c r="AW601" s="1030"/>
      <c r="AX601" s="1030"/>
      <c r="AY601" s="1030"/>
      <c r="AZ601" s="1030"/>
      <c r="BA601" s="1030"/>
      <c r="BB601" s="1030"/>
      <c r="BC601" s="1030"/>
    </row>
    <row r="602" spans="1:55" ht="12" customHeight="1" thickBot="1">
      <c r="A602" s="213"/>
      <c r="B602" s="600"/>
      <c r="J602" s="2209"/>
      <c r="K602" s="6"/>
      <c r="L602" s="747"/>
      <c r="M602" s="772"/>
      <c r="N602" s="772"/>
      <c r="O602" s="773"/>
      <c r="P602" s="1173"/>
      <c r="Q602" s="10"/>
      <c r="R602" s="6"/>
      <c r="S602" s="2214"/>
      <c r="T602" s="164"/>
      <c r="U602" s="164"/>
      <c r="V602" s="164"/>
      <c r="W602" s="1044"/>
      <c r="X602" s="1044"/>
      <c r="Y602" s="1044"/>
      <c r="Z602" s="1045"/>
      <c r="AA602" s="1045"/>
      <c r="AB602" s="1045"/>
      <c r="AC602" s="1045"/>
      <c r="AD602" s="1045"/>
      <c r="AE602" s="1045"/>
      <c r="AF602" s="1045"/>
      <c r="AG602" s="1045"/>
      <c r="AH602" s="1045"/>
      <c r="AI602" s="1045"/>
      <c r="AJ602" s="1045"/>
      <c r="AK602" s="1045"/>
      <c r="AL602" s="1045"/>
      <c r="AM602" s="1045"/>
      <c r="AN602" s="1045"/>
      <c r="AO602" s="1045"/>
      <c r="AP602" s="1045"/>
      <c r="AQ602" s="1045"/>
      <c r="AR602" s="1045"/>
      <c r="AS602" s="1045"/>
      <c r="AT602" s="1045"/>
      <c r="AU602" s="1045"/>
      <c r="AV602" s="1045"/>
      <c r="AW602" s="1045"/>
      <c r="AX602" s="1045"/>
      <c r="AY602" s="1045"/>
      <c r="AZ602" s="1045"/>
      <c r="BA602" s="1045"/>
      <c r="BB602" s="1045"/>
      <c r="BC602" s="1045"/>
    </row>
    <row r="603" spans="1:55" ht="17.25" thickTop="1" thickBot="1">
      <c r="A603" s="1186"/>
      <c r="B603" s="1187"/>
      <c r="C603" s="1187"/>
      <c r="D603" s="1187"/>
      <c r="E603" s="1187"/>
      <c r="F603" s="1187"/>
      <c r="G603" s="1187"/>
      <c r="H603" s="1187"/>
      <c r="I603" s="1187"/>
      <c r="J603" s="1414" t="s">
        <v>767</v>
      </c>
      <c r="K603" s="684">
        <f>SUM(K580+K589+K593+K601)</f>
        <v>0</v>
      </c>
      <c r="L603" s="757">
        <f>M603/100</f>
        <v>0</v>
      </c>
      <c r="M603" s="770"/>
      <c r="N603" s="770">
        <f>K603-M603</f>
        <v>0</v>
      </c>
      <c r="O603" s="771" t="e">
        <f>-N603/L603/100</f>
        <v>#DIV/0!</v>
      </c>
      <c r="P603" s="1200"/>
      <c r="Q603" s="1113">
        <f>SUM(Q580+Q589+Q593+Q601)</f>
        <v>0</v>
      </c>
      <c r="R603" s="684">
        <f>SUM(R580+R589+R593+R601)</f>
        <v>0</v>
      </c>
      <c r="S603" s="105" t="b">
        <f>Q603+R603=K603</f>
        <v>1</v>
      </c>
      <c r="T603" s="164"/>
      <c r="U603" s="164"/>
      <c r="V603" s="164"/>
      <c r="W603" s="1044"/>
      <c r="X603" s="1044"/>
      <c r="Y603" s="1044"/>
      <c r="Z603" s="1045"/>
      <c r="AA603" s="1045"/>
      <c r="AB603" s="1045"/>
      <c r="AC603" s="1045"/>
      <c r="AD603" s="1045"/>
      <c r="AE603" s="1045"/>
      <c r="AF603" s="1045"/>
      <c r="AG603" s="1045"/>
      <c r="AH603" s="1045"/>
      <c r="AI603" s="1045"/>
      <c r="AJ603" s="1045"/>
      <c r="AK603" s="1045"/>
      <c r="AL603" s="1045"/>
      <c r="AM603" s="1045"/>
      <c r="AN603" s="1045"/>
      <c r="AO603" s="1045"/>
      <c r="AP603" s="1045"/>
      <c r="AQ603" s="1045"/>
      <c r="AR603" s="1045"/>
      <c r="AS603" s="1045"/>
      <c r="AT603" s="1045"/>
      <c r="AU603" s="1045"/>
      <c r="AV603" s="1045"/>
      <c r="AW603" s="1045"/>
      <c r="AX603" s="1045"/>
      <c r="AY603" s="1045"/>
      <c r="AZ603" s="1045"/>
      <c r="BA603" s="1045"/>
      <c r="BB603" s="1045"/>
      <c r="BC603" s="1045"/>
    </row>
    <row r="604" spans="1:55" ht="12" customHeight="1" thickTop="1">
      <c r="A604" s="213"/>
      <c r="B604" s="600"/>
      <c r="J604" s="2209"/>
      <c r="K604" s="6"/>
      <c r="L604" s="747"/>
      <c r="M604" s="772"/>
      <c r="N604" s="772"/>
      <c r="O604" s="773"/>
      <c r="P604" s="1173"/>
      <c r="Q604" s="10"/>
      <c r="R604" s="6"/>
      <c r="S604" s="2214"/>
      <c r="T604" s="164"/>
      <c r="U604" s="164"/>
      <c r="V604" s="164"/>
      <c r="W604" s="1044"/>
      <c r="X604" s="1044"/>
      <c r="Y604" s="1044"/>
      <c r="Z604" s="1045"/>
      <c r="AA604" s="1045"/>
      <c r="AB604" s="1045"/>
      <c r="AC604" s="1045"/>
      <c r="AD604" s="1045"/>
      <c r="AE604" s="1045"/>
      <c r="AF604" s="1045"/>
      <c r="AG604" s="1045"/>
      <c r="AH604" s="1045"/>
      <c r="AI604" s="1045"/>
      <c r="AJ604" s="1045"/>
      <c r="AK604" s="1045"/>
      <c r="AL604" s="1045"/>
      <c r="AM604" s="1045"/>
      <c r="AN604" s="1045"/>
      <c r="AO604" s="1045"/>
      <c r="AP604" s="1045"/>
      <c r="AQ604" s="1045"/>
      <c r="AR604" s="1045"/>
      <c r="AS604" s="1045"/>
      <c r="AT604" s="1045"/>
      <c r="AU604" s="1045"/>
      <c r="AV604" s="1045"/>
      <c r="AW604" s="1045"/>
      <c r="AX604" s="1045"/>
      <c r="AY604" s="1045"/>
      <c r="AZ604" s="1045"/>
      <c r="BA604" s="1045"/>
      <c r="BB604" s="1045"/>
      <c r="BC604" s="1045"/>
    </row>
    <row r="605" spans="1:55" s="1" customFormat="1" ht="13.5" hidden="1">
      <c r="A605" s="281"/>
      <c r="B605" s="850" t="s">
        <v>270</v>
      </c>
      <c r="C605" s="281"/>
      <c r="I605" s="891"/>
      <c r="J605" s="903"/>
      <c r="K605" s="17"/>
      <c r="L605" s="17"/>
      <c r="M605" s="17"/>
      <c r="N605" s="17"/>
      <c r="O605" s="1168"/>
      <c r="P605" s="1179"/>
      <c r="Q605" s="17"/>
      <c r="R605" s="848"/>
      <c r="S605" s="849"/>
      <c r="W605" s="373"/>
      <c r="X605" s="373"/>
      <c r="Y605" s="373"/>
      <c r="Z605" s="1030"/>
      <c r="AA605" s="1030"/>
      <c r="AB605" s="1030"/>
      <c r="AC605" s="1030"/>
      <c r="AD605" s="1030"/>
      <c r="AE605" s="1030"/>
      <c r="AF605" s="1030"/>
      <c r="AG605" s="1030"/>
      <c r="AH605" s="1030"/>
      <c r="AI605" s="1030"/>
      <c r="AJ605" s="1030"/>
      <c r="AK605" s="1030"/>
      <c r="AL605" s="1030"/>
      <c r="AM605" s="1030"/>
      <c r="AN605" s="1030"/>
      <c r="AO605" s="1030"/>
      <c r="AP605" s="1030"/>
      <c r="AQ605" s="1030"/>
      <c r="AR605" s="1030"/>
      <c r="AS605" s="1030"/>
      <c r="AT605" s="1030"/>
      <c r="AU605" s="1030"/>
      <c r="AV605" s="1030"/>
      <c r="AW605" s="1030"/>
      <c r="AX605" s="1030"/>
      <c r="AY605" s="1030"/>
      <c r="AZ605" s="1030"/>
      <c r="BA605" s="1030"/>
      <c r="BB605" s="1030"/>
      <c r="BC605" s="1030"/>
    </row>
    <row r="606" spans="1:55" s="1" customFormat="1" ht="13.5" hidden="1">
      <c r="A606" s="281"/>
      <c r="B606" s="851" t="s">
        <v>768</v>
      </c>
      <c r="C606" s="281"/>
      <c r="I606" s="891"/>
      <c r="J606" s="903"/>
      <c r="K606" s="17"/>
      <c r="L606" s="17"/>
      <c r="M606" s="17"/>
      <c r="N606" s="17"/>
      <c r="O606" s="1168"/>
      <c r="P606" s="1179"/>
      <c r="Q606" s="17"/>
      <c r="R606" s="848"/>
      <c r="S606" s="849"/>
      <c r="W606" s="373"/>
      <c r="X606" s="373"/>
      <c r="Y606" s="373"/>
      <c r="Z606" s="1030"/>
      <c r="AA606" s="1030"/>
      <c r="AB606" s="1030"/>
      <c r="AC606" s="1030"/>
      <c r="AD606" s="1030"/>
      <c r="AE606" s="1030"/>
      <c r="AF606" s="1030"/>
      <c r="AG606" s="1030"/>
      <c r="AH606" s="1030"/>
      <c r="AI606" s="1030"/>
      <c r="AJ606" s="1030"/>
      <c r="AK606" s="1030"/>
      <c r="AL606" s="1030"/>
      <c r="AM606" s="1030"/>
      <c r="AN606" s="1030"/>
      <c r="AO606" s="1030"/>
      <c r="AP606" s="1030"/>
      <c r="AQ606" s="1030"/>
      <c r="AR606" s="1030"/>
      <c r="AS606" s="1030"/>
      <c r="AT606" s="1030"/>
      <c r="AU606" s="1030"/>
      <c r="AV606" s="1030"/>
      <c r="AW606" s="1030"/>
      <c r="AX606" s="1030"/>
      <c r="AY606" s="1030"/>
      <c r="AZ606" s="1030"/>
      <c r="BA606" s="1030"/>
      <c r="BB606" s="1030"/>
      <c r="BC606" s="1030"/>
    </row>
    <row r="607" spans="1:55" s="1" customFormat="1" ht="13.5" hidden="1">
      <c r="A607" s="281"/>
      <c r="B607" s="600" t="s">
        <v>769</v>
      </c>
      <c r="C607" s="281"/>
      <c r="I607" s="891"/>
      <c r="J607" s="903"/>
      <c r="K607" s="17"/>
      <c r="L607" s="17"/>
      <c r="M607" s="17"/>
      <c r="N607" s="17"/>
      <c r="O607" s="1168"/>
      <c r="P607" s="1179"/>
      <c r="Q607" s="17"/>
      <c r="R607" s="848"/>
      <c r="S607" s="849"/>
      <c r="W607" s="373"/>
      <c r="X607" s="373"/>
      <c r="Y607" s="373"/>
      <c r="Z607" s="1030"/>
      <c r="AA607" s="1030"/>
      <c r="AB607" s="1030"/>
      <c r="AC607" s="1030"/>
      <c r="AD607" s="1030"/>
      <c r="AE607" s="1030"/>
      <c r="AF607" s="1030"/>
      <c r="AG607" s="1030"/>
      <c r="AH607" s="1030"/>
      <c r="AI607" s="1030"/>
      <c r="AJ607" s="1030"/>
      <c r="AK607" s="1030"/>
      <c r="AL607" s="1030"/>
      <c r="AM607" s="1030"/>
      <c r="AN607" s="1030"/>
      <c r="AO607" s="1030"/>
      <c r="AP607" s="1030"/>
      <c r="AQ607" s="1030"/>
      <c r="AR607" s="1030"/>
      <c r="AS607" s="1030"/>
      <c r="AT607" s="1030"/>
      <c r="AU607" s="1030"/>
      <c r="AV607" s="1030"/>
      <c r="AW607" s="1030"/>
      <c r="AX607" s="1030"/>
      <c r="AY607" s="1030"/>
      <c r="AZ607" s="1030"/>
      <c r="BA607" s="1030"/>
      <c r="BB607" s="1030"/>
      <c r="BC607" s="1030"/>
    </row>
    <row r="608" spans="1:55" s="1" customFormat="1" ht="13.5" hidden="1">
      <c r="A608" s="281"/>
      <c r="B608" s="210" t="s">
        <v>770</v>
      </c>
      <c r="C608" s="281"/>
      <c r="I608" s="891"/>
      <c r="J608" s="903"/>
      <c r="K608" s="17"/>
      <c r="L608" s="17"/>
      <c r="M608" s="17"/>
      <c r="N608" s="17"/>
      <c r="O608" s="1168"/>
      <c r="P608" s="1179"/>
      <c r="Q608" s="17"/>
      <c r="R608" s="848"/>
      <c r="S608" s="849"/>
      <c r="W608" s="373"/>
      <c r="X608" s="373"/>
      <c r="Y608" s="373"/>
      <c r="Z608" s="1030"/>
      <c r="AA608" s="1030"/>
      <c r="AB608" s="1030"/>
      <c r="AC608" s="1030"/>
      <c r="AD608" s="1030"/>
      <c r="AE608" s="1030"/>
      <c r="AF608" s="1030"/>
      <c r="AG608" s="1030"/>
      <c r="AH608" s="1030"/>
      <c r="AI608" s="1030"/>
      <c r="AJ608" s="1030"/>
      <c r="AK608" s="1030"/>
      <c r="AL608" s="1030"/>
      <c r="AM608" s="1030"/>
      <c r="AN608" s="1030"/>
      <c r="AO608" s="1030"/>
      <c r="AP608" s="1030"/>
      <c r="AQ608" s="1030"/>
      <c r="AR608" s="1030"/>
      <c r="AS608" s="1030"/>
      <c r="AT608" s="1030"/>
      <c r="AU608" s="1030"/>
      <c r="AV608" s="1030"/>
      <c r="AW608" s="1030"/>
      <c r="AX608" s="1030"/>
      <c r="AY608" s="1030"/>
      <c r="AZ608" s="1030"/>
      <c r="BA608" s="1030"/>
      <c r="BB608" s="1030"/>
      <c r="BC608" s="1030"/>
    </row>
    <row r="609" spans="1:55" s="1" customFormat="1" ht="13.5" hidden="1">
      <c r="A609" s="281"/>
      <c r="B609" s="600"/>
      <c r="C609" s="281"/>
      <c r="I609" s="891"/>
      <c r="J609" s="903"/>
      <c r="K609" s="17"/>
      <c r="L609" s="17"/>
      <c r="M609" s="17"/>
      <c r="N609" s="17"/>
      <c r="O609" s="1168"/>
      <c r="P609" s="1179"/>
      <c r="Q609" s="17"/>
      <c r="R609" s="848"/>
      <c r="S609" s="849"/>
      <c r="W609" s="373"/>
      <c r="X609" s="373"/>
      <c r="Y609" s="373"/>
      <c r="Z609" s="1030"/>
      <c r="AA609" s="1030"/>
      <c r="AB609" s="1030"/>
      <c r="AC609" s="1030"/>
      <c r="AD609" s="1030"/>
      <c r="AE609" s="1030"/>
      <c r="AF609" s="1030"/>
      <c r="AG609" s="1030"/>
      <c r="AH609" s="1030"/>
      <c r="AI609" s="1030"/>
      <c r="AJ609" s="1030"/>
      <c r="AK609" s="1030"/>
      <c r="AL609" s="1030"/>
      <c r="AM609" s="1030"/>
      <c r="AN609" s="1030"/>
      <c r="AO609" s="1030"/>
      <c r="AP609" s="1030"/>
      <c r="AQ609" s="1030"/>
      <c r="AR609" s="1030"/>
      <c r="AS609" s="1030"/>
      <c r="AT609" s="1030"/>
      <c r="AU609" s="1030"/>
      <c r="AV609" s="1030"/>
      <c r="AW609" s="1030"/>
      <c r="AX609" s="1030"/>
      <c r="AY609" s="1030"/>
      <c r="AZ609" s="1030"/>
      <c r="BA609" s="1030"/>
      <c r="BB609" s="1030"/>
      <c r="BC609" s="1030"/>
    </row>
    <row r="610" spans="1:55" s="1" customFormat="1" ht="13.5" hidden="1">
      <c r="A610" s="281"/>
      <c r="B610" s="850" t="s">
        <v>276</v>
      </c>
      <c r="C610" s="281"/>
      <c r="I610" s="891"/>
      <c r="J610" s="903"/>
      <c r="K610" s="17"/>
      <c r="L610" s="17"/>
      <c r="M610" s="17"/>
      <c r="N610" s="17"/>
      <c r="O610" s="1168"/>
      <c r="P610" s="1179"/>
      <c r="Q610" s="17"/>
      <c r="R610" s="848"/>
      <c r="S610" s="849"/>
      <c r="W610" s="373"/>
      <c r="X610" s="373"/>
      <c r="Y610" s="373"/>
      <c r="Z610" s="1030"/>
      <c r="AA610" s="1030"/>
      <c r="AB610" s="1030"/>
      <c r="AC610" s="1030"/>
      <c r="AD610" s="1030"/>
      <c r="AE610" s="1030"/>
      <c r="AF610" s="1030"/>
      <c r="AG610" s="1030"/>
      <c r="AH610" s="1030"/>
      <c r="AI610" s="1030"/>
      <c r="AJ610" s="1030"/>
      <c r="AK610" s="1030"/>
      <c r="AL610" s="1030"/>
      <c r="AM610" s="1030"/>
      <c r="AN610" s="1030"/>
      <c r="AO610" s="1030"/>
      <c r="AP610" s="1030"/>
      <c r="AQ610" s="1030"/>
      <c r="AR610" s="1030"/>
      <c r="AS610" s="1030"/>
      <c r="AT610" s="1030"/>
      <c r="AU610" s="1030"/>
      <c r="AV610" s="1030"/>
      <c r="AW610" s="1030"/>
      <c r="AX610" s="1030"/>
      <c r="AY610" s="1030"/>
      <c r="AZ610" s="1030"/>
      <c r="BA610" s="1030"/>
      <c r="BB610" s="1030"/>
      <c r="BC610" s="1030"/>
    </row>
    <row r="611" spans="1:55" s="1" customFormat="1" ht="13.5" hidden="1">
      <c r="A611" s="281"/>
      <c r="B611" s="852" t="s">
        <v>771</v>
      </c>
      <c r="C611" s="281"/>
      <c r="I611" s="891"/>
      <c r="J611" s="903"/>
      <c r="K611" s="17"/>
      <c r="L611" s="17"/>
      <c r="M611" s="17"/>
      <c r="N611" s="17"/>
      <c r="O611" s="1168"/>
      <c r="P611" s="1179"/>
      <c r="Q611" s="17"/>
      <c r="R611" s="848"/>
      <c r="S611" s="849"/>
      <c r="W611" s="373"/>
      <c r="X611" s="373"/>
      <c r="Y611" s="373"/>
      <c r="Z611" s="1030"/>
      <c r="AA611" s="1030"/>
      <c r="AB611" s="1030"/>
      <c r="AC611" s="1030"/>
      <c r="AD611" s="1030"/>
      <c r="AE611" s="1030"/>
      <c r="AF611" s="1030"/>
      <c r="AG611" s="1030"/>
      <c r="AH611" s="1030"/>
      <c r="AI611" s="1030"/>
      <c r="AJ611" s="1030"/>
      <c r="AK611" s="1030"/>
      <c r="AL611" s="1030"/>
      <c r="AM611" s="1030"/>
      <c r="AN611" s="1030"/>
      <c r="AO611" s="1030"/>
      <c r="AP611" s="1030"/>
      <c r="AQ611" s="1030"/>
      <c r="AR611" s="1030"/>
      <c r="AS611" s="1030"/>
      <c r="AT611" s="1030"/>
      <c r="AU611" s="1030"/>
      <c r="AV611" s="1030"/>
      <c r="AW611" s="1030"/>
      <c r="AX611" s="1030"/>
      <c r="AY611" s="1030"/>
      <c r="AZ611" s="1030"/>
      <c r="BA611" s="1030"/>
      <c r="BB611" s="1030"/>
      <c r="BC611" s="1030"/>
    </row>
    <row r="612" spans="1:55" s="1" customFormat="1" ht="13.5" hidden="1">
      <c r="A612" s="281"/>
      <c r="B612" s="851" t="s">
        <v>772</v>
      </c>
      <c r="C612" s="281"/>
      <c r="I612" s="891"/>
      <c r="J612" s="903"/>
      <c r="K612" s="17"/>
      <c r="L612" s="17"/>
      <c r="M612" s="17"/>
      <c r="N612" s="17"/>
      <c r="O612" s="1168"/>
      <c r="P612" s="1179"/>
      <c r="Q612" s="17"/>
      <c r="R612" s="848"/>
      <c r="S612" s="849"/>
      <c r="W612" s="373"/>
      <c r="X612" s="373"/>
      <c r="Y612" s="373"/>
      <c r="Z612" s="1030"/>
      <c r="AA612" s="1030"/>
      <c r="AB612" s="1030"/>
      <c r="AC612" s="1030"/>
      <c r="AD612" s="1030"/>
      <c r="AE612" s="1030"/>
      <c r="AF612" s="1030"/>
      <c r="AG612" s="1030"/>
      <c r="AH612" s="1030"/>
      <c r="AI612" s="1030"/>
      <c r="AJ612" s="1030"/>
      <c r="AK612" s="1030"/>
      <c r="AL612" s="1030"/>
      <c r="AM612" s="1030"/>
      <c r="AN612" s="1030"/>
      <c r="AO612" s="1030"/>
      <c r="AP612" s="1030"/>
      <c r="AQ612" s="1030"/>
      <c r="AR612" s="1030"/>
      <c r="AS612" s="1030"/>
      <c r="AT612" s="1030"/>
      <c r="AU612" s="1030"/>
      <c r="AV612" s="1030"/>
      <c r="AW612" s="1030"/>
      <c r="AX612" s="1030"/>
      <c r="AY612" s="1030"/>
      <c r="AZ612" s="1030"/>
      <c r="BA612" s="1030"/>
      <c r="BB612" s="1030"/>
      <c r="BC612" s="1030"/>
    </row>
    <row r="613" spans="1:55" s="1" customFormat="1" ht="13.5" hidden="1">
      <c r="A613" s="281"/>
      <c r="B613" s="851" t="s">
        <v>773</v>
      </c>
      <c r="C613" s="281"/>
      <c r="I613" s="891"/>
      <c r="J613" s="903"/>
      <c r="K613" s="17"/>
      <c r="L613" s="17"/>
      <c r="M613" s="17"/>
      <c r="N613" s="17"/>
      <c r="O613" s="1168"/>
      <c r="P613" s="1179"/>
      <c r="Q613" s="17"/>
      <c r="R613" s="848"/>
      <c r="S613" s="849"/>
      <c r="W613" s="373"/>
      <c r="X613" s="373"/>
      <c r="Y613" s="373"/>
      <c r="Z613" s="1030"/>
      <c r="AA613" s="1030"/>
      <c r="AB613" s="1030"/>
      <c r="AC613" s="1030"/>
      <c r="AD613" s="1030"/>
      <c r="AE613" s="1030"/>
      <c r="AF613" s="1030"/>
      <c r="AG613" s="1030"/>
      <c r="AH613" s="1030"/>
      <c r="AI613" s="1030"/>
      <c r="AJ613" s="1030"/>
      <c r="AK613" s="1030"/>
      <c r="AL613" s="1030"/>
      <c r="AM613" s="1030"/>
      <c r="AN613" s="1030"/>
      <c r="AO613" s="1030"/>
      <c r="AP613" s="1030"/>
      <c r="AQ613" s="1030"/>
      <c r="AR613" s="1030"/>
      <c r="AS613" s="1030"/>
      <c r="AT613" s="1030"/>
      <c r="AU613" s="1030"/>
      <c r="AV613" s="1030"/>
      <c r="AW613" s="1030"/>
      <c r="AX613" s="1030"/>
      <c r="AY613" s="1030"/>
      <c r="AZ613" s="1030"/>
      <c r="BA613" s="1030"/>
      <c r="BB613" s="1030"/>
      <c r="BC613" s="1030"/>
    </row>
    <row r="614" spans="1:55" s="1" customFormat="1" ht="13.5" hidden="1">
      <c r="A614" s="281"/>
      <c r="B614" s="600" t="s">
        <v>774</v>
      </c>
      <c r="C614" s="281"/>
      <c r="I614" s="891"/>
      <c r="J614" s="903"/>
      <c r="K614" s="17"/>
      <c r="L614" s="17"/>
      <c r="M614" s="17"/>
      <c r="N614" s="17"/>
      <c r="O614" s="1168"/>
      <c r="P614" s="1179"/>
      <c r="Q614" s="17"/>
      <c r="R614" s="848"/>
      <c r="S614" s="849"/>
      <c r="W614" s="373"/>
      <c r="X614" s="373"/>
      <c r="Y614" s="373"/>
      <c r="Z614" s="1030"/>
      <c r="AA614" s="1030"/>
      <c r="AB614" s="1030"/>
      <c r="AC614" s="1030"/>
      <c r="AD614" s="1030"/>
      <c r="AE614" s="1030"/>
      <c r="AF614" s="1030"/>
      <c r="AG614" s="1030"/>
      <c r="AH614" s="1030"/>
      <c r="AI614" s="1030"/>
      <c r="AJ614" s="1030"/>
      <c r="AK614" s="1030"/>
      <c r="AL614" s="1030"/>
      <c r="AM614" s="1030"/>
      <c r="AN614" s="1030"/>
      <c r="AO614" s="1030"/>
      <c r="AP614" s="1030"/>
      <c r="AQ614" s="1030"/>
      <c r="AR614" s="1030"/>
      <c r="AS614" s="1030"/>
      <c r="AT614" s="1030"/>
      <c r="AU614" s="1030"/>
      <c r="AV614" s="1030"/>
      <c r="AW614" s="1030"/>
      <c r="AX614" s="1030"/>
      <c r="AY614" s="1030"/>
      <c r="AZ614" s="1030"/>
      <c r="BA614" s="1030"/>
      <c r="BB614" s="1030"/>
      <c r="BC614" s="1030"/>
    </row>
    <row r="615" spans="1:55" s="1" customFormat="1" ht="13.5" hidden="1">
      <c r="A615" s="281"/>
      <c r="B615" s="600" t="s">
        <v>775</v>
      </c>
      <c r="C615" s="281"/>
      <c r="I615" s="891"/>
      <c r="J615" s="903"/>
      <c r="K615" s="17"/>
      <c r="L615" s="17"/>
      <c r="M615" s="17"/>
      <c r="N615" s="17"/>
      <c r="O615" s="1168"/>
      <c r="P615" s="1179"/>
      <c r="Q615" s="17"/>
      <c r="R615" s="848"/>
      <c r="S615" s="849"/>
      <c r="W615" s="373"/>
      <c r="X615" s="373"/>
      <c r="Y615" s="373"/>
      <c r="Z615" s="1030"/>
      <c r="AA615" s="1030"/>
      <c r="AB615" s="1030"/>
      <c r="AC615" s="1030"/>
      <c r="AD615" s="1030"/>
      <c r="AE615" s="1030"/>
      <c r="AF615" s="1030"/>
      <c r="AG615" s="1030"/>
      <c r="AH615" s="1030"/>
      <c r="AI615" s="1030"/>
      <c r="AJ615" s="1030"/>
      <c r="AK615" s="1030"/>
      <c r="AL615" s="1030"/>
      <c r="AM615" s="1030"/>
      <c r="AN615" s="1030"/>
      <c r="AO615" s="1030"/>
      <c r="AP615" s="1030"/>
      <c r="AQ615" s="1030"/>
      <c r="AR615" s="1030"/>
      <c r="AS615" s="1030"/>
      <c r="AT615" s="1030"/>
      <c r="AU615" s="1030"/>
      <c r="AV615" s="1030"/>
      <c r="AW615" s="1030"/>
      <c r="AX615" s="1030"/>
      <c r="AY615" s="1030"/>
      <c r="AZ615" s="1030"/>
      <c r="BA615" s="1030"/>
      <c r="BB615" s="1030"/>
      <c r="BC615" s="1030"/>
    </row>
    <row r="616" spans="1:55" s="1" customFormat="1" ht="13.5" hidden="1">
      <c r="A616" s="281"/>
      <c r="B616" s="851" t="s">
        <v>776</v>
      </c>
      <c r="C616" s="281"/>
      <c r="I616" s="891"/>
      <c r="J616" s="903"/>
      <c r="K616" s="17"/>
      <c r="L616" s="17"/>
      <c r="M616" s="17"/>
      <c r="N616" s="17"/>
      <c r="O616" s="1168"/>
      <c r="P616" s="1179"/>
      <c r="Q616" s="17"/>
      <c r="R616" s="848"/>
      <c r="S616" s="849"/>
      <c r="W616" s="373"/>
      <c r="X616" s="373"/>
      <c r="Y616" s="373"/>
      <c r="Z616" s="1030"/>
      <c r="AA616" s="1030"/>
      <c r="AB616" s="1030"/>
      <c r="AC616" s="1030"/>
      <c r="AD616" s="1030"/>
      <c r="AE616" s="1030"/>
      <c r="AF616" s="1030"/>
      <c r="AG616" s="1030"/>
      <c r="AH616" s="1030"/>
      <c r="AI616" s="1030"/>
      <c r="AJ616" s="1030"/>
      <c r="AK616" s="1030"/>
      <c r="AL616" s="1030"/>
      <c r="AM616" s="1030"/>
      <c r="AN616" s="1030"/>
      <c r="AO616" s="1030"/>
      <c r="AP616" s="1030"/>
      <c r="AQ616" s="1030"/>
      <c r="AR616" s="1030"/>
      <c r="AS616" s="1030"/>
      <c r="AT616" s="1030"/>
      <c r="AU616" s="1030"/>
      <c r="AV616" s="1030"/>
      <c r="AW616" s="1030"/>
      <c r="AX616" s="1030"/>
      <c r="AY616" s="1030"/>
      <c r="AZ616" s="1030"/>
      <c r="BA616" s="1030"/>
      <c r="BB616" s="1030"/>
      <c r="BC616" s="1030"/>
    </row>
    <row r="617" spans="1:55" s="1" customFormat="1" ht="13.5" hidden="1">
      <c r="A617" s="281"/>
      <c r="B617" s="209" t="s">
        <v>777</v>
      </c>
      <c r="C617" s="281"/>
      <c r="I617" s="891"/>
      <c r="J617" s="903"/>
      <c r="K617" s="17"/>
      <c r="L617" s="17"/>
      <c r="M617" s="17"/>
      <c r="N617" s="17"/>
      <c r="O617" s="1168"/>
      <c r="P617" s="1179"/>
      <c r="Q617" s="17"/>
      <c r="R617" s="848"/>
      <c r="S617" s="849"/>
      <c r="W617" s="373"/>
      <c r="X617" s="373"/>
      <c r="Y617" s="373"/>
      <c r="Z617" s="1030"/>
      <c r="AA617" s="1030"/>
      <c r="AB617" s="1030"/>
      <c r="AC617" s="1030"/>
      <c r="AD617" s="1030"/>
      <c r="AE617" s="1030"/>
      <c r="AF617" s="1030"/>
      <c r="AG617" s="1030"/>
      <c r="AH617" s="1030"/>
      <c r="AI617" s="1030"/>
      <c r="AJ617" s="1030"/>
      <c r="AK617" s="1030"/>
      <c r="AL617" s="1030"/>
      <c r="AM617" s="1030"/>
      <c r="AN617" s="1030"/>
      <c r="AO617" s="1030"/>
      <c r="AP617" s="1030"/>
      <c r="AQ617" s="1030"/>
      <c r="AR617" s="1030"/>
      <c r="AS617" s="1030"/>
      <c r="AT617" s="1030"/>
      <c r="AU617" s="1030"/>
      <c r="AV617" s="1030"/>
      <c r="AW617" s="1030"/>
      <c r="AX617" s="1030"/>
      <c r="AY617" s="1030"/>
      <c r="AZ617" s="1030"/>
      <c r="BA617" s="1030"/>
      <c r="BB617" s="1030"/>
      <c r="BC617" s="1030"/>
    </row>
    <row r="618" spans="1:55" s="1" customFormat="1" ht="13.5" hidden="1">
      <c r="A618" s="281"/>
      <c r="B618" s="209" t="s">
        <v>778</v>
      </c>
      <c r="C618" s="281"/>
      <c r="I618" s="891"/>
      <c r="J618" s="903"/>
      <c r="K618" s="17"/>
      <c r="L618" s="17"/>
      <c r="M618" s="17"/>
      <c r="N618" s="17"/>
      <c r="O618" s="1168"/>
      <c r="P618" s="1179"/>
      <c r="Q618" s="17"/>
      <c r="R618" s="848"/>
      <c r="S618" s="849"/>
      <c r="W618" s="373"/>
      <c r="X618" s="373"/>
      <c r="Y618" s="373"/>
      <c r="Z618" s="1030"/>
      <c r="AA618" s="1030"/>
      <c r="AB618" s="1030"/>
      <c r="AC618" s="1030"/>
      <c r="AD618" s="1030"/>
      <c r="AE618" s="1030"/>
      <c r="AF618" s="1030"/>
      <c r="AG618" s="1030"/>
      <c r="AH618" s="1030"/>
      <c r="AI618" s="1030"/>
      <c r="AJ618" s="1030"/>
      <c r="AK618" s="1030"/>
      <c r="AL618" s="1030"/>
      <c r="AM618" s="1030"/>
      <c r="AN618" s="1030"/>
      <c r="AO618" s="1030"/>
      <c r="AP618" s="1030"/>
      <c r="AQ618" s="1030"/>
      <c r="AR618" s="1030"/>
      <c r="AS618" s="1030"/>
      <c r="AT618" s="1030"/>
      <c r="AU618" s="1030"/>
      <c r="AV618" s="1030"/>
      <c r="AW618" s="1030"/>
      <c r="AX618" s="1030"/>
      <c r="AY618" s="1030"/>
      <c r="AZ618" s="1030"/>
      <c r="BA618" s="1030"/>
      <c r="BB618" s="1030"/>
      <c r="BC618" s="1030"/>
    </row>
    <row r="619" spans="1:55" s="1" customFormat="1" ht="13.5" hidden="1">
      <c r="A619" s="281"/>
      <c r="B619" s="852" t="s">
        <v>779</v>
      </c>
      <c r="C619" s="281"/>
      <c r="I619" s="891"/>
      <c r="J619" s="903"/>
      <c r="K619" s="17"/>
      <c r="L619" s="17"/>
      <c r="M619" s="17"/>
      <c r="N619" s="17"/>
      <c r="O619" s="1168"/>
      <c r="P619" s="1179"/>
      <c r="Q619" s="17"/>
      <c r="R619" s="848"/>
      <c r="S619" s="849"/>
      <c r="W619" s="373"/>
      <c r="X619" s="373"/>
      <c r="Y619" s="373"/>
      <c r="Z619" s="1030"/>
      <c r="AA619" s="1030"/>
      <c r="AB619" s="1030"/>
      <c r="AC619" s="1030"/>
      <c r="AD619" s="1030"/>
      <c r="AE619" s="1030"/>
      <c r="AF619" s="1030"/>
      <c r="AG619" s="1030"/>
      <c r="AH619" s="1030"/>
      <c r="AI619" s="1030"/>
      <c r="AJ619" s="1030"/>
      <c r="AK619" s="1030"/>
      <c r="AL619" s="1030"/>
      <c r="AM619" s="1030"/>
      <c r="AN619" s="1030"/>
      <c r="AO619" s="1030"/>
      <c r="AP619" s="1030"/>
      <c r="AQ619" s="1030"/>
      <c r="AR619" s="1030"/>
      <c r="AS619" s="1030"/>
      <c r="AT619" s="1030"/>
      <c r="AU619" s="1030"/>
      <c r="AV619" s="1030"/>
      <c r="AW619" s="1030"/>
      <c r="AX619" s="1030"/>
      <c r="AY619" s="1030"/>
      <c r="AZ619" s="1030"/>
      <c r="BA619" s="1030"/>
      <c r="BB619" s="1030"/>
      <c r="BC619" s="1030"/>
    </row>
    <row r="620" spans="1:55" s="1" customFormat="1" ht="13.5" hidden="1">
      <c r="A620" s="281"/>
      <c r="B620" s="852" t="s">
        <v>780</v>
      </c>
      <c r="C620" s="281"/>
      <c r="I620" s="891"/>
      <c r="J620" s="903"/>
      <c r="K620" s="17"/>
      <c r="L620" s="17"/>
      <c r="M620" s="17"/>
      <c r="N620" s="17"/>
      <c r="O620" s="1168"/>
      <c r="P620" s="1179"/>
      <c r="Q620" s="17"/>
      <c r="R620" s="848"/>
      <c r="S620" s="849"/>
      <c r="W620" s="373"/>
      <c r="X620" s="373"/>
      <c r="Y620" s="373"/>
      <c r="Z620" s="1030"/>
      <c r="AA620" s="1030"/>
      <c r="AB620" s="1030"/>
      <c r="AC620" s="1030"/>
      <c r="AD620" s="1030"/>
      <c r="AE620" s="1030"/>
      <c r="AF620" s="1030"/>
      <c r="AG620" s="1030"/>
      <c r="AH620" s="1030"/>
      <c r="AI620" s="1030"/>
      <c r="AJ620" s="1030"/>
      <c r="AK620" s="1030"/>
      <c r="AL620" s="1030"/>
      <c r="AM620" s="1030"/>
      <c r="AN620" s="1030"/>
      <c r="AO620" s="1030"/>
      <c r="AP620" s="1030"/>
      <c r="AQ620" s="1030"/>
      <c r="AR620" s="1030"/>
      <c r="AS620" s="1030"/>
      <c r="AT620" s="1030"/>
      <c r="AU620" s="1030"/>
      <c r="AV620" s="1030"/>
      <c r="AW620" s="1030"/>
      <c r="AX620" s="1030"/>
      <c r="AY620" s="1030"/>
      <c r="AZ620" s="1030"/>
      <c r="BA620" s="1030"/>
      <c r="BB620" s="1030"/>
      <c r="BC620" s="1030"/>
    </row>
    <row r="621" spans="1:55" s="1" customFormat="1" ht="13.5" hidden="1">
      <c r="A621" s="281"/>
      <c r="B621" s="852" t="s">
        <v>781</v>
      </c>
      <c r="C621" s="281"/>
      <c r="I621" s="891"/>
      <c r="J621" s="903"/>
      <c r="K621" s="17"/>
      <c r="L621" s="17"/>
      <c r="M621" s="17"/>
      <c r="N621" s="17"/>
      <c r="O621" s="1168"/>
      <c r="P621" s="1179"/>
      <c r="Q621" s="17"/>
      <c r="R621" s="848"/>
      <c r="S621" s="849"/>
      <c r="W621" s="373"/>
      <c r="X621" s="373"/>
      <c r="Y621" s="373"/>
      <c r="Z621" s="1030"/>
      <c r="AA621" s="1030"/>
      <c r="AB621" s="1030"/>
      <c r="AC621" s="1030"/>
      <c r="AD621" s="1030"/>
      <c r="AE621" s="1030"/>
      <c r="AF621" s="1030"/>
      <c r="AG621" s="1030"/>
      <c r="AH621" s="1030"/>
      <c r="AI621" s="1030"/>
      <c r="AJ621" s="1030"/>
      <c r="AK621" s="1030"/>
      <c r="AL621" s="1030"/>
      <c r="AM621" s="1030"/>
      <c r="AN621" s="1030"/>
      <c r="AO621" s="1030"/>
      <c r="AP621" s="1030"/>
      <c r="AQ621" s="1030"/>
      <c r="AR621" s="1030"/>
      <c r="AS621" s="1030"/>
      <c r="AT621" s="1030"/>
      <c r="AU621" s="1030"/>
      <c r="AV621" s="1030"/>
      <c r="AW621" s="1030"/>
      <c r="AX621" s="1030"/>
      <c r="AY621" s="1030"/>
      <c r="AZ621" s="1030"/>
      <c r="BA621" s="1030"/>
      <c r="BB621" s="1030"/>
      <c r="BC621" s="1030"/>
    </row>
    <row r="622" spans="1:55" s="1" customFormat="1" ht="13.5" hidden="1">
      <c r="A622" s="281"/>
      <c r="B622" s="600" t="s">
        <v>782</v>
      </c>
      <c r="C622" s="281"/>
      <c r="I622" s="891"/>
      <c r="J622" s="903"/>
      <c r="K622" s="17"/>
      <c r="L622" s="17"/>
      <c r="M622" s="17"/>
      <c r="N622" s="17"/>
      <c r="O622" s="1168"/>
      <c r="P622" s="1179"/>
      <c r="Q622" s="17"/>
      <c r="R622" s="848"/>
      <c r="S622" s="849"/>
      <c r="W622" s="373"/>
      <c r="X622" s="373"/>
      <c r="Y622" s="373"/>
      <c r="Z622" s="1030"/>
      <c r="AA622" s="1030"/>
      <c r="AB622" s="1030"/>
      <c r="AC622" s="1030"/>
      <c r="AD622" s="1030"/>
      <c r="AE622" s="1030"/>
      <c r="AF622" s="1030"/>
      <c r="AG622" s="1030"/>
      <c r="AH622" s="1030"/>
      <c r="AI622" s="1030"/>
      <c r="AJ622" s="1030"/>
      <c r="AK622" s="1030"/>
      <c r="AL622" s="1030"/>
      <c r="AM622" s="1030"/>
      <c r="AN622" s="1030"/>
      <c r="AO622" s="1030"/>
      <c r="AP622" s="1030"/>
      <c r="AQ622" s="1030"/>
      <c r="AR622" s="1030"/>
      <c r="AS622" s="1030"/>
      <c r="AT622" s="1030"/>
      <c r="AU622" s="1030"/>
      <c r="AV622" s="1030"/>
      <c r="AW622" s="1030"/>
      <c r="AX622" s="1030"/>
      <c r="AY622" s="1030"/>
      <c r="AZ622" s="1030"/>
      <c r="BA622" s="1030"/>
      <c r="BB622" s="1030"/>
      <c r="BC622" s="1030"/>
    </row>
    <row r="623" spans="1:55" s="1" customFormat="1" ht="13.5" hidden="1">
      <c r="A623" s="281"/>
      <c r="B623" s="853" t="s">
        <v>783</v>
      </c>
      <c r="C623" s="281"/>
      <c r="I623" s="891"/>
      <c r="J623" s="903"/>
      <c r="K623" s="17"/>
      <c r="L623" s="17"/>
      <c r="M623" s="17"/>
      <c r="N623" s="17"/>
      <c r="O623" s="1168"/>
      <c r="P623" s="1179"/>
      <c r="Q623" s="17"/>
      <c r="R623" s="848"/>
      <c r="S623" s="849"/>
      <c r="W623" s="373"/>
      <c r="X623" s="373"/>
      <c r="Y623" s="373"/>
      <c r="Z623" s="1030"/>
      <c r="AA623" s="1030"/>
      <c r="AB623" s="1030"/>
      <c r="AC623" s="1030"/>
      <c r="AD623" s="1030"/>
      <c r="AE623" s="1030"/>
      <c r="AF623" s="1030"/>
      <c r="AG623" s="1030"/>
      <c r="AH623" s="1030"/>
      <c r="AI623" s="1030"/>
      <c r="AJ623" s="1030"/>
      <c r="AK623" s="1030"/>
      <c r="AL623" s="1030"/>
      <c r="AM623" s="1030"/>
      <c r="AN623" s="1030"/>
      <c r="AO623" s="1030"/>
      <c r="AP623" s="1030"/>
      <c r="AQ623" s="1030"/>
      <c r="AR623" s="1030"/>
      <c r="AS623" s="1030"/>
      <c r="AT623" s="1030"/>
      <c r="AU623" s="1030"/>
      <c r="AV623" s="1030"/>
      <c r="AW623" s="1030"/>
      <c r="AX623" s="1030"/>
      <c r="AY623" s="1030"/>
      <c r="AZ623" s="1030"/>
      <c r="BA623" s="1030"/>
      <c r="BB623" s="1030"/>
      <c r="BC623" s="1030"/>
    </row>
    <row r="624" spans="1:55" s="1" customFormat="1" ht="13.5" hidden="1">
      <c r="A624" s="281"/>
      <c r="B624" s="600" t="s">
        <v>784</v>
      </c>
      <c r="C624" s="281"/>
      <c r="I624" s="891"/>
      <c r="J624" s="903"/>
      <c r="K624" s="17"/>
      <c r="L624" s="17"/>
      <c r="M624" s="17"/>
      <c r="N624" s="17"/>
      <c r="O624" s="1168"/>
      <c r="P624" s="1179"/>
      <c r="Q624" s="17"/>
      <c r="R624" s="848"/>
      <c r="S624" s="849"/>
      <c r="W624" s="373"/>
      <c r="X624" s="373"/>
      <c r="Y624" s="373"/>
      <c r="Z624" s="1030"/>
      <c r="AA624" s="1030"/>
      <c r="AB624" s="1030"/>
      <c r="AC624" s="1030"/>
      <c r="AD624" s="1030"/>
      <c r="AE624" s="1030"/>
      <c r="AF624" s="1030"/>
      <c r="AG624" s="1030"/>
      <c r="AH624" s="1030"/>
      <c r="AI624" s="1030"/>
      <c r="AJ624" s="1030"/>
      <c r="AK624" s="1030"/>
      <c r="AL624" s="1030"/>
      <c r="AM624" s="1030"/>
      <c r="AN624" s="1030"/>
      <c r="AO624" s="1030"/>
      <c r="AP624" s="1030"/>
      <c r="AQ624" s="1030"/>
      <c r="AR624" s="1030"/>
      <c r="AS624" s="1030"/>
      <c r="AT624" s="1030"/>
      <c r="AU624" s="1030"/>
      <c r="AV624" s="1030"/>
      <c r="AW624" s="1030"/>
      <c r="AX624" s="1030"/>
      <c r="AY624" s="1030"/>
      <c r="AZ624" s="1030"/>
      <c r="BA624" s="1030"/>
      <c r="BB624" s="1030"/>
      <c r="BC624" s="1030"/>
    </row>
    <row r="625" spans="1:55" s="1" customFormat="1" ht="13.5" hidden="1">
      <c r="A625" s="281"/>
      <c r="B625" s="600" t="s">
        <v>785</v>
      </c>
      <c r="C625" s="281"/>
      <c r="I625" s="891"/>
      <c r="J625" s="903"/>
      <c r="K625" s="17"/>
      <c r="L625" s="17"/>
      <c r="M625" s="17"/>
      <c r="N625" s="17"/>
      <c r="O625" s="1168"/>
      <c r="P625" s="1179"/>
      <c r="Q625" s="17"/>
      <c r="R625" s="848"/>
      <c r="S625" s="849"/>
      <c r="W625" s="373"/>
      <c r="X625" s="373"/>
      <c r="Y625" s="373"/>
      <c r="Z625" s="1030"/>
      <c r="AA625" s="1030"/>
      <c r="AB625" s="1030"/>
      <c r="AC625" s="1030"/>
      <c r="AD625" s="1030"/>
      <c r="AE625" s="1030"/>
      <c r="AF625" s="1030"/>
      <c r="AG625" s="1030"/>
      <c r="AH625" s="1030"/>
      <c r="AI625" s="1030"/>
      <c r="AJ625" s="1030"/>
      <c r="AK625" s="1030"/>
      <c r="AL625" s="1030"/>
      <c r="AM625" s="1030"/>
      <c r="AN625" s="1030"/>
      <c r="AO625" s="1030"/>
      <c r="AP625" s="1030"/>
      <c r="AQ625" s="1030"/>
      <c r="AR625" s="1030"/>
      <c r="AS625" s="1030"/>
      <c r="AT625" s="1030"/>
      <c r="AU625" s="1030"/>
      <c r="AV625" s="1030"/>
      <c r="AW625" s="1030"/>
      <c r="AX625" s="1030"/>
      <c r="AY625" s="1030"/>
      <c r="AZ625" s="1030"/>
      <c r="BA625" s="1030"/>
      <c r="BB625" s="1030"/>
      <c r="BC625" s="1030"/>
    </row>
    <row r="626" spans="1:55" s="1" customFormat="1" ht="13.5" hidden="1">
      <c r="A626" s="281"/>
      <c r="B626" s="852" t="s">
        <v>786</v>
      </c>
      <c r="C626" s="281"/>
      <c r="I626" s="891"/>
      <c r="J626" s="903"/>
      <c r="K626" s="17"/>
      <c r="L626" s="17"/>
      <c r="M626" s="17"/>
      <c r="N626" s="17"/>
      <c r="O626" s="1168"/>
      <c r="P626" s="1179"/>
      <c r="Q626" s="17"/>
      <c r="R626" s="848"/>
      <c r="S626" s="849"/>
      <c r="W626" s="373"/>
      <c r="X626" s="373"/>
      <c r="Y626" s="373"/>
      <c r="Z626" s="1030"/>
      <c r="AA626" s="1030"/>
      <c r="AB626" s="1030"/>
      <c r="AC626" s="1030"/>
      <c r="AD626" s="1030"/>
      <c r="AE626" s="1030"/>
      <c r="AF626" s="1030"/>
      <c r="AG626" s="1030"/>
      <c r="AH626" s="1030"/>
      <c r="AI626" s="1030"/>
      <c r="AJ626" s="1030"/>
      <c r="AK626" s="1030"/>
      <c r="AL626" s="1030"/>
      <c r="AM626" s="1030"/>
      <c r="AN626" s="1030"/>
      <c r="AO626" s="1030"/>
      <c r="AP626" s="1030"/>
      <c r="AQ626" s="1030"/>
      <c r="AR626" s="1030"/>
      <c r="AS626" s="1030"/>
      <c r="AT626" s="1030"/>
      <c r="AU626" s="1030"/>
      <c r="AV626" s="1030"/>
      <c r="AW626" s="1030"/>
      <c r="AX626" s="1030"/>
      <c r="AY626" s="1030"/>
      <c r="AZ626" s="1030"/>
      <c r="BA626" s="1030"/>
      <c r="BB626" s="1030"/>
      <c r="BC626" s="1030"/>
    </row>
    <row r="627" spans="1:55" s="1" customFormat="1" ht="13.5" hidden="1">
      <c r="A627" s="281"/>
      <c r="B627" s="851" t="s">
        <v>787</v>
      </c>
      <c r="C627" s="281"/>
      <c r="I627" s="891"/>
      <c r="J627" s="903"/>
      <c r="K627" s="17"/>
      <c r="L627" s="17"/>
      <c r="M627" s="17"/>
      <c r="N627" s="17"/>
      <c r="O627" s="1168"/>
      <c r="P627" s="1179"/>
      <c r="Q627" s="17"/>
      <c r="R627" s="848"/>
      <c r="S627" s="849"/>
      <c r="W627" s="373"/>
      <c r="X627" s="373"/>
      <c r="Y627" s="373"/>
      <c r="Z627" s="1030"/>
      <c r="AA627" s="1030"/>
      <c r="AB627" s="1030"/>
      <c r="AC627" s="1030"/>
      <c r="AD627" s="1030"/>
      <c r="AE627" s="1030"/>
      <c r="AF627" s="1030"/>
      <c r="AG627" s="1030"/>
      <c r="AH627" s="1030"/>
      <c r="AI627" s="1030"/>
      <c r="AJ627" s="1030"/>
      <c r="AK627" s="1030"/>
      <c r="AL627" s="1030"/>
      <c r="AM627" s="1030"/>
      <c r="AN627" s="1030"/>
      <c r="AO627" s="1030"/>
      <c r="AP627" s="1030"/>
      <c r="AQ627" s="1030"/>
      <c r="AR627" s="1030"/>
      <c r="AS627" s="1030"/>
      <c r="AT627" s="1030"/>
      <c r="AU627" s="1030"/>
      <c r="AV627" s="1030"/>
      <c r="AW627" s="1030"/>
      <c r="AX627" s="1030"/>
      <c r="AY627" s="1030"/>
      <c r="AZ627" s="1030"/>
      <c r="BA627" s="1030"/>
      <c r="BB627" s="1030"/>
      <c r="BC627" s="1030"/>
    </row>
    <row r="628" spans="1:55" s="1" customFormat="1" ht="13.5" hidden="1">
      <c r="A628" s="281"/>
      <c r="B628" s="851" t="s">
        <v>788</v>
      </c>
      <c r="C628" s="281"/>
      <c r="I628" s="891"/>
      <c r="J628" s="903"/>
      <c r="K628" s="17"/>
      <c r="L628" s="17"/>
      <c r="M628" s="17"/>
      <c r="N628" s="17"/>
      <c r="O628" s="1168"/>
      <c r="P628" s="1179"/>
      <c r="Q628" s="17"/>
      <c r="R628" s="848"/>
      <c r="S628" s="849"/>
      <c r="W628" s="373"/>
      <c r="X628" s="373"/>
      <c r="Y628" s="373"/>
      <c r="Z628" s="1030"/>
      <c r="AA628" s="1030"/>
      <c r="AB628" s="1030"/>
      <c r="AC628" s="1030"/>
      <c r="AD628" s="1030"/>
      <c r="AE628" s="1030"/>
      <c r="AF628" s="1030"/>
      <c r="AG628" s="1030"/>
      <c r="AH628" s="1030"/>
      <c r="AI628" s="1030"/>
      <c r="AJ628" s="1030"/>
      <c r="AK628" s="1030"/>
      <c r="AL628" s="1030"/>
      <c r="AM628" s="1030"/>
      <c r="AN628" s="1030"/>
      <c r="AO628" s="1030"/>
      <c r="AP628" s="1030"/>
      <c r="AQ628" s="1030"/>
      <c r="AR628" s="1030"/>
      <c r="AS628" s="1030"/>
      <c r="AT628" s="1030"/>
      <c r="AU628" s="1030"/>
      <c r="AV628" s="1030"/>
      <c r="AW628" s="1030"/>
      <c r="AX628" s="1030"/>
      <c r="AY628" s="1030"/>
      <c r="AZ628" s="1030"/>
      <c r="BA628" s="1030"/>
      <c r="BB628" s="1030"/>
      <c r="BC628" s="1030"/>
    </row>
    <row r="629" spans="1:55" s="1" customFormat="1" ht="13.5" hidden="1">
      <c r="A629" s="281"/>
      <c r="B629" s="600" t="s">
        <v>789</v>
      </c>
      <c r="C629" s="281"/>
      <c r="I629" s="891"/>
      <c r="J629" s="903"/>
      <c r="K629" s="17"/>
      <c r="L629" s="17"/>
      <c r="M629" s="17"/>
      <c r="N629" s="17"/>
      <c r="O629" s="1168"/>
      <c r="P629" s="1179"/>
      <c r="Q629" s="17"/>
      <c r="R629" s="848"/>
      <c r="S629" s="849"/>
      <c r="W629" s="373"/>
      <c r="X629" s="373"/>
      <c r="Y629" s="373"/>
      <c r="Z629" s="1030"/>
      <c r="AA629" s="1030"/>
      <c r="AB629" s="1030"/>
      <c r="AC629" s="1030"/>
      <c r="AD629" s="1030"/>
      <c r="AE629" s="1030"/>
      <c r="AF629" s="1030"/>
      <c r="AG629" s="1030"/>
      <c r="AH629" s="1030"/>
      <c r="AI629" s="1030"/>
      <c r="AJ629" s="1030"/>
      <c r="AK629" s="1030"/>
      <c r="AL629" s="1030"/>
      <c r="AM629" s="1030"/>
      <c r="AN629" s="1030"/>
      <c r="AO629" s="1030"/>
      <c r="AP629" s="1030"/>
      <c r="AQ629" s="1030"/>
      <c r="AR629" s="1030"/>
      <c r="AS629" s="1030"/>
      <c r="AT629" s="1030"/>
      <c r="AU629" s="1030"/>
      <c r="AV629" s="1030"/>
      <c r="AW629" s="1030"/>
      <c r="AX629" s="1030"/>
      <c r="AY629" s="1030"/>
      <c r="AZ629" s="1030"/>
      <c r="BA629" s="1030"/>
      <c r="BB629" s="1030"/>
      <c r="BC629" s="1030"/>
    </row>
    <row r="630" spans="1:55" s="1" customFormat="1" ht="13.5" hidden="1">
      <c r="A630" s="281"/>
      <c r="B630" s="852" t="s">
        <v>790</v>
      </c>
      <c r="C630" s="281"/>
      <c r="I630" s="891"/>
      <c r="J630" s="903"/>
      <c r="K630" s="17"/>
      <c r="L630" s="17"/>
      <c r="M630" s="17"/>
      <c r="N630" s="17"/>
      <c r="O630" s="1168"/>
      <c r="P630" s="1179"/>
      <c r="Q630" s="17"/>
      <c r="R630" s="848"/>
      <c r="S630" s="849"/>
      <c r="W630" s="373"/>
      <c r="X630" s="373"/>
      <c r="Y630" s="373"/>
      <c r="Z630" s="1030"/>
      <c r="AA630" s="1030"/>
      <c r="AB630" s="1030"/>
      <c r="AC630" s="1030"/>
      <c r="AD630" s="1030"/>
      <c r="AE630" s="1030"/>
      <c r="AF630" s="1030"/>
      <c r="AG630" s="1030"/>
      <c r="AH630" s="1030"/>
      <c r="AI630" s="1030"/>
      <c r="AJ630" s="1030"/>
      <c r="AK630" s="1030"/>
      <c r="AL630" s="1030"/>
      <c r="AM630" s="1030"/>
      <c r="AN630" s="1030"/>
      <c r="AO630" s="1030"/>
      <c r="AP630" s="1030"/>
      <c r="AQ630" s="1030"/>
      <c r="AR630" s="1030"/>
      <c r="AS630" s="1030"/>
      <c r="AT630" s="1030"/>
      <c r="AU630" s="1030"/>
      <c r="AV630" s="1030"/>
      <c r="AW630" s="1030"/>
      <c r="AX630" s="1030"/>
      <c r="AY630" s="1030"/>
      <c r="AZ630" s="1030"/>
      <c r="BA630" s="1030"/>
      <c r="BB630" s="1030"/>
      <c r="BC630" s="1030"/>
    </row>
    <row r="631" spans="1:55" s="1" customFormat="1" ht="13.5" hidden="1">
      <c r="A631" s="281"/>
      <c r="B631" s="600" t="s">
        <v>791</v>
      </c>
      <c r="C631" s="281"/>
      <c r="I631" s="891"/>
      <c r="J631" s="903"/>
      <c r="K631" s="17"/>
      <c r="L631" s="17"/>
      <c r="M631" s="17"/>
      <c r="N631" s="17"/>
      <c r="O631" s="1168"/>
      <c r="P631" s="1179"/>
      <c r="Q631" s="17"/>
      <c r="R631" s="848"/>
      <c r="S631" s="849"/>
      <c r="W631" s="373"/>
      <c r="X631" s="373"/>
      <c r="Y631" s="373"/>
      <c r="Z631" s="1030"/>
      <c r="AA631" s="1030"/>
      <c r="AB631" s="1030"/>
      <c r="AC631" s="1030"/>
      <c r="AD631" s="1030"/>
      <c r="AE631" s="1030"/>
      <c r="AF631" s="1030"/>
      <c r="AG631" s="1030"/>
      <c r="AH631" s="1030"/>
      <c r="AI631" s="1030"/>
      <c r="AJ631" s="1030"/>
      <c r="AK631" s="1030"/>
      <c r="AL631" s="1030"/>
      <c r="AM631" s="1030"/>
      <c r="AN631" s="1030"/>
      <c r="AO631" s="1030"/>
      <c r="AP631" s="1030"/>
      <c r="AQ631" s="1030"/>
      <c r="AR631" s="1030"/>
      <c r="AS631" s="1030"/>
      <c r="AT631" s="1030"/>
      <c r="AU631" s="1030"/>
      <c r="AV631" s="1030"/>
      <c r="AW631" s="1030"/>
      <c r="AX631" s="1030"/>
      <c r="AY631" s="1030"/>
      <c r="AZ631" s="1030"/>
      <c r="BA631" s="1030"/>
      <c r="BB631" s="1030"/>
      <c r="BC631" s="1030"/>
    </row>
    <row r="632" spans="1:55" s="1" customFormat="1" ht="13.5" hidden="1">
      <c r="A632" s="281"/>
      <c r="B632" s="851" t="s">
        <v>792</v>
      </c>
      <c r="C632" s="281"/>
      <c r="I632" s="891"/>
      <c r="J632" s="903"/>
      <c r="K632" s="17"/>
      <c r="L632" s="17"/>
      <c r="M632" s="17"/>
      <c r="N632" s="17"/>
      <c r="O632" s="1168"/>
      <c r="P632" s="1179"/>
      <c r="Q632" s="17"/>
      <c r="R632" s="848"/>
      <c r="S632" s="849"/>
      <c r="W632" s="373"/>
      <c r="X632" s="373"/>
      <c r="Y632" s="373"/>
      <c r="Z632" s="1030"/>
      <c r="AA632" s="1030"/>
      <c r="AB632" s="1030"/>
      <c r="AC632" s="1030"/>
      <c r="AD632" s="1030"/>
      <c r="AE632" s="1030"/>
      <c r="AF632" s="1030"/>
      <c r="AG632" s="1030"/>
      <c r="AH632" s="1030"/>
      <c r="AI632" s="1030"/>
      <c r="AJ632" s="1030"/>
      <c r="AK632" s="1030"/>
      <c r="AL632" s="1030"/>
      <c r="AM632" s="1030"/>
      <c r="AN632" s="1030"/>
      <c r="AO632" s="1030"/>
      <c r="AP632" s="1030"/>
      <c r="AQ632" s="1030"/>
      <c r="AR632" s="1030"/>
      <c r="AS632" s="1030"/>
      <c r="AT632" s="1030"/>
      <c r="AU632" s="1030"/>
      <c r="AV632" s="1030"/>
      <c r="AW632" s="1030"/>
      <c r="AX632" s="1030"/>
      <c r="AY632" s="1030"/>
      <c r="AZ632" s="1030"/>
      <c r="BA632" s="1030"/>
      <c r="BB632" s="1030"/>
      <c r="BC632" s="1030"/>
    </row>
    <row r="633" spans="1:55" s="1" customFormat="1" ht="13.5" hidden="1">
      <c r="A633" s="281"/>
      <c r="B633" s="851" t="s">
        <v>793</v>
      </c>
      <c r="C633" s="281"/>
      <c r="I633" s="891"/>
      <c r="J633" s="903"/>
      <c r="K633" s="17"/>
      <c r="L633" s="17"/>
      <c r="M633" s="17"/>
      <c r="N633" s="17"/>
      <c r="O633" s="1168"/>
      <c r="P633" s="1179"/>
      <c r="Q633" s="17"/>
      <c r="R633" s="848"/>
      <c r="S633" s="849"/>
      <c r="W633" s="373"/>
      <c r="X633" s="373"/>
      <c r="Y633" s="373"/>
      <c r="Z633" s="1030"/>
      <c r="AA633" s="1030"/>
      <c r="AB633" s="1030"/>
      <c r="AC633" s="1030"/>
      <c r="AD633" s="1030"/>
      <c r="AE633" s="1030"/>
      <c r="AF633" s="1030"/>
      <c r="AG633" s="1030"/>
      <c r="AH633" s="1030"/>
      <c r="AI633" s="1030"/>
      <c r="AJ633" s="1030"/>
      <c r="AK633" s="1030"/>
      <c r="AL633" s="1030"/>
      <c r="AM633" s="1030"/>
      <c r="AN633" s="1030"/>
      <c r="AO633" s="1030"/>
      <c r="AP633" s="1030"/>
      <c r="AQ633" s="1030"/>
      <c r="AR633" s="1030"/>
      <c r="AS633" s="1030"/>
      <c r="AT633" s="1030"/>
      <c r="AU633" s="1030"/>
      <c r="AV633" s="1030"/>
      <c r="AW633" s="1030"/>
      <c r="AX633" s="1030"/>
      <c r="AY633" s="1030"/>
      <c r="AZ633" s="1030"/>
      <c r="BA633" s="1030"/>
      <c r="BB633" s="1030"/>
      <c r="BC633" s="1030"/>
    </row>
    <row r="634" spans="1:55" s="1" customFormat="1" ht="13.5" hidden="1">
      <c r="A634" s="281"/>
      <c r="B634" s="600" t="s">
        <v>794</v>
      </c>
      <c r="C634" s="281"/>
      <c r="I634" s="891"/>
      <c r="J634" s="903"/>
      <c r="K634" s="17"/>
      <c r="L634" s="17"/>
      <c r="M634" s="17"/>
      <c r="N634" s="17"/>
      <c r="O634" s="1168"/>
      <c r="P634" s="1179"/>
      <c r="Q634" s="17"/>
      <c r="R634" s="848"/>
      <c r="S634" s="849"/>
      <c r="W634" s="373"/>
      <c r="X634" s="373"/>
      <c r="Y634" s="373"/>
      <c r="Z634" s="1030"/>
      <c r="AA634" s="1030"/>
      <c r="AB634" s="1030"/>
      <c r="AC634" s="1030"/>
      <c r="AD634" s="1030"/>
      <c r="AE634" s="1030"/>
      <c r="AF634" s="1030"/>
      <c r="AG634" s="1030"/>
      <c r="AH634" s="1030"/>
      <c r="AI634" s="1030"/>
      <c r="AJ634" s="1030"/>
      <c r="AK634" s="1030"/>
      <c r="AL634" s="1030"/>
      <c r="AM634" s="1030"/>
      <c r="AN634" s="1030"/>
      <c r="AO634" s="1030"/>
      <c r="AP634" s="1030"/>
      <c r="AQ634" s="1030"/>
      <c r="AR634" s="1030"/>
      <c r="AS634" s="1030"/>
      <c r="AT634" s="1030"/>
      <c r="AU634" s="1030"/>
      <c r="AV634" s="1030"/>
      <c r="AW634" s="1030"/>
      <c r="AX634" s="1030"/>
      <c r="AY634" s="1030"/>
      <c r="AZ634" s="1030"/>
      <c r="BA634" s="1030"/>
      <c r="BB634" s="1030"/>
      <c r="BC634" s="1030"/>
    </row>
    <row r="635" spans="1:55" s="1" customFormat="1" ht="13.5" hidden="1">
      <c r="A635" s="281"/>
      <c r="B635" s="600" t="s">
        <v>795</v>
      </c>
      <c r="C635" s="281"/>
      <c r="I635" s="891"/>
      <c r="J635" s="903"/>
      <c r="K635" s="17"/>
      <c r="L635" s="17"/>
      <c r="M635" s="17"/>
      <c r="N635" s="17"/>
      <c r="O635" s="1168"/>
      <c r="P635" s="1179"/>
      <c r="Q635" s="17"/>
      <c r="R635" s="848"/>
      <c r="S635" s="849"/>
      <c r="W635" s="373"/>
      <c r="X635" s="373"/>
      <c r="Y635" s="373"/>
      <c r="Z635" s="1030"/>
      <c r="AA635" s="1030"/>
      <c r="AB635" s="1030"/>
      <c r="AC635" s="1030"/>
      <c r="AD635" s="1030"/>
      <c r="AE635" s="1030"/>
      <c r="AF635" s="1030"/>
      <c r="AG635" s="1030"/>
      <c r="AH635" s="1030"/>
      <c r="AI635" s="1030"/>
      <c r="AJ635" s="1030"/>
      <c r="AK635" s="1030"/>
      <c r="AL635" s="1030"/>
      <c r="AM635" s="1030"/>
      <c r="AN635" s="1030"/>
      <c r="AO635" s="1030"/>
      <c r="AP635" s="1030"/>
      <c r="AQ635" s="1030"/>
      <c r="AR635" s="1030"/>
      <c r="AS635" s="1030"/>
      <c r="AT635" s="1030"/>
      <c r="AU635" s="1030"/>
      <c r="AV635" s="1030"/>
      <c r="AW635" s="1030"/>
      <c r="AX635" s="1030"/>
      <c r="AY635" s="1030"/>
      <c r="AZ635" s="1030"/>
      <c r="BA635" s="1030"/>
      <c r="BB635" s="1030"/>
      <c r="BC635" s="1030"/>
    </row>
    <row r="636" spans="1:55" s="1" customFormat="1" ht="13.5" hidden="1">
      <c r="A636" s="281"/>
      <c r="B636" s="851" t="s">
        <v>796</v>
      </c>
      <c r="C636" s="281"/>
      <c r="I636" s="891"/>
      <c r="J636" s="903"/>
      <c r="K636" s="17"/>
      <c r="L636" s="17"/>
      <c r="M636" s="17"/>
      <c r="N636" s="17"/>
      <c r="O636" s="1168"/>
      <c r="P636" s="1179"/>
      <c r="Q636" s="17"/>
      <c r="R636" s="848"/>
      <c r="S636" s="849"/>
      <c r="W636" s="373"/>
      <c r="X636" s="373"/>
      <c r="Y636" s="373"/>
      <c r="Z636" s="1030"/>
      <c r="AA636" s="1030"/>
      <c r="AB636" s="1030"/>
      <c r="AC636" s="1030"/>
      <c r="AD636" s="1030"/>
      <c r="AE636" s="1030"/>
      <c r="AF636" s="1030"/>
      <c r="AG636" s="1030"/>
      <c r="AH636" s="1030"/>
      <c r="AI636" s="1030"/>
      <c r="AJ636" s="1030"/>
      <c r="AK636" s="1030"/>
      <c r="AL636" s="1030"/>
      <c r="AM636" s="1030"/>
      <c r="AN636" s="1030"/>
      <c r="AO636" s="1030"/>
      <c r="AP636" s="1030"/>
      <c r="AQ636" s="1030"/>
      <c r="AR636" s="1030"/>
      <c r="AS636" s="1030"/>
      <c r="AT636" s="1030"/>
      <c r="AU636" s="1030"/>
      <c r="AV636" s="1030"/>
      <c r="AW636" s="1030"/>
      <c r="AX636" s="1030"/>
      <c r="AY636" s="1030"/>
      <c r="AZ636" s="1030"/>
      <c r="BA636" s="1030"/>
      <c r="BB636" s="1030"/>
      <c r="BC636" s="1030"/>
    </row>
    <row r="637" spans="1:55" s="1" customFormat="1" ht="13.5" hidden="1">
      <c r="A637" s="281"/>
      <c r="B637" s="600" t="s">
        <v>797</v>
      </c>
      <c r="C637" s="281"/>
      <c r="I637" s="891"/>
      <c r="J637" s="903"/>
      <c r="K637" s="17"/>
      <c r="L637" s="17"/>
      <c r="M637" s="17"/>
      <c r="N637" s="17"/>
      <c r="O637" s="1168"/>
      <c r="P637" s="1179"/>
      <c r="Q637" s="17"/>
      <c r="R637" s="848"/>
      <c r="S637" s="849"/>
      <c r="W637" s="373"/>
      <c r="X637" s="373"/>
      <c r="Y637" s="373"/>
      <c r="Z637" s="1030"/>
      <c r="AA637" s="1030"/>
      <c r="AB637" s="1030"/>
      <c r="AC637" s="1030"/>
      <c r="AD637" s="1030"/>
      <c r="AE637" s="1030"/>
      <c r="AF637" s="1030"/>
      <c r="AG637" s="1030"/>
      <c r="AH637" s="1030"/>
      <c r="AI637" s="1030"/>
      <c r="AJ637" s="1030"/>
      <c r="AK637" s="1030"/>
      <c r="AL637" s="1030"/>
      <c r="AM637" s="1030"/>
      <c r="AN637" s="1030"/>
      <c r="AO637" s="1030"/>
      <c r="AP637" s="1030"/>
      <c r="AQ637" s="1030"/>
      <c r="AR637" s="1030"/>
      <c r="AS637" s="1030"/>
      <c r="AT637" s="1030"/>
      <c r="AU637" s="1030"/>
      <c r="AV637" s="1030"/>
      <c r="AW637" s="1030"/>
      <c r="AX637" s="1030"/>
      <c r="AY637" s="1030"/>
      <c r="AZ637" s="1030"/>
      <c r="BA637" s="1030"/>
      <c r="BB637" s="1030"/>
      <c r="BC637" s="1030"/>
    </row>
    <row r="638" spans="1:55" s="1" customFormat="1" ht="13.5" hidden="1">
      <c r="A638" s="281"/>
      <c r="B638" s="600" t="s">
        <v>798</v>
      </c>
      <c r="C638" s="281"/>
      <c r="I638" s="891"/>
      <c r="J638" s="903"/>
      <c r="K638" s="17"/>
      <c r="L638" s="17"/>
      <c r="M638" s="17"/>
      <c r="N638" s="17"/>
      <c r="O638" s="1168"/>
      <c r="P638" s="1179"/>
      <c r="Q638" s="17"/>
      <c r="R638" s="848"/>
      <c r="S638" s="849"/>
      <c r="W638" s="373"/>
      <c r="X638" s="373"/>
      <c r="Y638" s="373"/>
      <c r="Z638" s="1030"/>
      <c r="AA638" s="1030"/>
      <c r="AB638" s="1030"/>
      <c r="AC638" s="1030"/>
      <c r="AD638" s="1030"/>
      <c r="AE638" s="1030"/>
      <c r="AF638" s="1030"/>
      <c r="AG638" s="1030"/>
      <c r="AH638" s="1030"/>
      <c r="AI638" s="1030"/>
      <c r="AJ638" s="1030"/>
      <c r="AK638" s="1030"/>
      <c r="AL638" s="1030"/>
      <c r="AM638" s="1030"/>
      <c r="AN638" s="1030"/>
      <c r="AO638" s="1030"/>
      <c r="AP638" s="1030"/>
      <c r="AQ638" s="1030"/>
      <c r="AR638" s="1030"/>
      <c r="AS638" s="1030"/>
      <c r="AT638" s="1030"/>
      <c r="AU638" s="1030"/>
      <c r="AV638" s="1030"/>
      <c r="AW638" s="1030"/>
      <c r="AX638" s="1030"/>
      <c r="AY638" s="1030"/>
      <c r="AZ638" s="1030"/>
      <c r="BA638" s="1030"/>
      <c r="BB638" s="1030"/>
      <c r="BC638" s="1030"/>
    </row>
    <row r="639" spans="1:55" s="1" customFormat="1" ht="13.5" hidden="1">
      <c r="A639" s="281"/>
      <c r="B639" s="852" t="s">
        <v>799</v>
      </c>
      <c r="C639" s="281"/>
      <c r="I639" s="891"/>
      <c r="J639" s="903"/>
      <c r="K639" s="17"/>
      <c r="L639" s="17"/>
      <c r="M639" s="17"/>
      <c r="N639" s="17"/>
      <c r="O639" s="1168"/>
      <c r="P639" s="1179"/>
      <c r="Q639" s="17"/>
      <c r="R639" s="848"/>
      <c r="S639" s="849"/>
      <c r="W639" s="373"/>
      <c r="X639" s="373"/>
      <c r="Y639" s="373"/>
      <c r="Z639" s="1030"/>
      <c r="AA639" s="1030"/>
      <c r="AB639" s="1030"/>
      <c r="AC639" s="1030"/>
      <c r="AD639" s="1030"/>
      <c r="AE639" s="1030"/>
      <c r="AF639" s="1030"/>
      <c r="AG639" s="1030"/>
      <c r="AH639" s="1030"/>
      <c r="AI639" s="1030"/>
      <c r="AJ639" s="1030"/>
      <c r="AK639" s="1030"/>
      <c r="AL639" s="1030"/>
      <c r="AM639" s="1030"/>
      <c r="AN639" s="1030"/>
      <c r="AO639" s="1030"/>
      <c r="AP639" s="1030"/>
      <c r="AQ639" s="1030"/>
      <c r="AR639" s="1030"/>
      <c r="AS639" s="1030"/>
      <c r="AT639" s="1030"/>
      <c r="AU639" s="1030"/>
      <c r="AV639" s="1030"/>
      <c r="AW639" s="1030"/>
      <c r="AX639" s="1030"/>
      <c r="AY639" s="1030"/>
      <c r="AZ639" s="1030"/>
      <c r="BA639" s="1030"/>
      <c r="BB639" s="1030"/>
      <c r="BC639" s="1030"/>
    </row>
    <row r="640" spans="1:55" s="1" customFormat="1" ht="13.5" hidden="1">
      <c r="A640" s="281"/>
      <c r="B640" s="852" t="s">
        <v>800</v>
      </c>
      <c r="C640" s="281"/>
      <c r="I640" s="891"/>
      <c r="J640" s="903"/>
      <c r="K640" s="17"/>
      <c r="L640" s="17"/>
      <c r="M640" s="17"/>
      <c r="N640" s="17"/>
      <c r="O640" s="1168"/>
      <c r="P640" s="1179"/>
      <c r="Q640" s="17"/>
      <c r="R640" s="848"/>
      <c r="S640" s="849"/>
      <c r="W640" s="373"/>
      <c r="X640" s="373"/>
      <c r="Y640" s="373"/>
      <c r="Z640" s="1030"/>
      <c r="AA640" s="1030"/>
      <c r="AB640" s="1030"/>
      <c r="AC640" s="1030"/>
      <c r="AD640" s="1030"/>
      <c r="AE640" s="1030"/>
      <c r="AF640" s="1030"/>
      <c r="AG640" s="1030"/>
      <c r="AH640" s="1030"/>
      <c r="AI640" s="1030"/>
      <c r="AJ640" s="1030"/>
      <c r="AK640" s="1030"/>
      <c r="AL640" s="1030"/>
      <c r="AM640" s="1030"/>
      <c r="AN640" s="1030"/>
      <c r="AO640" s="1030"/>
      <c r="AP640" s="1030"/>
      <c r="AQ640" s="1030"/>
      <c r="AR640" s="1030"/>
      <c r="AS640" s="1030"/>
      <c r="AT640" s="1030"/>
      <c r="AU640" s="1030"/>
      <c r="AV640" s="1030"/>
      <c r="AW640" s="1030"/>
      <c r="AX640" s="1030"/>
      <c r="AY640" s="1030"/>
      <c r="AZ640" s="1030"/>
      <c r="BA640" s="1030"/>
      <c r="BB640" s="1030"/>
      <c r="BC640" s="1030"/>
    </row>
    <row r="641" spans="1:55" s="1" customFormat="1" ht="13.5" hidden="1">
      <c r="A641" s="281"/>
      <c r="B641" s="853" t="s">
        <v>801</v>
      </c>
      <c r="C641" s="281"/>
      <c r="I641" s="891"/>
      <c r="J641" s="903"/>
      <c r="K641" s="17"/>
      <c r="L641" s="17"/>
      <c r="M641" s="17"/>
      <c r="N641" s="17"/>
      <c r="O641" s="1168"/>
      <c r="P641" s="1179"/>
      <c r="Q641" s="17"/>
      <c r="R641" s="848"/>
      <c r="S641" s="849"/>
      <c r="W641" s="373"/>
      <c r="X641" s="373"/>
      <c r="Y641" s="373"/>
      <c r="Z641" s="1030"/>
      <c r="AA641" s="1030"/>
      <c r="AB641" s="1030"/>
      <c r="AC641" s="1030"/>
      <c r="AD641" s="1030"/>
      <c r="AE641" s="1030"/>
      <c r="AF641" s="1030"/>
      <c r="AG641" s="1030"/>
      <c r="AH641" s="1030"/>
      <c r="AI641" s="1030"/>
      <c r="AJ641" s="1030"/>
      <c r="AK641" s="1030"/>
      <c r="AL641" s="1030"/>
      <c r="AM641" s="1030"/>
      <c r="AN641" s="1030"/>
      <c r="AO641" s="1030"/>
      <c r="AP641" s="1030"/>
      <c r="AQ641" s="1030"/>
      <c r="AR641" s="1030"/>
      <c r="AS641" s="1030"/>
      <c r="AT641" s="1030"/>
      <c r="AU641" s="1030"/>
      <c r="AV641" s="1030"/>
      <c r="AW641" s="1030"/>
      <c r="AX641" s="1030"/>
      <c r="AY641" s="1030"/>
      <c r="AZ641" s="1030"/>
      <c r="BA641" s="1030"/>
      <c r="BB641" s="1030"/>
      <c r="BC641" s="1030"/>
    </row>
    <row r="642" spans="1:55" s="1" customFormat="1" ht="13.5" hidden="1">
      <c r="A642" s="281"/>
      <c r="B642" s="600" t="s">
        <v>802</v>
      </c>
      <c r="C642" s="281"/>
      <c r="I642" s="891"/>
      <c r="J642" s="903"/>
      <c r="K642" s="17"/>
      <c r="L642" s="17"/>
      <c r="M642" s="17"/>
      <c r="N642" s="17"/>
      <c r="O642" s="1168"/>
      <c r="P642" s="1179"/>
      <c r="Q642" s="17"/>
      <c r="R642" s="848"/>
      <c r="S642" s="849"/>
      <c r="W642" s="373"/>
      <c r="X642" s="373"/>
      <c r="Y642" s="373"/>
      <c r="Z642" s="1030"/>
      <c r="AA642" s="1030"/>
      <c r="AB642" s="1030"/>
      <c r="AC642" s="1030"/>
      <c r="AD642" s="1030"/>
      <c r="AE642" s="1030"/>
      <c r="AF642" s="1030"/>
      <c r="AG642" s="1030"/>
      <c r="AH642" s="1030"/>
      <c r="AI642" s="1030"/>
      <c r="AJ642" s="1030"/>
      <c r="AK642" s="1030"/>
      <c r="AL642" s="1030"/>
      <c r="AM642" s="1030"/>
      <c r="AN642" s="1030"/>
      <c r="AO642" s="1030"/>
      <c r="AP642" s="1030"/>
      <c r="AQ642" s="1030"/>
      <c r="AR642" s="1030"/>
      <c r="AS642" s="1030"/>
      <c r="AT642" s="1030"/>
      <c r="AU642" s="1030"/>
      <c r="AV642" s="1030"/>
      <c r="AW642" s="1030"/>
      <c r="AX642" s="1030"/>
      <c r="AY642" s="1030"/>
      <c r="AZ642" s="1030"/>
      <c r="BA642" s="1030"/>
      <c r="BB642" s="1030"/>
      <c r="BC642" s="1030"/>
    </row>
    <row r="643" spans="1:55" s="1" customFormat="1" ht="13.5" hidden="1">
      <c r="A643" s="281"/>
      <c r="B643" s="851" t="s">
        <v>803</v>
      </c>
      <c r="C643" s="281"/>
      <c r="I643" s="891"/>
      <c r="J643" s="903"/>
      <c r="K643" s="17"/>
      <c r="L643" s="17"/>
      <c r="M643" s="17"/>
      <c r="N643" s="17"/>
      <c r="O643" s="1168"/>
      <c r="P643" s="1179"/>
      <c r="Q643" s="17"/>
      <c r="R643" s="848"/>
      <c r="S643" s="849"/>
      <c r="W643" s="373"/>
      <c r="X643" s="373"/>
      <c r="Y643" s="373"/>
      <c r="Z643" s="1030"/>
      <c r="AA643" s="1030"/>
      <c r="AB643" s="1030"/>
      <c r="AC643" s="1030"/>
      <c r="AD643" s="1030"/>
      <c r="AE643" s="1030"/>
      <c r="AF643" s="1030"/>
      <c r="AG643" s="1030"/>
      <c r="AH643" s="1030"/>
      <c r="AI643" s="1030"/>
      <c r="AJ643" s="1030"/>
      <c r="AK643" s="1030"/>
      <c r="AL643" s="1030"/>
      <c r="AM643" s="1030"/>
      <c r="AN643" s="1030"/>
      <c r="AO643" s="1030"/>
      <c r="AP643" s="1030"/>
      <c r="AQ643" s="1030"/>
      <c r="AR643" s="1030"/>
      <c r="AS643" s="1030"/>
      <c r="AT643" s="1030"/>
      <c r="AU643" s="1030"/>
      <c r="AV643" s="1030"/>
      <c r="AW643" s="1030"/>
      <c r="AX643" s="1030"/>
      <c r="AY643" s="1030"/>
      <c r="AZ643" s="1030"/>
      <c r="BA643" s="1030"/>
      <c r="BB643" s="1030"/>
      <c r="BC643" s="1030"/>
    </row>
    <row r="644" spans="1:55" s="1" customFormat="1" ht="13.5" hidden="1">
      <c r="A644" s="281"/>
      <c r="B644" s="600" t="s">
        <v>804</v>
      </c>
      <c r="C644" s="281"/>
      <c r="I644" s="891"/>
      <c r="J644" s="903"/>
      <c r="K644" s="17"/>
      <c r="L644" s="17"/>
      <c r="M644" s="17"/>
      <c r="N644" s="17"/>
      <c r="O644" s="1168"/>
      <c r="P644" s="1179"/>
      <c r="Q644" s="17"/>
      <c r="R644" s="848"/>
      <c r="S644" s="849"/>
      <c r="W644" s="373"/>
      <c r="X644" s="373"/>
      <c r="Y644" s="373"/>
      <c r="Z644" s="1030"/>
      <c r="AA644" s="1030"/>
      <c r="AB644" s="1030"/>
      <c r="AC644" s="1030"/>
      <c r="AD644" s="1030"/>
      <c r="AE644" s="1030"/>
      <c r="AF644" s="1030"/>
      <c r="AG644" s="1030"/>
      <c r="AH644" s="1030"/>
      <c r="AI644" s="1030"/>
      <c r="AJ644" s="1030"/>
      <c r="AK644" s="1030"/>
      <c r="AL644" s="1030"/>
      <c r="AM644" s="1030"/>
      <c r="AN644" s="1030"/>
      <c r="AO644" s="1030"/>
      <c r="AP644" s="1030"/>
      <c r="AQ644" s="1030"/>
      <c r="AR644" s="1030"/>
      <c r="AS644" s="1030"/>
      <c r="AT644" s="1030"/>
      <c r="AU644" s="1030"/>
      <c r="AV644" s="1030"/>
      <c r="AW644" s="1030"/>
      <c r="AX644" s="1030"/>
      <c r="AY644" s="1030"/>
      <c r="AZ644" s="1030"/>
      <c r="BA644" s="1030"/>
      <c r="BB644" s="1030"/>
      <c r="BC644" s="1030"/>
    </row>
    <row r="645" spans="1:55" s="1" customFormat="1" ht="13.5" hidden="1">
      <c r="A645" s="281"/>
      <c r="B645" s="600" t="s">
        <v>805</v>
      </c>
      <c r="C645" s="281"/>
      <c r="I645" s="891"/>
      <c r="J645" s="903"/>
      <c r="K645" s="17"/>
      <c r="L645" s="17"/>
      <c r="M645" s="17"/>
      <c r="N645" s="17"/>
      <c r="O645" s="1168"/>
      <c r="P645" s="1179"/>
      <c r="Q645" s="17"/>
      <c r="R645" s="848"/>
      <c r="S645" s="849"/>
      <c r="W645" s="373"/>
      <c r="X645" s="373"/>
      <c r="Y645" s="373"/>
      <c r="Z645" s="1030"/>
      <c r="AA645" s="1030"/>
      <c r="AB645" s="1030"/>
      <c r="AC645" s="1030"/>
      <c r="AD645" s="1030"/>
      <c r="AE645" s="1030"/>
      <c r="AF645" s="1030"/>
      <c r="AG645" s="1030"/>
      <c r="AH645" s="1030"/>
      <c r="AI645" s="1030"/>
      <c r="AJ645" s="1030"/>
      <c r="AK645" s="1030"/>
      <c r="AL645" s="1030"/>
      <c r="AM645" s="1030"/>
      <c r="AN645" s="1030"/>
      <c r="AO645" s="1030"/>
      <c r="AP645" s="1030"/>
      <c r="AQ645" s="1030"/>
      <c r="AR645" s="1030"/>
      <c r="AS645" s="1030"/>
      <c r="AT645" s="1030"/>
      <c r="AU645" s="1030"/>
      <c r="AV645" s="1030"/>
      <c r="AW645" s="1030"/>
      <c r="AX645" s="1030"/>
      <c r="AY645" s="1030"/>
      <c r="AZ645" s="1030"/>
      <c r="BA645" s="1030"/>
      <c r="BB645" s="1030"/>
      <c r="BC645" s="1030"/>
    </row>
    <row r="646" spans="1:55" s="1" customFormat="1" ht="13.5" hidden="1">
      <c r="A646" s="281"/>
      <c r="B646" s="600" t="s">
        <v>806</v>
      </c>
      <c r="C646" s="281"/>
      <c r="I646" s="891"/>
      <c r="J646" s="903"/>
      <c r="K646" s="17"/>
      <c r="L646" s="17"/>
      <c r="M646" s="17"/>
      <c r="N646" s="17"/>
      <c r="O646" s="1168"/>
      <c r="P646" s="1179"/>
      <c r="Q646" s="17"/>
      <c r="R646" s="848"/>
      <c r="S646" s="849"/>
      <c r="W646" s="373"/>
      <c r="X646" s="373"/>
      <c r="Y646" s="373"/>
      <c r="Z646" s="1030"/>
      <c r="AA646" s="1030"/>
      <c r="AB646" s="1030"/>
      <c r="AC646" s="1030"/>
      <c r="AD646" s="1030"/>
      <c r="AE646" s="1030"/>
      <c r="AF646" s="1030"/>
      <c r="AG646" s="1030"/>
      <c r="AH646" s="1030"/>
      <c r="AI646" s="1030"/>
      <c r="AJ646" s="1030"/>
      <c r="AK646" s="1030"/>
      <c r="AL646" s="1030"/>
      <c r="AM646" s="1030"/>
      <c r="AN646" s="1030"/>
      <c r="AO646" s="1030"/>
      <c r="AP646" s="1030"/>
      <c r="AQ646" s="1030"/>
      <c r="AR646" s="1030"/>
      <c r="AS646" s="1030"/>
      <c r="AT646" s="1030"/>
      <c r="AU646" s="1030"/>
      <c r="AV646" s="1030"/>
      <c r="AW646" s="1030"/>
      <c r="AX646" s="1030"/>
      <c r="AY646" s="1030"/>
      <c r="AZ646" s="1030"/>
      <c r="BA646" s="1030"/>
      <c r="BB646" s="1030"/>
      <c r="BC646" s="1030"/>
    </row>
    <row r="647" spans="1:55" s="1" customFormat="1" ht="13.5" hidden="1">
      <c r="A647" s="281"/>
      <c r="B647" s="851" t="s">
        <v>807</v>
      </c>
      <c r="C647" s="281"/>
      <c r="I647" s="891"/>
      <c r="J647" s="903"/>
      <c r="K647" s="17"/>
      <c r="L647" s="17"/>
      <c r="M647" s="17"/>
      <c r="N647" s="17"/>
      <c r="O647" s="1168"/>
      <c r="P647" s="1179"/>
      <c r="Q647" s="17"/>
      <c r="R647" s="848"/>
      <c r="S647" s="849"/>
      <c r="W647" s="373"/>
      <c r="X647" s="373"/>
      <c r="Y647" s="373"/>
      <c r="Z647" s="1030"/>
      <c r="AA647" s="1030"/>
      <c r="AB647" s="1030"/>
      <c r="AC647" s="1030"/>
      <c r="AD647" s="1030"/>
      <c r="AE647" s="1030"/>
      <c r="AF647" s="1030"/>
      <c r="AG647" s="1030"/>
      <c r="AH647" s="1030"/>
      <c r="AI647" s="1030"/>
      <c r="AJ647" s="1030"/>
      <c r="AK647" s="1030"/>
      <c r="AL647" s="1030"/>
      <c r="AM647" s="1030"/>
      <c r="AN647" s="1030"/>
      <c r="AO647" s="1030"/>
      <c r="AP647" s="1030"/>
      <c r="AQ647" s="1030"/>
      <c r="AR647" s="1030"/>
      <c r="AS647" s="1030"/>
      <c r="AT647" s="1030"/>
      <c r="AU647" s="1030"/>
      <c r="AV647" s="1030"/>
      <c r="AW647" s="1030"/>
      <c r="AX647" s="1030"/>
      <c r="AY647" s="1030"/>
      <c r="AZ647" s="1030"/>
      <c r="BA647" s="1030"/>
      <c r="BB647" s="1030"/>
      <c r="BC647" s="1030"/>
    </row>
    <row r="648" spans="1:55" s="1" customFormat="1" ht="13.5" hidden="1">
      <c r="A648" s="281"/>
      <c r="B648" s="600" t="s">
        <v>808</v>
      </c>
      <c r="C648" s="281"/>
      <c r="I648" s="891"/>
      <c r="J648" s="903"/>
      <c r="K648" s="17"/>
      <c r="L648" s="17"/>
      <c r="M648" s="17"/>
      <c r="N648" s="17"/>
      <c r="O648" s="1168"/>
      <c r="P648" s="1179"/>
      <c r="Q648" s="17"/>
      <c r="R648" s="848"/>
      <c r="S648" s="849"/>
      <c r="W648" s="373"/>
      <c r="X648" s="373"/>
      <c r="Y648" s="373"/>
      <c r="Z648" s="1030"/>
      <c r="AA648" s="1030"/>
      <c r="AB648" s="1030"/>
      <c r="AC648" s="1030"/>
      <c r="AD648" s="1030"/>
      <c r="AE648" s="1030"/>
      <c r="AF648" s="1030"/>
      <c r="AG648" s="1030"/>
      <c r="AH648" s="1030"/>
      <c r="AI648" s="1030"/>
      <c r="AJ648" s="1030"/>
      <c r="AK648" s="1030"/>
      <c r="AL648" s="1030"/>
      <c r="AM648" s="1030"/>
      <c r="AN648" s="1030"/>
      <c r="AO648" s="1030"/>
      <c r="AP648" s="1030"/>
      <c r="AQ648" s="1030"/>
      <c r="AR648" s="1030"/>
      <c r="AS648" s="1030"/>
      <c r="AT648" s="1030"/>
      <c r="AU648" s="1030"/>
      <c r="AV648" s="1030"/>
      <c r="AW648" s="1030"/>
      <c r="AX648" s="1030"/>
      <c r="AY648" s="1030"/>
      <c r="AZ648" s="1030"/>
      <c r="BA648" s="1030"/>
      <c r="BB648" s="1030"/>
      <c r="BC648" s="1030"/>
    </row>
    <row r="649" spans="1:55" s="1" customFormat="1" ht="13.5" hidden="1">
      <c r="A649" s="281"/>
      <c r="B649" s="851" t="s">
        <v>809</v>
      </c>
      <c r="C649" s="281"/>
      <c r="I649" s="891"/>
      <c r="J649" s="903"/>
      <c r="K649" s="17"/>
      <c r="L649" s="17"/>
      <c r="M649" s="17"/>
      <c r="N649" s="17"/>
      <c r="O649" s="1168"/>
      <c r="P649" s="1179"/>
      <c r="Q649" s="17"/>
      <c r="R649" s="848"/>
      <c r="S649" s="849"/>
      <c r="W649" s="373"/>
      <c r="X649" s="373"/>
      <c r="Y649" s="373"/>
      <c r="Z649" s="1030"/>
      <c r="AA649" s="1030"/>
      <c r="AB649" s="1030"/>
      <c r="AC649" s="1030"/>
      <c r="AD649" s="1030"/>
      <c r="AE649" s="1030"/>
      <c r="AF649" s="1030"/>
      <c r="AG649" s="1030"/>
      <c r="AH649" s="1030"/>
      <c r="AI649" s="1030"/>
      <c r="AJ649" s="1030"/>
      <c r="AK649" s="1030"/>
      <c r="AL649" s="1030"/>
      <c r="AM649" s="1030"/>
      <c r="AN649" s="1030"/>
      <c r="AO649" s="1030"/>
      <c r="AP649" s="1030"/>
      <c r="AQ649" s="1030"/>
      <c r="AR649" s="1030"/>
      <c r="AS649" s="1030"/>
      <c r="AT649" s="1030"/>
      <c r="AU649" s="1030"/>
      <c r="AV649" s="1030"/>
      <c r="AW649" s="1030"/>
      <c r="AX649" s="1030"/>
      <c r="AY649" s="1030"/>
      <c r="AZ649" s="1030"/>
      <c r="BA649" s="1030"/>
      <c r="BB649" s="1030"/>
      <c r="BC649" s="1030"/>
    </row>
    <row r="650" spans="1:55" s="1" customFormat="1" ht="13.5" hidden="1">
      <c r="A650" s="281"/>
      <c r="B650" s="851" t="s">
        <v>810</v>
      </c>
      <c r="C650" s="281"/>
      <c r="I650" s="891"/>
      <c r="J650" s="903"/>
      <c r="K650" s="17"/>
      <c r="L650" s="17"/>
      <c r="M650" s="17"/>
      <c r="N650" s="17"/>
      <c r="O650" s="1168"/>
      <c r="P650" s="1179"/>
      <c r="Q650" s="17"/>
      <c r="R650" s="848"/>
      <c r="S650" s="849"/>
      <c r="W650" s="373"/>
      <c r="X650" s="373"/>
      <c r="Y650" s="373"/>
      <c r="Z650" s="1030"/>
      <c r="AA650" s="1030"/>
      <c r="AB650" s="1030"/>
      <c r="AC650" s="1030"/>
      <c r="AD650" s="1030"/>
      <c r="AE650" s="1030"/>
      <c r="AF650" s="1030"/>
      <c r="AG650" s="1030"/>
      <c r="AH650" s="1030"/>
      <c r="AI650" s="1030"/>
      <c r="AJ650" s="1030"/>
      <c r="AK650" s="1030"/>
      <c r="AL650" s="1030"/>
      <c r="AM650" s="1030"/>
      <c r="AN650" s="1030"/>
      <c r="AO650" s="1030"/>
      <c r="AP650" s="1030"/>
      <c r="AQ650" s="1030"/>
      <c r="AR650" s="1030"/>
      <c r="AS650" s="1030"/>
      <c r="AT650" s="1030"/>
      <c r="AU650" s="1030"/>
      <c r="AV650" s="1030"/>
      <c r="AW650" s="1030"/>
      <c r="AX650" s="1030"/>
      <c r="AY650" s="1030"/>
      <c r="AZ650" s="1030"/>
      <c r="BA650" s="1030"/>
      <c r="BB650" s="1030"/>
      <c r="BC650" s="1030"/>
    </row>
    <row r="651" spans="1:55" s="1" customFormat="1" ht="13.5" hidden="1">
      <c r="A651" s="281"/>
      <c r="B651" s="851" t="s">
        <v>811</v>
      </c>
      <c r="C651" s="281"/>
      <c r="I651" s="891"/>
      <c r="J651" s="903"/>
      <c r="K651" s="17"/>
      <c r="L651" s="17"/>
      <c r="M651" s="17"/>
      <c r="N651" s="17"/>
      <c r="O651" s="1168"/>
      <c r="P651" s="1179"/>
      <c r="Q651" s="17"/>
      <c r="R651" s="848"/>
      <c r="S651" s="849"/>
      <c r="W651" s="373"/>
      <c r="X651" s="373"/>
      <c r="Y651" s="373"/>
      <c r="Z651" s="1030"/>
      <c r="AA651" s="1030"/>
      <c r="AB651" s="1030"/>
      <c r="AC651" s="1030"/>
      <c r="AD651" s="1030"/>
      <c r="AE651" s="1030"/>
      <c r="AF651" s="1030"/>
      <c r="AG651" s="1030"/>
      <c r="AH651" s="1030"/>
      <c r="AI651" s="1030"/>
      <c r="AJ651" s="1030"/>
      <c r="AK651" s="1030"/>
      <c r="AL651" s="1030"/>
      <c r="AM651" s="1030"/>
      <c r="AN651" s="1030"/>
      <c r="AO651" s="1030"/>
      <c r="AP651" s="1030"/>
      <c r="AQ651" s="1030"/>
      <c r="AR651" s="1030"/>
      <c r="AS651" s="1030"/>
      <c r="AT651" s="1030"/>
      <c r="AU651" s="1030"/>
      <c r="AV651" s="1030"/>
      <c r="AW651" s="1030"/>
      <c r="AX651" s="1030"/>
      <c r="AY651" s="1030"/>
      <c r="AZ651" s="1030"/>
      <c r="BA651" s="1030"/>
      <c r="BB651" s="1030"/>
      <c r="BC651" s="1030"/>
    </row>
    <row r="652" spans="1:55" s="1" customFormat="1" ht="13.5" hidden="1">
      <c r="A652" s="281"/>
      <c r="B652" s="600" t="s">
        <v>812</v>
      </c>
      <c r="C652" s="281"/>
      <c r="I652" s="891"/>
      <c r="J652" s="903"/>
      <c r="K652" s="17"/>
      <c r="L652" s="17"/>
      <c r="M652" s="17"/>
      <c r="N652" s="17"/>
      <c r="O652" s="1168"/>
      <c r="P652" s="1179"/>
      <c r="Q652" s="17"/>
      <c r="R652" s="848"/>
      <c r="S652" s="849"/>
      <c r="W652" s="373"/>
      <c r="X652" s="373"/>
      <c r="Y652" s="373"/>
      <c r="Z652" s="1030"/>
      <c r="AA652" s="1030"/>
      <c r="AB652" s="1030"/>
      <c r="AC652" s="1030"/>
      <c r="AD652" s="1030"/>
      <c r="AE652" s="1030"/>
      <c r="AF652" s="1030"/>
      <c r="AG652" s="1030"/>
      <c r="AH652" s="1030"/>
      <c r="AI652" s="1030"/>
      <c r="AJ652" s="1030"/>
      <c r="AK652" s="1030"/>
      <c r="AL652" s="1030"/>
      <c r="AM652" s="1030"/>
      <c r="AN652" s="1030"/>
      <c r="AO652" s="1030"/>
      <c r="AP652" s="1030"/>
      <c r="AQ652" s="1030"/>
      <c r="AR652" s="1030"/>
      <c r="AS652" s="1030"/>
      <c r="AT652" s="1030"/>
      <c r="AU652" s="1030"/>
      <c r="AV652" s="1030"/>
      <c r="AW652" s="1030"/>
      <c r="AX652" s="1030"/>
      <c r="AY652" s="1030"/>
      <c r="AZ652" s="1030"/>
      <c r="BA652" s="1030"/>
      <c r="BB652" s="1030"/>
      <c r="BC652" s="1030"/>
    </row>
    <row r="653" spans="1:55" s="1" customFormat="1" ht="13.5" hidden="1">
      <c r="A653" s="281"/>
      <c r="B653" s="851" t="s">
        <v>813</v>
      </c>
      <c r="C653" s="281"/>
      <c r="I653" s="891"/>
      <c r="J653" s="903"/>
      <c r="K653" s="17"/>
      <c r="L653" s="17"/>
      <c r="M653" s="17"/>
      <c r="N653" s="17"/>
      <c r="O653" s="1168"/>
      <c r="P653" s="1179"/>
      <c r="Q653" s="17"/>
      <c r="R653" s="848"/>
      <c r="S653" s="849"/>
      <c r="W653" s="373"/>
      <c r="X653" s="373"/>
      <c r="Y653" s="373"/>
      <c r="Z653" s="1030"/>
      <c r="AA653" s="1030"/>
      <c r="AB653" s="1030"/>
      <c r="AC653" s="1030"/>
      <c r="AD653" s="1030"/>
      <c r="AE653" s="1030"/>
      <c r="AF653" s="1030"/>
      <c r="AG653" s="1030"/>
      <c r="AH653" s="1030"/>
      <c r="AI653" s="1030"/>
      <c r="AJ653" s="1030"/>
      <c r="AK653" s="1030"/>
      <c r="AL653" s="1030"/>
      <c r="AM653" s="1030"/>
      <c r="AN653" s="1030"/>
      <c r="AO653" s="1030"/>
      <c r="AP653" s="1030"/>
      <c r="AQ653" s="1030"/>
      <c r="AR653" s="1030"/>
      <c r="AS653" s="1030"/>
      <c r="AT653" s="1030"/>
      <c r="AU653" s="1030"/>
      <c r="AV653" s="1030"/>
      <c r="AW653" s="1030"/>
      <c r="AX653" s="1030"/>
      <c r="AY653" s="1030"/>
      <c r="AZ653" s="1030"/>
      <c r="BA653" s="1030"/>
      <c r="BB653" s="1030"/>
      <c r="BC653" s="1030"/>
    </row>
    <row r="654" spans="1:55" s="1" customFormat="1" ht="13.5" hidden="1">
      <c r="A654" s="281"/>
      <c r="B654" s="852" t="s">
        <v>814</v>
      </c>
      <c r="C654" s="281"/>
      <c r="I654" s="891"/>
      <c r="J654" s="903"/>
      <c r="K654" s="17"/>
      <c r="L654" s="17"/>
      <c r="M654" s="17"/>
      <c r="N654" s="17"/>
      <c r="O654" s="1168"/>
      <c r="P654" s="1179"/>
      <c r="Q654" s="17"/>
      <c r="R654" s="848"/>
      <c r="S654" s="849"/>
      <c r="W654" s="373"/>
      <c r="X654" s="373"/>
      <c r="Y654" s="373"/>
      <c r="Z654" s="1030"/>
      <c r="AA654" s="1030"/>
      <c r="AB654" s="1030"/>
      <c r="AC654" s="1030"/>
      <c r="AD654" s="1030"/>
      <c r="AE654" s="1030"/>
      <c r="AF654" s="1030"/>
      <c r="AG654" s="1030"/>
      <c r="AH654" s="1030"/>
      <c r="AI654" s="1030"/>
      <c r="AJ654" s="1030"/>
      <c r="AK654" s="1030"/>
      <c r="AL654" s="1030"/>
      <c r="AM654" s="1030"/>
      <c r="AN654" s="1030"/>
      <c r="AO654" s="1030"/>
      <c r="AP654" s="1030"/>
      <c r="AQ654" s="1030"/>
      <c r="AR654" s="1030"/>
      <c r="AS654" s="1030"/>
      <c r="AT654" s="1030"/>
      <c r="AU654" s="1030"/>
      <c r="AV654" s="1030"/>
      <c r="AW654" s="1030"/>
      <c r="AX654" s="1030"/>
      <c r="AY654" s="1030"/>
      <c r="AZ654" s="1030"/>
      <c r="BA654" s="1030"/>
      <c r="BB654" s="1030"/>
      <c r="BC654" s="1030"/>
    </row>
    <row r="655" spans="1:55" s="1" customFormat="1" ht="13.5" hidden="1">
      <c r="A655" s="281"/>
      <c r="B655" s="851" t="s">
        <v>815</v>
      </c>
      <c r="C655" s="281"/>
      <c r="I655" s="891"/>
      <c r="J655" s="903"/>
      <c r="K655" s="17"/>
      <c r="L655" s="17"/>
      <c r="M655" s="17"/>
      <c r="N655" s="17"/>
      <c r="O655" s="1168"/>
      <c r="P655" s="1179"/>
      <c r="Q655" s="17"/>
      <c r="R655" s="848"/>
      <c r="S655" s="849"/>
      <c r="W655" s="373"/>
      <c r="X655" s="373"/>
      <c r="Y655" s="373"/>
      <c r="Z655" s="1030"/>
      <c r="AA655" s="1030"/>
      <c r="AB655" s="1030"/>
      <c r="AC655" s="1030"/>
      <c r="AD655" s="1030"/>
      <c r="AE655" s="1030"/>
      <c r="AF655" s="1030"/>
      <c r="AG655" s="1030"/>
      <c r="AH655" s="1030"/>
      <c r="AI655" s="1030"/>
      <c r="AJ655" s="1030"/>
      <c r="AK655" s="1030"/>
      <c r="AL655" s="1030"/>
      <c r="AM655" s="1030"/>
      <c r="AN655" s="1030"/>
      <c r="AO655" s="1030"/>
      <c r="AP655" s="1030"/>
      <c r="AQ655" s="1030"/>
      <c r="AR655" s="1030"/>
      <c r="AS655" s="1030"/>
      <c r="AT655" s="1030"/>
      <c r="AU655" s="1030"/>
      <c r="AV655" s="1030"/>
      <c r="AW655" s="1030"/>
      <c r="AX655" s="1030"/>
      <c r="AY655" s="1030"/>
      <c r="AZ655" s="1030"/>
      <c r="BA655" s="1030"/>
      <c r="BB655" s="1030"/>
      <c r="BC655" s="1030"/>
    </row>
    <row r="656" spans="1:55" s="1" customFormat="1" ht="13.5" hidden="1">
      <c r="A656" s="281"/>
      <c r="B656" s="851" t="s">
        <v>816</v>
      </c>
      <c r="C656" s="281"/>
      <c r="I656" s="891"/>
      <c r="J656" s="903"/>
      <c r="K656" s="17"/>
      <c r="L656" s="17"/>
      <c r="M656" s="17"/>
      <c r="N656" s="17"/>
      <c r="O656" s="1168"/>
      <c r="P656" s="1179"/>
      <c r="Q656" s="17"/>
      <c r="R656" s="848"/>
      <c r="S656" s="849"/>
      <c r="W656" s="373"/>
      <c r="X656" s="373"/>
      <c r="Y656" s="373"/>
      <c r="Z656" s="1030"/>
      <c r="AA656" s="1030"/>
      <c r="AB656" s="1030"/>
      <c r="AC656" s="1030"/>
      <c r="AD656" s="1030"/>
      <c r="AE656" s="1030"/>
      <c r="AF656" s="1030"/>
      <c r="AG656" s="1030"/>
      <c r="AH656" s="1030"/>
      <c r="AI656" s="1030"/>
      <c r="AJ656" s="1030"/>
      <c r="AK656" s="1030"/>
      <c r="AL656" s="1030"/>
      <c r="AM656" s="1030"/>
      <c r="AN656" s="1030"/>
      <c r="AO656" s="1030"/>
      <c r="AP656" s="1030"/>
      <c r="AQ656" s="1030"/>
      <c r="AR656" s="1030"/>
      <c r="AS656" s="1030"/>
      <c r="AT656" s="1030"/>
      <c r="AU656" s="1030"/>
      <c r="AV656" s="1030"/>
      <c r="AW656" s="1030"/>
      <c r="AX656" s="1030"/>
      <c r="AY656" s="1030"/>
      <c r="AZ656" s="1030"/>
      <c r="BA656" s="1030"/>
      <c r="BB656" s="1030"/>
      <c r="BC656" s="1030"/>
    </row>
    <row r="657" spans="1:55" s="1" customFormat="1" ht="13.5" hidden="1">
      <c r="A657" s="281"/>
      <c r="B657" s="852" t="s">
        <v>817</v>
      </c>
      <c r="C657" s="281"/>
      <c r="I657" s="891"/>
      <c r="J657" s="903"/>
      <c r="K657" s="17"/>
      <c r="L657" s="17"/>
      <c r="M657" s="17"/>
      <c r="N657" s="17"/>
      <c r="O657" s="1168"/>
      <c r="P657" s="1179"/>
      <c r="Q657" s="17"/>
      <c r="R657" s="848"/>
      <c r="S657" s="849"/>
      <c r="W657" s="373"/>
      <c r="X657" s="373"/>
      <c r="Y657" s="373"/>
      <c r="Z657" s="1030"/>
      <c r="AA657" s="1030"/>
      <c r="AB657" s="1030"/>
      <c r="AC657" s="1030"/>
      <c r="AD657" s="1030"/>
      <c r="AE657" s="1030"/>
      <c r="AF657" s="1030"/>
      <c r="AG657" s="1030"/>
      <c r="AH657" s="1030"/>
      <c r="AI657" s="1030"/>
      <c r="AJ657" s="1030"/>
      <c r="AK657" s="1030"/>
      <c r="AL657" s="1030"/>
      <c r="AM657" s="1030"/>
      <c r="AN657" s="1030"/>
      <c r="AO657" s="1030"/>
      <c r="AP657" s="1030"/>
      <c r="AQ657" s="1030"/>
      <c r="AR657" s="1030"/>
      <c r="AS657" s="1030"/>
      <c r="AT657" s="1030"/>
      <c r="AU657" s="1030"/>
      <c r="AV657" s="1030"/>
      <c r="AW657" s="1030"/>
      <c r="AX657" s="1030"/>
      <c r="AY657" s="1030"/>
      <c r="AZ657" s="1030"/>
      <c r="BA657" s="1030"/>
      <c r="BB657" s="1030"/>
      <c r="BC657" s="1030"/>
    </row>
    <row r="658" spans="1:55" s="1" customFormat="1" ht="13.5" hidden="1">
      <c r="A658" s="281"/>
      <c r="B658" s="600" t="s">
        <v>818</v>
      </c>
      <c r="C658" s="281"/>
      <c r="I658" s="891"/>
      <c r="J658" s="903"/>
      <c r="K658" s="17"/>
      <c r="L658" s="17"/>
      <c r="M658" s="17"/>
      <c r="N658" s="17"/>
      <c r="O658" s="1168"/>
      <c r="P658" s="1179"/>
      <c r="Q658" s="17"/>
      <c r="R658" s="848"/>
      <c r="S658" s="849"/>
      <c r="W658" s="373"/>
      <c r="X658" s="373"/>
      <c r="Y658" s="373"/>
      <c r="Z658" s="1030"/>
      <c r="AA658" s="1030"/>
      <c r="AB658" s="1030"/>
      <c r="AC658" s="1030"/>
      <c r="AD658" s="1030"/>
      <c r="AE658" s="1030"/>
      <c r="AF658" s="1030"/>
      <c r="AG658" s="1030"/>
      <c r="AH658" s="1030"/>
      <c r="AI658" s="1030"/>
      <c r="AJ658" s="1030"/>
      <c r="AK658" s="1030"/>
      <c r="AL658" s="1030"/>
      <c r="AM658" s="1030"/>
      <c r="AN658" s="1030"/>
      <c r="AO658" s="1030"/>
      <c r="AP658" s="1030"/>
      <c r="AQ658" s="1030"/>
      <c r="AR658" s="1030"/>
      <c r="AS658" s="1030"/>
      <c r="AT658" s="1030"/>
      <c r="AU658" s="1030"/>
      <c r="AV658" s="1030"/>
      <c r="AW658" s="1030"/>
      <c r="AX658" s="1030"/>
      <c r="AY658" s="1030"/>
      <c r="AZ658" s="1030"/>
      <c r="BA658" s="1030"/>
      <c r="BB658" s="1030"/>
      <c r="BC658" s="1030"/>
    </row>
    <row r="659" spans="1:55" s="1" customFormat="1" ht="13.5" hidden="1">
      <c r="A659" s="281"/>
      <c r="B659" s="851" t="s">
        <v>819</v>
      </c>
      <c r="C659" s="281"/>
      <c r="I659" s="891"/>
      <c r="J659" s="903"/>
      <c r="K659" s="17"/>
      <c r="L659" s="17"/>
      <c r="M659" s="17"/>
      <c r="N659" s="17"/>
      <c r="O659" s="1168"/>
      <c r="P659" s="1179"/>
      <c r="Q659" s="17"/>
      <c r="R659" s="848"/>
      <c r="S659" s="849"/>
      <c r="W659" s="373"/>
      <c r="X659" s="373"/>
      <c r="Y659" s="373"/>
      <c r="Z659" s="1030"/>
      <c r="AA659" s="1030"/>
      <c r="AB659" s="1030"/>
      <c r="AC659" s="1030"/>
      <c r="AD659" s="1030"/>
      <c r="AE659" s="1030"/>
      <c r="AF659" s="1030"/>
      <c r="AG659" s="1030"/>
      <c r="AH659" s="1030"/>
      <c r="AI659" s="1030"/>
      <c r="AJ659" s="1030"/>
      <c r="AK659" s="1030"/>
      <c r="AL659" s="1030"/>
      <c r="AM659" s="1030"/>
      <c r="AN659" s="1030"/>
      <c r="AO659" s="1030"/>
      <c r="AP659" s="1030"/>
      <c r="AQ659" s="1030"/>
      <c r="AR659" s="1030"/>
      <c r="AS659" s="1030"/>
      <c r="AT659" s="1030"/>
      <c r="AU659" s="1030"/>
      <c r="AV659" s="1030"/>
      <c r="AW659" s="1030"/>
      <c r="AX659" s="1030"/>
      <c r="AY659" s="1030"/>
      <c r="AZ659" s="1030"/>
      <c r="BA659" s="1030"/>
      <c r="BB659" s="1030"/>
      <c r="BC659" s="1030"/>
    </row>
    <row r="660" spans="1:55" s="1" customFormat="1" ht="13.5" hidden="1">
      <c r="A660" s="281"/>
      <c r="B660" s="851" t="s">
        <v>820</v>
      </c>
      <c r="C660" s="281"/>
      <c r="I660" s="891"/>
      <c r="J660" s="903"/>
      <c r="K660" s="17"/>
      <c r="L660" s="17"/>
      <c r="M660" s="17"/>
      <c r="N660" s="17"/>
      <c r="O660" s="1168"/>
      <c r="P660" s="1179"/>
      <c r="Q660" s="17"/>
      <c r="R660" s="848"/>
      <c r="S660" s="849"/>
      <c r="W660" s="373"/>
      <c r="X660" s="373"/>
      <c r="Y660" s="373"/>
      <c r="Z660" s="1030"/>
      <c r="AA660" s="1030"/>
      <c r="AB660" s="1030"/>
      <c r="AC660" s="1030"/>
      <c r="AD660" s="1030"/>
      <c r="AE660" s="1030"/>
      <c r="AF660" s="1030"/>
      <c r="AG660" s="1030"/>
      <c r="AH660" s="1030"/>
      <c r="AI660" s="1030"/>
      <c r="AJ660" s="1030"/>
      <c r="AK660" s="1030"/>
      <c r="AL660" s="1030"/>
      <c r="AM660" s="1030"/>
      <c r="AN660" s="1030"/>
      <c r="AO660" s="1030"/>
      <c r="AP660" s="1030"/>
      <c r="AQ660" s="1030"/>
      <c r="AR660" s="1030"/>
      <c r="AS660" s="1030"/>
      <c r="AT660" s="1030"/>
      <c r="AU660" s="1030"/>
      <c r="AV660" s="1030"/>
      <c r="AW660" s="1030"/>
      <c r="AX660" s="1030"/>
      <c r="AY660" s="1030"/>
      <c r="AZ660" s="1030"/>
      <c r="BA660" s="1030"/>
      <c r="BB660" s="1030"/>
      <c r="BC660" s="1030"/>
    </row>
    <row r="661" spans="1:55" s="1" customFormat="1" ht="13.5" hidden="1">
      <c r="A661" s="281"/>
      <c r="B661" s="851" t="s">
        <v>821</v>
      </c>
      <c r="C661" s="281"/>
      <c r="I661" s="891"/>
      <c r="J661" s="903"/>
      <c r="K661" s="17"/>
      <c r="L661" s="17"/>
      <c r="M661" s="17"/>
      <c r="N661" s="17"/>
      <c r="O661" s="1168"/>
      <c r="P661" s="1179"/>
      <c r="Q661" s="17"/>
      <c r="R661" s="848"/>
      <c r="S661" s="849"/>
      <c r="W661" s="373"/>
      <c r="X661" s="373"/>
      <c r="Y661" s="373"/>
      <c r="Z661" s="1030"/>
      <c r="AA661" s="1030"/>
      <c r="AB661" s="1030"/>
      <c r="AC661" s="1030"/>
      <c r="AD661" s="1030"/>
      <c r="AE661" s="1030"/>
      <c r="AF661" s="1030"/>
      <c r="AG661" s="1030"/>
      <c r="AH661" s="1030"/>
      <c r="AI661" s="1030"/>
      <c r="AJ661" s="1030"/>
      <c r="AK661" s="1030"/>
      <c r="AL661" s="1030"/>
      <c r="AM661" s="1030"/>
      <c r="AN661" s="1030"/>
      <c r="AO661" s="1030"/>
      <c r="AP661" s="1030"/>
      <c r="AQ661" s="1030"/>
      <c r="AR661" s="1030"/>
      <c r="AS661" s="1030"/>
      <c r="AT661" s="1030"/>
      <c r="AU661" s="1030"/>
      <c r="AV661" s="1030"/>
      <c r="AW661" s="1030"/>
      <c r="AX661" s="1030"/>
      <c r="AY661" s="1030"/>
      <c r="AZ661" s="1030"/>
      <c r="BA661" s="1030"/>
      <c r="BB661" s="1030"/>
      <c r="BC661" s="1030"/>
    </row>
    <row r="662" spans="1:55" s="1" customFormat="1" ht="13.5" hidden="1">
      <c r="A662" s="281"/>
      <c r="B662" s="851" t="s">
        <v>822</v>
      </c>
      <c r="C662" s="281"/>
      <c r="I662" s="891"/>
      <c r="J662" s="903"/>
      <c r="K662" s="17"/>
      <c r="L662" s="17"/>
      <c r="M662" s="17"/>
      <c r="N662" s="17"/>
      <c r="O662" s="1168"/>
      <c r="P662" s="1179"/>
      <c r="Q662" s="17"/>
      <c r="R662" s="848"/>
      <c r="S662" s="849"/>
      <c r="W662" s="373"/>
      <c r="X662" s="373"/>
      <c r="Y662" s="373"/>
      <c r="Z662" s="1030"/>
      <c r="AA662" s="1030"/>
      <c r="AB662" s="1030"/>
      <c r="AC662" s="1030"/>
      <c r="AD662" s="1030"/>
      <c r="AE662" s="1030"/>
      <c r="AF662" s="1030"/>
      <c r="AG662" s="1030"/>
      <c r="AH662" s="1030"/>
      <c r="AI662" s="1030"/>
      <c r="AJ662" s="1030"/>
      <c r="AK662" s="1030"/>
      <c r="AL662" s="1030"/>
      <c r="AM662" s="1030"/>
      <c r="AN662" s="1030"/>
      <c r="AO662" s="1030"/>
      <c r="AP662" s="1030"/>
      <c r="AQ662" s="1030"/>
      <c r="AR662" s="1030"/>
      <c r="AS662" s="1030"/>
      <c r="AT662" s="1030"/>
      <c r="AU662" s="1030"/>
      <c r="AV662" s="1030"/>
      <c r="AW662" s="1030"/>
      <c r="AX662" s="1030"/>
      <c r="AY662" s="1030"/>
      <c r="AZ662" s="1030"/>
      <c r="BA662" s="1030"/>
      <c r="BB662" s="1030"/>
      <c r="BC662" s="1030"/>
    </row>
    <row r="663" spans="1:55" s="1" customFormat="1" ht="13.5" hidden="1">
      <c r="A663" s="281"/>
      <c r="B663" s="851" t="s">
        <v>823</v>
      </c>
      <c r="C663" s="281"/>
      <c r="I663" s="891"/>
      <c r="J663" s="903"/>
      <c r="K663" s="17"/>
      <c r="L663" s="17"/>
      <c r="M663" s="17"/>
      <c r="N663" s="17"/>
      <c r="O663" s="1168"/>
      <c r="P663" s="1179"/>
      <c r="Q663" s="17"/>
      <c r="R663" s="848"/>
      <c r="S663" s="849"/>
      <c r="W663" s="373"/>
      <c r="X663" s="373"/>
      <c r="Y663" s="373"/>
      <c r="Z663" s="1030"/>
      <c r="AA663" s="1030"/>
      <c r="AB663" s="1030"/>
      <c r="AC663" s="1030"/>
      <c r="AD663" s="1030"/>
      <c r="AE663" s="1030"/>
      <c r="AF663" s="1030"/>
      <c r="AG663" s="1030"/>
      <c r="AH663" s="1030"/>
      <c r="AI663" s="1030"/>
      <c r="AJ663" s="1030"/>
      <c r="AK663" s="1030"/>
      <c r="AL663" s="1030"/>
      <c r="AM663" s="1030"/>
      <c r="AN663" s="1030"/>
      <c r="AO663" s="1030"/>
      <c r="AP663" s="1030"/>
      <c r="AQ663" s="1030"/>
      <c r="AR663" s="1030"/>
      <c r="AS663" s="1030"/>
      <c r="AT663" s="1030"/>
      <c r="AU663" s="1030"/>
      <c r="AV663" s="1030"/>
      <c r="AW663" s="1030"/>
      <c r="AX663" s="1030"/>
      <c r="AY663" s="1030"/>
      <c r="AZ663" s="1030"/>
      <c r="BA663" s="1030"/>
      <c r="BB663" s="1030"/>
      <c r="BC663" s="1030"/>
    </row>
    <row r="664" spans="1:55" s="1" customFormat="1" ht="13.5" hidden="1">
      <c r="A664" s="281"/>
      <c r="B664" s="852" t="s">
        <v>824</v>
      </c>
      <c r="C664" s="281"/>
      <c r="I664" s="891"/>
      <c r="J664" s="903"/>
      <c r="K664" s="17"/>
      <c r="L664" s="17"/>
      <c r="M664" s="17"/>
      <c r="N664" s="17"/>
      <c r="O664" s="1168"/>
      <c r="P664" s="1179"/>
      <c r="Q664" s="17"/>
      <c r="R664" s="848"/>
      <c r="S664" s="849"/>
      <c r="W664" s="373"/>
      <c r="X664" s="373"/>
      <c r="Y664" s="373"/>
      <c r="Z664" s="1030"/>
      <c r="AA664" s="1030"/>
      <c r="AB664" s="1030"/>
      <c r="AC664" s="1030"/>
      <c r="AD664" s="1030"/>
      <c r="AE664" s="1030"/>
      <c r="AF664" s="1030"/>
      <c r="AG664" s="1030"/>
      <c r="AH664" s="1030"/>
      <c r="AI664" s="1030"/>
      <c r="AJ664" s="1030"/>
      <c r="AK664" s="1030"/>
      <c r="AL664" s="1030"/>
      <c r="AM664" s="1030"/>
      <c r="AN664" s="1030"/>
      <c r="AO664" s="1030"/>
      <c r="AP664" s="1030"/>
      <c r="AQ664" s="1030"/>
      <c r="AR664" s="1030"/>
      <c r="AS664" s="1030"/>
      <c r="AT664" s="1030"/>
      <c r="AU664" s="1030"/>
      <c r="AV664" s="1030"/>
      <c r="AW664" s="1030"/>
      <c r="AX664" s="1030"/>
      <c r="AY664" s="1030"/>
      <c r="AZ664" s="1030"/>
      <c r="BA664" s="1030"/>
      <c r="BB664" s="1030"/>
      <c r="BC664" s="1030"/>
    </row>
    <row r="665" spans="1:55" s="1" customFormat="1" ht="13.5" hidden="1">
      <c r="A665" s="281"/>
      <c r="B665" s="600"/>
      <c r="C665" s="281"/>
      <c r="I665" s="891"/>
      <c r="J665" s="903"/>
      <c r="K665" s="17"/>
      <c r="L665" s="17"/>
      <c r="M665" s="17"/>
      <c r="N665" s="17"/>
      <c r="O665" s="1168"/>
      <c r="P665" s="1179"/>
      <c r="Q665" s="17"/>
      <c r="R665" s="848"/>
      <c r="S665" s="849"/>
      <c r="W665" s="373"/>
      <c r="X665" s="373"/>
      <c r="Y665" s="373"/>
      <c r="Z665" s="1030"/>
      <c r="AA665" s="1030"/>
      <c r="AB665" s="1030"/>
      <c r="AC665" s="1030"/>
      <c r="AD665" s="1030"/>
      <c r="AE665" s="1030"/>
      <c r="AF665" s="1030"/>
      <c r="AG665" s="1030"/>
      <c r="AH665" s="1030"/>
      <c r="AI665" s="1030"/>
      <c r="AJ665" s="1030"/>
      <c r="AK665" s="1030"/>
      <c r="AL665" s="1030"/>
      <c r="AM665" s="1030"/>
      <c r="AN665" s="1030"/>
      <c r="AO665" s="1030"/>
      <c r="AP665" s="1030"/>
      <c r="AQ665" s="1030"/>
      <c r="AR665" s="1030"/>
      <c r="AS665" s="1030"/>
      <c r="AT665" s="1030"/>
      <c r="AU665" s="1030"/>
      <c r="AV665" s="1030"/>
      <c r="AW665" s="1030"/>
      <c r="AX665" s="1030"/>
      <c r="AY665" s="1030"/>
      <c r="AZ665" s="1030"/>
      <c r="BA665" s="1030"/>
      <c r="BB665" s="1030"/>
      <c r="BC665" s="1030"/>
    </row>
    <row r="666" spans="1:55" s="1" customFormat="1" ht="13.5" hidden="1">
      <c r="A666" s="281"/>
      <c r="B666" s="854" t="s">
        <v>278</v>
      </c>
      <c r="C666" s="281"/>
      <c r="I666" s="891"/>
      <c r="J666" s="903"/>
      <c r="K666" s="17"/>
      <c r="L666" s="17"/>
      <c r="M666" s="17"/>
      <c r="N666" s="17"/>
      <c r="O666" s="1168"/>
      <c r="P666" s="1179"/>
      <c r="Q666" s="17"/>
      <c r="R666" s="848"/>
      <c r="S666" s="849"/>
      <c r="W666" s="373"/>
      <c r="X666" s="373"/>
      <c r="Y666" s="373"/>
      <c r="Z666" s="1030"/>
      <c r="AA666" s="1030"/>
      <c r="AB666" s="1030"/>
      <c r="AC666" s="1030"/>
      <c r="AD666" s="1030"/>
      <c r="AE666" s="1030"/>
      <c r="AF666" s="1030"/>
      <c r="AG666" s="1030"/>
      <c r="AH666" s="1030"/>
      <c r="AI666" s="1030"/>
      <c r="AJ666" s="1030"/>
      <c r="AK666" s="1030"/>
      <c r="AL666" s="1030"/>
      <c r="AM666" s="1030"/>
      <c r="AN666" s="1030"/>
      <c r="AO666" s="1030"/>
      <c r="AP666" s="1030"/>
      <c r="AQ666" s="1030"/>
      <c r="AR666" s="1030"/>
      <c r="AS666" s="1030"/>
      <c r="AT666" s="1030"/>
      <c r="AU666" s="1030"/>
      <c r="AV666" s="1030"/>
      <c r="AW666" s="1030"/>
      <c r="AX666" s="1030"/>
      <c r="AY666" s="1030"/>
      <c r="AZ666" s="1030"/>
      <c r="BA666" s="1030"/>
      <c r="BB666" s="1030"/>
      <c r="BC666" s="1030"/>
    </row>
    <row r="667" spans="1:55" s="1" customFormat="1" ht="13.5" hidden="1">
      <c r="A667" s="281"/>
      <c r="B667" s="855" t="s">
        <v>280</v>
      </c>
      <c r="C667" s="281"/>
      <c r="I667" s="891"/>
      <c r="J667" s="903"/>
      <c r="K667" s="17"/>
      <c r="L667" s="17"/>
      <c r="M667" s="17"/>
      <c r="N667" s="17"/>
      <c r="O667" s="1168"/>
      <c r="P667" s="1179"/>
      <c r="Q667" s="17"/>
      <c r="R667" s="848"/>
      <c r="S667" s="849"/>
      <c r="W667" s="373"/>
      <c r="X667" s="373"/>
      <c r="Y667" s="373"/>
      <c r="Z667" s="1030"/>
      <c r="AA667" s="1030"/>
      <c r="AB667" s="1030"/>
      <c r="AC667" s="1030"/>
      <c r="AD667" s="1030"/>
      <c r="AE667" s="1030"/>
      <c r="AF667" s="1030"/>
      <c r="AG667" s="1030"/>
      <c r="AH667" s="1030"/>
      <c r="AI667" s="1030"/>
      <c r="AJ667" s="1030"/>
      <c r="AK667" s="1030"/>
      <c r="AL667" s="1030"/>
      <c r="AM667" s="1030"/>
      <c r="AN667" s="1030"/>
      <c r="AO667" s="1030"/>
      <c r="AP667" s="1030"/>
      <c r="AQ667" s="1030"/>
      <c r="AR667" s="1030"/>
      <c r="AS667" s="1030"/>
      <c r="AT667" s="1030"/>
      <c r="AU667" s="1030"/>
      <c r="AV667" s="1030"/>
      <c r="AW667" s="1030"/>
      <c r="AX667" s="1030"/>
      <c r="AY667" s="1030"/>
      <c r="AZ667" s="1030"/>
      <c r="BA667" s="1030"/>
      <c r="BB667" s="1030"/>
      <c r="BC667" s="1030"/>
    </row>
    <row r="668" spans="1:55" s="1" customFormat="1" ht="13.5" hidden="1">
      <c r="A668" s="281"/>
      <c r="B668" s="600" t="s">
        <v>825</v>
      </c>
      <c r="C668" s="281"/>
      <c r="I668" s="891"/>
      <c r="J668" s="903"/>
      <c r="K668" s="17"/>
      <c r="L668" s="17"/>
      <c r="M668" s="17"/>
      <c r="N668" s="17"/>
      <c r="O668" s="1168"/>
      <c r="P668" s="1179"/>
      <c r="Q668" s="17"/>
      <c r="R668" s="848"/>
      <c r="S668" s="849"/>
      <c r="W668" s="373"/>
      <c r="X668" s="373"/>
      <c r="Y668" s="373"/>
      <c r="Z668" s="1030"/>
      <c r="AA668" s="1030"/>
      <c r="AB668" s="1030"/>
      <c r="AC668" s="1030"/>
      <c r="AD668" s="1030"/>
      <c r="AE668" s="1030"/>
      <c r="AF668" s="1030"/>
      <c r="AG668" s="1030"/>
      <c r="AH668" s="1030"/>
      <c r="AI668" s="1030"/>
      <c r="AJ668" s="1030"/>
      <c r="AK668" s="1030"/>
      <c r="AL668" s="1030"/>
      <c r="AM668" s="1030"/>
      <c r="AN668" s="1030"/>
      <c r="AO668" s="1030"/>
      <c r="AP668" s="1030"/>
      <c r="AQ668" s="1030"/>
      <c r="AR668" s="1030"/>
      <c r="AS668" s="1030"/>
      <c r="AT668" s="1030"/>
      <c r="AU668" s="1030"/>
      <c r="AV668" s="1030"/>
      <c r="AW668" s="1030"/>
      <c r="AX668" s="1030"/>
      <c r="AY668" s="1030"/>
      <c r="AZ668" s="1030"/>
      <c r="BA668" s="1030"/>
      <c r="BB668" s="1030"/>
      <c r="BC668" s="1030"/>
    </row>
    <row r="669" spans="1:55" s="1" customFormat="1" ht="13.5" hidden="1">
      <c r="A669" s="281"/>
      <c r="B669" s="600" t="s">
        <v>826</v>
      </c>
      <c r="C669" s="281"/>
      <c r="I669" s="891"/>
      <c r="J669" s="903"/>
      <c r="K669" s="17"/>
      <c r="L669" s="17"/>
      <c r="M669" s="17"/>
      <c r="N669" s="17"/>
      <c r="O669" s="1168"/>
      <c r="P669" s="1179"/>
      <c r="Q669" s="17"/>
      <c r="R669" s="848"/>
      <c r="S669" s="849"/>
      <c r="W669" s="373"/>
      <c r="X669" s="373"/>
      <c r="Y669" s="373"/>
      <c r="Z669" s="1030"/>
      <c r="AA669" s="1030"/>
      <c r="AB669" s="1030"/>
      <c r="AC669" s="1030"/>
      <c r="AD669" s="1030"/>
      <c r="AE669" s="1030"/>
      <c r="AF669" s="1030"/>
      <c r="AG669" s="1030"/>
      <c r="AH669" s="1030"/>
      <c r="AI669" s="1030"/>
      <c r="AJ669" s="1030"/>
      <c r="AK669" s="1030"/>
      <c r="AL669" s="1030"/>
      <c r="AM669" s="1030"/>
      <c r="AN669" s="1030"/>
      <c r="AO669" s="1030"/>
      <c r="AP669" s="1030"/>
      <c r="AQ669" s="1030"/>
      <c r="AR669" s="1030"/>
      <c r="AS669" s="1030"/>
      <c r="AT669" s="1030"/>
      <c r="AU669" s="1030"/>
      <c r="AV669" s="1030"/>
      <c r="AW669" s="1030"/>
      <c r="AX669" s="1030"/>
      <c r="AY669" s="1030"/>
      <c r="AZ669" s="1030"/>
      <c r="BA669" s="1030"/>
      <c r="BB669" s="1030"/>
      <c r="BC669" s="1030"/>
    </row>
    <row r="670" spans="1:55" s="1" customFormat="1" ht="13.5" hidden="1">
      <c r="A670" s="281"/>
      <c r="B670" s="600" t="s">
        <v>827</v>
      </c>
      <c r="C670" s="281"/>
      <c r="I670" s="891"/>
      <c r="J670" s="903"/>
      <c r="K670" s="17"/>
      <c r="L670" s="17"/>
      <c r="M670" s="17"/>
      <c r="N670" s="17"/>
      <c r="O670" s="1168"/>
      <c r="P670" s="1179"/>
      <c r="Q670" s="17"/>
      <c r="R670" s="848"/>
      <c r="S670" s="849"/>
      <c r="W670" s="373"/>
      <c r="X670" s="373"/>
      <c r="Y670" s="373"/>
      <c r="Z670" s="1030"/>
      <c r="AA670" s="1030"/>
      <c r="AB670" s="1030"/>
      <c r="AC670" s="1030"/>
      <c r="AD670" s="1030"/>
      <c r="AE670" s="1030"/>
      <c r="AF670" s="1030"/>
      <c r="AG670" s="1030"/>
      <c r="AH670" s="1030"/>
      <c r="AI670" s="1030"/>
      <c r="AJ670" s="1030"/>
      <c r="AK670" s="1030"/>
      <c r="AL670" s="1030"/>
      <c r="AM670" s="1030"/>
      <c r="AN670" s="1030"/>
      <c r="AO670" s="1030"/>
      <c r="AP670" s="1030"/>
      <c r="AQ670" s="1030"/>
      <c r="AR670" s="1030"/>
      <c r="AS670" s="1030"/>
      <c r="AT670" s="1030"/>
      <c r="AU670" s="1030"/>
      <c r="AV670" s="1030"/>
      <c r="AW670" s="1030"/>
      <c r="AX670" s="1030"/>
      <c r="AY670" s="1030"/>
      <c r="AZ670" s="1030"/>
      <c r="BA670" s="1030"/>
      <c r="BB670" s="1030"/>
      <c r="BC670" s="1030"/>
    </row>
    <row r="671" spans="1:55" s="1" customFormat="1" ht="13.5" hidden="1">
      <c r="A671" s="281"/>
      <c r="B671" s="600" t="s">
        <v>828</v>
      </c>
      <c r="C671" s="281"/>
      <c r="I671" s="891"/>
      <c r="J671" s="903"/>
      <c r="K671" s="17"/>
      <c r="L671" s="17"/>
      <c r="M671" s="17"/>
      <c r="N671" s="17"/>
      <c r="O671" s="1168"/>
      <c r="P671" s="1179"/>
      <c r="Q671" s="17"/>
      <c r="R671" s="848"/>
      <c r="S671" s="849"/>
      <c r="W671" s="373"/>
      <c r="X671" s="373"/>
      <c r="Y671" s="373"/>
      <c r="Z671" s="1030"/>
      <c r="AA671" s="1030"/>
      <c r="AB671" s="1030"/>
      <c r="AC671" s="1030"/>
      <c r="AD671" s="1030"/>
      <c r="AE671" s="1030"/>
      <c r="AF671" s="1030"/>
      <c r="AG671" s="1030"/>
      <c r="AH671" s="1030"/>
      <c r="AI671" s="1030"/>
      <c r="AJ671" s="1030"/>
      <c r="AK671" s="1030"/>
      <c r="AL671" s="1030"/>
      <c r="AM671" s="1030"/>
      <c r="AN671" s="1030"/>
      <c r="AO671" s="1030"/>
      <c r="AP671" s="1030"/>
      <c r="AQ671" s="1030"/>
      <c r="AR671" s="1030"/>
      <c r="AS671" s="1030"/>
      <c r="AT671" s="1030"/>
      <c r="AU671" s="1030"/>
      <c r="AV671" s="1030"/>
      <c r="AW671" s="1030"/>
      <c r="AX671" s="1030"/>
      <c r="AY671" s="1030"/>
      <c r="AZ671" s="1030"/>
      <c r="BA671" s="1030"/>
      <c r="BB671" s="1030"/>
      <c r="BC671" s="1030"/>
    </row>
    <row r="672" spans="1:55" s="1" customFormat="1" ht="13.5" hidden="1">
      <c r="A672" s="281"/>
      <c r="B672" s="600" t="s">
        <v>829</v>
      </c>
      <c r="C672" s="281"/>
      <c r="I672" s="891"/>
      <c r="J672" s="903"/>
      <c r="K672" s="17"/>
      <c r="L672" s="17"/>
      <c r="M672" s="17"/>
      <c r="N672" s="17"/>
      <c r="O672" s="1168"/>
      <c r="P672" s="1179"/>
      <c r="Q672" s="17"/>
      <c r="R672" s="848"/>
      <c r="S672" s="849"/>
      <c r="W672" s="373"/>
      <c r="X672" s="373"/>
      <c r="Y672" s="373"/>
      <c r="Z672" s="1030"/>
      <c r="AA672" s="1030"/>
      <c r="AB672" s="1030"/>
      <c r="AC672" s="1030"/>
      <c r="AD672" s="1030"/>
      <c r="AE672" s="1030"/>
      <c r="AF672" s="1030"/>
      <c r="AG672" s="1030"/>
      <c r="AH672" s="1030"/>
      <c r="AI672" s="1030"/>
      <c r="AJ672" s="1030"/>
      <c r="AK672" s="1030"/>
      <c r="AL672" s="1030"/>
      <c r="AM672" s="1030"/>
      <c r="AN672" s="1030"/>
      <c r="AO672" s="1030"/>
      <c r="AP672" s="1030"/>
      <c r="AQ672" s="1030"/>
      <c r="AR672" s="1030"/>
      <c r="AS672" s="1030"/>
      <c r="AT672" s="1030"/>
      <c r="AU672" s="1030"/>
      <c r="AV672" s="1030"/>
      <c r="AW672" s="1030"/>
      <c r="AX672" s="1030"/>
      <c r="AY672" s="1030"/>
      <c r="AZ672" s="1030"/>
      <c r="BA672" s="1030"/>
      <c r="BB672" s="1030"/>
      <c r="BC672" s="1030"/>
    </row>
    <row r="673" spans="1:55" s="1" customFormat="1" ht="13.5" hidden="1">
      <c r="A673" s="281"/>
      <c r="B673" s="600" t="s">
        <v>830</v>
      </c>
      <c r="C673" s="281"/>
      <c r="I673" s="891"/>
      <c r="J673" s="903"/>
      <c r="K673" s="17"/>
      <c r="L673" s="17"/>
      <c r="M673" s="17"/>
      <c r="N673" s="17"/>
      <c r="O673" s="1168"/>
      <c r="P673" s="1179"/>
      <c r="Q673" s="17"/>
      <c r="R673" s="848"/>
      <c r="S673" s="849"/>
      <c r="W673" s="373"/>
      <c r="X673" s="373"/>
      <c r="Y673" s="373"/>
      <c r="Z673" s="1030"/>
      <c r="AA673" s="1030"/>
      <c r="AB673" s="1030"/>
      <c r="AC673" s="1030"/>
      <c r="AD673" s="1030"/>
      <c r="AE673" s="1030"/>
      <c r="AF673" s="1030"/>
      <c r="AG673" s="1030"/>
      <c r="AH673" s="1030"/>
      <c r="AI673" s="1030"/>
      <c r="AJ673" s="1030"/>
      <c r="AK673" s="1030"/>
      <c r="AL673" s="1030"/>
      <c r="AM673" s="1030"/>
      <c r="AN673" s="1030"/>
      <c r="AO673" s="1030"/>
      <c r="AP673" s="1030"/>
      <c r="AQ673" s="1030"/>
      <c r="AR673" s="1030"/>
      <c r="AS673" s="1030"/>
      <c r="AT673" s="1030"/>
      <c r="AU673" s="1030"/>
      <c r="AV673" s="1030"/>
      <c r="AW673" s="1030"/>
      <c r="AX673" s="1030"/>
      <c r="AY673" s="1030"/>
      <c r="AZ673" s="1030"/>
      <c r="BA673" s="1030"/>
      <c r="BB673" s="1030"/>
      <c r="BC673" s="1030"/>
    </row>
    <row r="674" spans="1:55" s="1" customFormat="1" ht="13.5" hidden="1">
      <c r="A674" s="281"/>
      <c r="B674" s="600" t="s">
        <v>831</v>
      </c>
      <c r="C674" s="281"/>
      <c r="I674" s="891"/>
      <c r="J674" s="903"/>
      <c r="K674" s="17"/>
      <c r="L674" s="17"/>
      <c r="M674" s="17"/>
      <c r="N674" s="17"/>
      <c r="O674" s="1168"/>
      <c r="P674" s="1179"/>
      <c r="Q674" s="17"/>
      <c r="R674" s="848"/>
      <c r="S674" s="849"/>
      <c r="W674" s="373"/>
      <c r="X674" s="373"/>
      <c r="Y674" s="373"/>
      <c r="Z674" s="1030"/>
      <c r="AA674" s="1030"/>
      <c r="AB674" s="1030"/>
      <c r="AC674" s="1030"/>
      <c r="AD674" s="1030"/>
      <c r="AE674" s="1030"/>
      <c r="AF674" s="1030"/>
      <c r="AG674" s="1030"/>
      <c r="AH674" s="1030"/>
      <c r="AI674" s="1030"/>
      <c r="AJ674" s="1030"/>
      <c r="AK674" s="1030"/>
      <c r="AL674" s="1030"/>
      <c r="AM674" s="1030"/>
      <c r="AN674" s="1030"/>
      <c r="AO674" s="1030"/>
      <c r="AP674" s="1030"/>
      <c r="AQ674" s="1030"/>
      <c r="AR674" s="1030"/>
      <c r="AS674" s="1030"/>
      <c r="AT674" s="1030"/>
      <c r="AU674" s="1030"/>
      <c r="AV674" s="1030"/>
      <c r="AW674" s="1030"/>
      <c r="AX674" s="1030"/>
      <c r="AY674" s="1030"/>
      <c r="AZ674" s="1030"/>
      <c r="BA674" s="1030"/>
      <c r="BB674" s="1030"/>
      <c r="BC674" s="1030"/>
    </row>
    <row r="675" spans="1:55" s="1" customFormat="1" ht="13.5" hidden="1">
      <c r="A675" s="281"/>
      <c r="B675" s="600"/>
      <c r="C675" s="281"/>
      <c r="I675" s="891"/>
      <c r="J675" s="903"/>
      <c r="K675" s="17"/>
      <c r="L675" s="17"/>
      <c r="M675" s="17"/>
      <c r="N675" s="17"/>
      <c r="O675" s="1168"/>
      <c r="P675" s="1179"/>
      <c r="Q675" s="17"/>
      <c r="R675" s="848"/>
      <c r="S675" s="849"/>
      <c r="W675" s="373"/>
      <c r="X675" s="373"/>
      <c r="Y675" s="373"/>
      <c r="Z675" s="1030"/>
      <c r="AA675" s="1030"/>
      <c r="AB675" s="1030"/>
      <c r="AC675" s="1030"/>
      <c r="AD675" s="1030"/>
      <c r="AE675" s="1030"/>
      <c r="AF675" s="1030"/>
      <c r="AG675" s="1030"/>
      <c r="AH675" s="1030"/>
      <c r="AI675" s="1030"/>
      <c r="AJ675" s="1030"/>
      <c r="AK675" s="1030"/>
      <c r="AL675" s="1030"/>
      <c r="AM675" s="1030"/>
      <c r="AN675" s="1030"/>
      <c r="AO675" s="1030"/>
      <c r="AP675" s="1030"/>
      <c r="AQ675" s="1030"/>
      <c r="AR675" s="1030"/>
      <c r="AS675" s="1030"/>
      <c r="AT675" s="1030"/>
      <c r="AU675" s="1030"/>
      <c r="AV675" s="1030"/>
      <c r="AW675" s="1030"/>
      <c r="AX675" s="1030"/>
      <c r="AY675" s="1030"/>
      <c r="AZ675" s="1030"/>
      <c r="BA675" s="1030"/>
      <c r="BB675" s="1030"/>
      <c r="BC675" s="1030"/>
    </row>
    <row r="676" spans="1:55" s="1" customFormat="1" ht="13.5" hidden="1">
      <c r="A676" s="281"/>
      <c r="B676" s="855" t="s">
        <v>282</v>
      </c>
      <c r="C676" s="281"/>
      <c r="I676" s="891"/>
      <c r="J676" s="903"/>
      <c r="K676" s="17"/>
      <c r="L676" s="17"/>
      <c r="M676" s="17"/>
      <c r="N676" s="17"/>
      <c r="O676" s="1168"/>
      <c r="P676" s="1179"/>
      <c r="Q676" s="17"/>
      <c r="R676" s="848"/>
      <c r="S676" s="849"/>
      <c r="W676" s="373"/>
      <c r="X676" s="373"/>
      <c r="Y676" s="373"/>
      <c r="Z676" s="1030"/>
      <c r="AA676" s="1030"/>
      <c r="AB676" s="1030"/>
      <c r="AC676" s="1030"/>
      <c r="AD676" s="1030"/>
      <c r="AE676" s="1030"/>
      <c r="AF676" s="1030"/>
      <c r="AG676" s="1030"/>
      <c r="AH676" s="1030"/>
      <c r="AI676" s="1030"/>
      <c r="AJ676" s="1030"/>
      <c r="AK676" s="1030"/>
      <c r="AL676" s="1030"/>
      <c r="AM676" s="1030"/>
      <c r="AN676" s="1030"/>
      <c r="AO676" s="1030"/>
      <c r="AP676" s="1030"/>
      <c r="AQ676" s="1030"/>
      <c r="AR676" s="1030"/>
      <c r="AS676" s="1030"/>
      <c r="AT676" s="1030"/>
      <c r="AU676" s="1030"/>
      <c r="AV676" s="1030"/>
      <c r="AW676" s="1030"/>
      <c r="AX676" s="1030"/>
      <c r="AY676" s="1030"/>
      <c r="AZ676" s="1030"/>
      <c r="BA676" s="1030"/>
      <c r="BB676" s="1030"/>
      <c r="BC676" s="1030"/>
    </row>
    <row r="677" spans="1:55" s="1" customFormat="1" ht="13.5" hidden="1">
      <c r="A677" s="281"/>
      <c r="B677" s="851" t="s">
        <v>832</v>
      </c>
      <c r="C677" s="281"/>
      <c r="I677" s="891"/>
      <c r="J677" s="903"/>
      <c r="K677" s="17"/>
      <c r="L677" s="17"/>
      <c r="M677" s="17"/>
      <c r="N677" s="17"/>
      <c r="O677" s="1168"/>
      <c r="P677" s="1179"/>
      <c r="Q677" s="17"/>
      <c r="R677" s="848"/>
      <c r="S677" s="849"/>
      <c r="W677" s="373"/>
      <c r="X677" s="373"/>
      <c r="Y677" s="373"/>
      <c r="Z677" s="1030"/>
      <c r="AA677" s="1030"/>
      <c r="AB677" s="1030"/>
      <c r="AC677" s="1030"/>
      <c r="AD677" s="1030"/>
      <c r="AE677" s="1030"/>
      <c r="AF677" s="1030"/>
      <c r="AG677" s="1030"/>
      <c r="AH677" s="1030"/>
      <c r="AI677" s="1030"/>
      <c r="AJ677" s="1030"/>
      <c r="AK677" s="1030"/>
      <c r="AL677" s="1030"/>
      <c r="AM677" s="1030"/>
      <c r="AN677" s="1030"/>
      <c r="AO677" s="1030"/>
      <c r="AP677" s="1030"/>
      <c r="AQ677" s="1030"/>
      <c r="AR677" s="1030"/>
      <c r="AS677" s="1030"/>
      <c r="AT677" s="1030"/>
      <c r="AU677" s="1030"/>
      <c r="AV677" s="1030"/>
      <c r="AW677" s="1030"/>
      <c r="AX677" s="1030"/>
      <c r="AY677" s="1030"/>
      <c r="AZ677" s="1030"/>
      <c r="BA677" s="1030"/>
      <c r="BB677" s="1030"/>
      <c r="BC677" s="1030"/>
    </row>
    <row r="678" spans="1:55" s="1" customFormat="1" ht="13.5" hidden="1">
      <c r="A678" s="281"/>
      <c r="B678" s="851" t="s">
        <v>833</v>
      </c>
      <c r="C678" s="281"/>
      <c r="I678" s="891"/>
      <c r="J678" s="903"/>
      <c r="K678" s="17"/>
      <c r="L678" s="17"/>
      <c r="M678" s="17"/>
      <c r="N678" s="17"/>
      <c r="O678" s="1168"/>
      <c r="P678" s="1179"/>
      <c r="Q678" s="17"/>
      <c r="R678" s="848"/>
      <c r="S678" s="849"/>
      <c r="W678" s="373"/>
      <c r="X678" s="373"/>
      <c r="Y678" s="373"/>
      <c r="Z678" s="1030"/>
      <c r="AA678" s="1030"/>
      <c r="AB678" s="1030"/>
      <c r="AC678" s="1030"/>
      <c r="AD678" s="1030"/>
      <c r="AE678" s="1030"/>
      <c r="AF678" s="1030"/>
      <c r="AG678" s="1030"/>
      <c r="AH678" s="1030"/>
      <c r="AI678" s="1030"/>
      <c r="AJ678" s="1030"/>
      <c r="AK678" s="1030"/>
      <c r="AL678" s="1030"/>
      <c r="AM678" s="1030"/>
      <c r="AN678" s="1030"/>
      <c r="AO678" s="1030"/>
      <c r="AP678" s="1030"/>
      <c r="AQ678" s="1030"/>
      <c r="AR678" s="1030"/>
      <c r="AS678" s="1030"/>
      <c r="AT678" s="1030"/>
      <c r="AU678" s="1030"/>
      <c r="AV678" s="1030"/>
      <c r="AW678" s="1030"/>
      <c r="AX678" s="1030"/>
      <c r="AY678" s="1030"/>
      <c r="AZ678" s="1030"/>
      <c r="BA678" s="1030"/>
      <c r="BB678" s="1030"/>
      <c r="BC678" s="1030"/>
    </row>
    <row r="679" spans="1:55" s="1" customFormat="1" ht="13.5" hidden="1">
      <c r="A679" s="281"/>
      <c r="B679" s="851" t="s">
        <v>834</v>
      </c>
      <c r="C679" s="281"/>
      <c r="I679" s="891"/>
      <c r="J679" s="903"/>
      <c r="K679" s="17"/>
      <c r="L679" s="17"/>
      <c r="M679" s="17"/>
      <c r="N679" s="17"/>
      <c r="O679" s="1168"/>
      <c r="P679" s="1179"/>
      <c r="Q679" s="17"/>
      <c r="R679" s="848"/>
      <c r="S679" s="849"/>
      <c r="W679" s="373"/>
      <c r="X679" s="373"/>
      <c r="Y679" s="373"/>
      <c r="Z679" s="1030"/>
      <c r="AA679" s="1030"/>
      <c r="AB679" s="1030"/>
      <c r="AC679" s="1030"/>
      <c r="AD679" s="1030"/>
      <c r="AE679" s="1030"/>
      <c r="AF679" s="1030"/>
      <c r="AG679" s="1030"/>
      <c r="AH679" s="1030"/>
      <c r="AI679" s="1030"/>
      <c r="AJ679" s="1030"/>
      <c r="AK679" s="1030"/>
      <c r="AL679" s="1030"/>
      <c r="AM679" s="1030"/>
      <c r="AN679" s="1030"/>
      <c r="AO679" s="1030"/>
      <c r="AP679" s="1030"/>
      <c r="AQ679" s="1030"/>
      <c r="AR679" s="1030"/>
      <c r="AS679" s="1030"/>
      <c r="AT679" s="1030"/>
      <c r="AU679" s="1030"/>
      <c r="AV679" s="1030"/>
      <c r="AW679" s="1030"/>
      <c r="AX679" s="1030"/>
      <c r="AY679" s="1030"/>
      <c r="AZ679" s="1030"/>
      <c r="BA679" s="1030"/>
      <c r="BB679" s="1030"/>
      <c r="BC679" s="1030"/>
    </row>
    <row r="680" spans="1:55" s="1" customFormat="1" ht="13.5" hidden="1">
      <c r="A680" s="281"/>
      <c r="B680" s="851" t="s">
        <v>835</v>
      </c>
      <c r="C680" s="281"/>
      <c r="I680" s="891"/>
      <c r="J680" s="903"/>
      <c r="K680" s="17"/>
      <c r="L680" s="17"/>
      <c r="M680" s="17"/>
      <c r="N680" s="17"/>
      <c r="O680" s="1168"/>
      <c r="P680" s="1179"/>
      <c r="Q680" s="17"/>
      <c r="R680" s="848"/>
      <c r="S680" s="849"/>
      <c r="W680" s="373"/>
      <c r="X680" s="373"/>
      <c r="Y680" s="373"/>
      <c r="Z680" s="1030"/>
      <c r="AA680" s="1030"/>
      <c r="AB680" s="1030"/>
      <c r="AC680" s="1030"/>
      <c r="AD680" s="1030"/>
      <c r="AE680" s="1030"/>
      <c r="AF680" s="1030"/>
      <c r="AG680" s="1030"/>
      <c r="AH680" s="1030"/>
      <c r="AI680" s="1030"/>
      <c r="AJ680" s="1030"/>
      <c r="AK680" s="1030"/>
      <c r="AL680" s="1030"/>
      <c r="AM680" s="1030"/>
      <c r="AN680" s="1030"/>
      <c r="AO680" s="1030"/>
      <c r="AP680" s="1030"/>
      <c r="AQ680" s="1030"/>
      <c r="AR680" s="1030"/>
      <c r="AS680" s="1030"/>
      <c r="AT680" s="1030"/>
      <c r="AU680" s="1030"/>
      <c r="AV680" s="1030"/>
      <c r="AW680" s="1030"/>
      <c r="AX680" s="1030"/>
      <c r="AY680" s="1030"/>
      <c r="AZ680" s="1030"/>
      <c r="BA680" s="1030"/>
      <c r="BB680" s="1030"/>
      <c r="BC680" s="1030"/>
    </row>
    <row r="681" spans="1:55" s="1" customFormat="1" ht="13.5" hidden="1">
      <c r="A681" s="281"/>
      <c r="B681" s="855" t="s">
        <v>836</v>
      </c>
      <c r="C681" s="281"/>
      <c r="I681" s="891"/>
      <c r="J681" s="903"/>
      <c r="K681" s="17"/>
      <c r="L681" s="17"/>
      <c r="M681" s="17"/>
      <c r="N681" s="17"/>
      <c r="O681" s="1168"/>
      <c r="P681" s="1179"/>
      <c r="Q681" s="17"/>
      <c r="R681" s="848"/>
      <c r="S681" s="849"/>
      <c r="W681" s="373"/>
      <c r="X681" s="373"/>
      <c r="Y681" s="373"/>
      <c r="Z681" s="1030"/>
      <c r="AA681" s="1030"/>
      <c r="AB681" s="1030"/>
      <c r="AC681" s="1030"/>
      <c r="AD681" s="1030"/>
      <c r="AE681" s="1030"/>
      <c r="AF681" s="1030"/>
      <c r="AG681" s="1030"/>
      <c r="AH681" s="1030"/>
      <c r="AI681" s="1030"/>
      <c r="AJ681" s="1030"/>
      <c r="AK681" s="1030"/>
      <c r="AL681" s="1030"/>
      <c r="AM681" s="1030"/>
      <c r="AN681" s="1030"/>
      <c r="AO681" s="1030"/>
      <c r="AP681" s="1030"/>
      <c r="AQ681" s="1030"/>
      <c r="AR681" s="1030"/>
      <c r="AS681" s="1030"/>
      <c r="AT681" s="1030"/>
      <c r="AU681" s="1030"/>
      <c r="AV681" s="1030"/>
      <c r="AW681" s="1030"/>
      <c r="AX681" s="1030"/>
      <c r="AY681" s="1030"/>
      <c r="AZ681" s="1030"/>
      <c r="BA681" s="1030"/>
      <c r="BB681" s="1030"/>
      <c r="BC681" s="1030"/>
    </row>
    <row r="682" spans="1:55" s="1" customFormat="1" ht="13.5" hidden="1">
      <c r="A682" s="281"/>
      <c r="B682" s="855" t="s">
        <v>837</v>
      </c>
      <c r="C682" s="281"/>
      <c r="I682" s="891"/>
      <c r="J682" s="903"/>
      <c r="K682" s="17"/>
      <c r="L682" s="17"/>
      <c r="M682" s="17"/>
      <c r="N682" s="17"/>
      <c r="O682" s="1168"/>
      <c r="P682" s="1179"/>
      <c r="Q682" s="17"/>
      <c r="R682" s="848"/>
      <c r="S682" s="849"/>
      <c r="W682" s="373"/>
      <c r="X682" s="373"/>
      <c r="Y682" s="373"/>
      <c r="Z682" s="1030"/>
      <c r="AA682" s="1030"/>
      <c r="AB682" s="1030"/>
      <c r="AC682" s="1030"/>
      <c r="AD682" s="1030"/>
      <c r="AE682" s="1030"/>
      <c r="AF682" s="1030"/>
      <c r="AG682" s="1030"/>
      <c r="AH682" s="1030"/>
      <c r="AI682" s="1030"/>
      <c r="AJ682" s="1030"/>
      <c r="AK682" s="1030"/>
      <c r="AL682" s="1030"/>
      <c r="AM682" s="1030"/>
      <c r="AN682" s="1030"/>
      <c r="AO682" s="1030"/>
      <c r="AP682" s="1030"/>
      <c r="AQ682" s="1030"/>
      <c r="AR682" s="1030"/>
      <c r="AS682" s="1030"/>
      <c r="AT682" s="1030"/>
      <c r="AU682" s="1030"/>
      <c r="AV682" s="1030"/>
      <c r="AW682" s="1030"/>
      <c r="AX682" s="1030"/>
      <c r="AY682" s="1030"/>
      <c r="AZ682" s="1030"/>
      <c r="BA682" s="1030"/>
      <c r="BB682" s="1030"/>
      <c r="BC682" s="1030"/>
    </row>
    <row r="683" spans="1:55" s="1" customFormat="1" ht="13.5" hidden="1">
      <c r="A683" s="281"/>
      <c r="B683" s="855" t="s">
        <v>306</v>
      </c>
      <c r="C683" s="281"/>
      <c r="I683" s="891"/>
      <c r="J683" s="903"/>
      <c r="K683" s="17"/>
      <c r="L683" s="17"/>
      <c r="M683" s="17"/>
      <c r="N683" s="17"/>
      <c r="O683" s="1168"/>
      <c r="P683" s="1179"/>
      <c r="Q683" s="17"/>
      <c r="R683" s="848"/>
      <c r="S683" s="849"/>
      <c r="W683" s="373"/>
      <c r="X683" s="373"/>
      <c r="Y683" s="373"/>
      <c r="Z683" s="1030"/>
      <c r="AA683" s="1030"/>
      <c r="AB683" s="1030"/>
      <c r="AC683" s="1030"/>
      <c r="AD683" s="1030"/>
      <c r="AE683" s="1030"/>
      <c r="AF683" s="1030"/>
      <c r="AG683" s="1030"/>
      <c r="AH683" s="1030"/>
      <c r="AI683" s="1030"/>
      <c r="AJ683" s="1030"/>
      <c r="AK683" s="1030"/>
      <c r="AL683" s="1030"/>
      <c r="AM683" s="1030"/>
      <c r="AN683" s="1030"/>
      <c r="AO683" s="1030"/>
      <c r="AP683" s="1030"/>
      <c r="AQ683" s="1030"/>
      <c r="AR683" s="1030"/>
      <c r="AS683" s="1030"/>
      <c r="AT683" s="1030"/>
      <c r="AU683" s="1030"/>
      <c r="AV683" s="1030"/>
      <c r="AW683" s="1030"/>
      <c r="AX683" s="1030"/>
      <c r="AY683" s="1030"/>
      <c r="AZ683" s="1030"/>
      <c r="BA683" s="1030"/>
      <c r="BB683" s="1030"/>
      <c r="BC683" s="1030"/>
    </row>
    <row r="684" spans="1:55" s="1" customFormat="1" ht="13.5" hidden="1">
      <c r="A684" s="281"/>
      <c r="B684" s="855" t="s">
        <v>310</v>
      </c>
      <c r="C684" s="281"/>
      <c r="I684" s="891"/>
      <c r="J684" s="903"/>
      <c r="K684" s="17"/>
      <c r="L684" s="17"/>
      <c r="M684" s="17"/>
      <c r="N684" s="17"/>
      <c r="O684" s="1168"/>
      <c r="P684" s="1179"/>
      <c r="Q684" s="17"/>
      <c r="R684" s="848"/>
      <c r="S684" s="849"/>
      <c r="W684" s="373"/>
      <c r="X684" s="373"/>
      <c r="Y684" s="373"/>
      <c r="Z684" s="1030"/>
      <c r="AA684" s="1030"/>
      <c r="AB684" s="1030"/>
      <c r="AC684" s="1030"/>
      <c r="AD684" s="1030"/>
      <c r="AE684" s="1030"/>
      <c r="AF684" s="1030"/>
      <c r="AG684" s="1030"/>
      <c r="AH684" s="1030"/>
      <c r="AI684" s="1030"/>
      <c r="AJ684" s="1030"/>
      <c r="AK684" s="1030"/>
      <c r="AL684" s="1030"/>
      <c r="AM684" s="1030"/>
      <c r="AN684" s="1030"/>
      <c r="AO684" s="1030"/>
      <c r="AP684" s="1030"/>
      <c r="AQ684" s="1030"/>
      <c r="AR684" s="1030"/>
      <c r="AS684" s="1030"/>
      <c r="AT684" s="1030"/>
      <c r="AU684" s="1030"/>
      <c r="AV684" s="1030"/>
      <c r="AW684" s="1030"/>
      <c r="AX684" s="1030"/>
      <c r="AY684" s="1030"/>
      <c r="AZ684" s="1030"/>
      <c r="BA684" s="1030"/>
      <c r="BB684" s="1030"/>
      <c r="BC684" s="1030"/>
    </row>
    <row r="685" spans="1:55" s="1" customFormat="1" ht="13.5" hidden="1">
      <c r="A685" s="281"/>
      <c r="B685" s="855" t="s">
        <v>314</v>
      </c>
      <c r="C685" s="281"/>
      <c r="I685" s="891"/>
      <c r="J685" s="903"/>
      <c r="K685" s="17"/>
      <c r="L685" s="17"/>
      <c r="M685" s="17"/>
      <c r="N685" s="17"/>
      <c r="O685" s="1168"/>
      <c r="P685" s="1179"/>
      <c r="Q685" s="17"/>
      <c r="R685" s="848"/>
      <c r="S685" s="849"/>
      <c r="W685" s="373"/>
      <c r="X685" s="373"/>
      <c r="Y685" s="373"/>
      <c r="Z685" s="1030"/>
      <c r="AA685" s="1030"/>
      <c r="AB685" s="1030"/>
      <c r="AC685" s="1030"/>
      <c r="AD685" s="1030"/>
      <c r="AE685" s="1030"/>
      <c r="AF685" s="1030"/>
      <c r="AG685" s="1030"/>
      <c r="AH685" s="1030"/>
      <c r="AI685" s="1030"/>
      <c r="AJ685" s="1030"/>
      <c r="AK685" s="1030"/>
      <c r="AL685" s="1030"/>
      <c r="AM685" s="1030"/>
      <c r="AN685" s="1030"/>
      <c r="AO685" s="1030"/>
      <c r="AP685" s="1030"/>
      <c r="AQ685" s="1030"/>
      <c r="AR685" s="1030"/>
      <c r="AS685" s="1030"/>
      <c r="AT685" s="1030"/>
      <c r="AU685" s="1030"/>
      <c r="AV685" s="1030"/>
      <c r="AW685" s="1030"/>
      <c r="AX685" s="1030"/>
      <c r="AY685" s="1030"/>
      <c r="AZ685" s="1030"/>
      <c r="BA685" s="1030"/>
      <c r="BB685" s="1030"/>
      <c r="BC685" s="1030"/>
    </row>
    <row r="686" spans="1:55" s="1" customFormat="1" ht="13.5" hidden="1">
      <c r="A686" s="281"/>
      <c r="B686" s="855" t="s">
        <v>318</v>
      </c>
      <c r="C686" s="281"/>
      <c r="I686" s="891"/>
      <c r="J686" s="903"/>
      <c r="K686" s="17"/>
      <c r="L686" s="17"/>
      <c r="M686" s="17"/>
      <c r="N686" s="17"/>
      <c r="O686" s="1168"/>
      <c r="P686" s="1179"/>
      <c r="Q686" s="17"/>
      <c r="R686" s="848"/>
      <c r="S686" s="849"/>
      <c r="W686" s="373"/>
      <c r="X686" s="373"/>
      <c r="Y686" s="373"/>
      <c r="Z686" s="1030"/>
      <c r="AA686" s="1030"/>
      <c r="AB686" s="1030"/>
      <c r="AC686" s="1030"/>
      <c r="AD686" s="1030"/>
      <c r="AE686" s="1030"/>
      <c r="AF686" s="1030"/>
      <c r="AG686" s="1030"/>
      <c r="AH686" s="1030"/>
      <c r="AI686" s="1030"/>
      <c r="AJ686" s="1030"/>
      <c r="AK686" s="1030"/>
      <c r="AL686" s="1030"/>
      <c r="AM686" s="1030"/>
      <c r="AN686" s="1030"/>
      <c r="AO686" s="1030"/>
      <c r="AP686" s="1030"/>
      <c r="AQ686" s="1030"/>
      <c r="AR686" s="1030"/>
      <c r="AS686" s="1030"/>
      <c r="AT686" s="1030"/>
      <c r="AU686" s="1030"/>
      <c r="AV686" s="1030"/>
      <c r="AW686" s="1030"/>
      <c r="AX686" s="1030"/>
      <c r="AY686" s="1030"/>
      <c r="AZ686" s="1030"/>
      <c r="BA686" s="1030"/>
      <c r="BB686" s="1030"/>
      <c r="BC686" s="1030"/>
    </row>
    <row r="687" spans="1:55" s="1" customFormat="1" ht="13.5" hidden="1">
      <c r="A687" s="281"/>
      <c r="B687" s="855" t="s">
        <v>322</v>
      </c>
      <c r="C687" s="281"/>
      <c r="I687" s="891"/>
      <c r="J687" s="903"/>
      <c r="K687" s="17"/>
      <c r="L687" s="17"/>
      <c r="M687" s="17"/>
      <c r="N687" s="17"/>
      <c r="O687" s="1168"/>
      <c r="P687" s="1179"/>
      <c r="Q687" s="17"/>
      <c r="R687" s="848"/>
      <c r="S687" s="849"/>
      <c r="W687" s="373"/>
      <c r="X687" s="373"/>
      <c r="Y687" s="373"/>
      <c r="Z687" s="1030"/>
      <c r="AA687" s="1030"/>
      <c r="AB687" s="1030"/>
      <c r="AC687" s="1030"/>
      <c r="AD687" s="1030"/>
      <c r="AE687" s="1030"/>
      <c r="AF687" s="1030"/>
      <c r="AG687" s="1030"/>
      <c r="AH687" s="1030"/>
      <c r="AI687" s="1030"/>
      <c r="AJ687" s="1030"/>
      <c r="AK687" s="1030"/>
      <c r="AL687" s="1030"/>
      <c r="AM687" s="1030"/>
      <c r="AN687" s="1030"/>
      <c r="AO687" s="1030"/>
      <c r="AP687" s="1030"/>
      <c r="AQ687" s="1030"/>
      <c r="AR687" s="1030"/>
      <c r="AS687" s="1030"/>
      <c r="AT687" s="1030"/>
      <c r="AU687" s="1030"/>
      <c r="AV687" s="1030"/>
      <c r="AW687" s="1030"/>
      <c r="AX687" s="1030"/>
      <c r="AY687" s="1030"/>
      <c r="AZ687" s="1030"/>
      <c r="BA687" s="1030"/>
      <c r="BB687" s="1030"/>
      <c r="BC687" s="1030"/>
    </row>
    <row r="688" spans="1:55" s="1" customFormat="1" ht="13.5" hidden="1">
      <c r="A688" s="281"/>
      <c r="B688" s="600"/>
      <c r="C688" s="281"/>
      <c r="I688" s="891"/>
      <c r="J688" s="903"/>
      <c r="K688" s="17"/>
      <c r="L688" s="17"/>
      <c r="M688" s="17"/>
      <c r="N688" s="17"/>
      <c r="O688" s="1168"/>
      <c r="P688" s="1179"/>
      <c r="Q688" s="17"/>
      <c r="R688" s="848"/>
      <c r="S688" s="849"/>
      <c r="W688" s="373"/>
      <c r="X688" s="373"/>
      <c r="Y688" s="373"/>
      <c r="Z688" s="1030"/>
      <c r="AA688" s="1030"/>
      <c r="AB688" s="1030"/>
      <c r="AC688" s="1030"/>
      <c r="AD688" s="1030"/>
      <c r="AE688" s="1030"/>
      <c r="AF688" s="1030"/>
      <c r="AG688" s="1030"/>
      <c r="AH688" s="1030"/>
      <c r="AI688" s="1030"/>
      <c r="AJ688" s="1030"/>
      <c r="AK688" s="1030"/>
      <c r="AL688" s="1030"/>
      <c r="AM688" s="1030"/>
      <c r="AN688" s="1030"/>
      <c r="AO688" s="1030"/>
      <c r="AP688" s="1030"/>
      <c r="AQ688" s="1030"/>
      <c r="AR688" s="1030"/>
      <c r="AS688" s="1030"/>
      <c r="AT688" s="1030"/>
      <c r="AU688" s="1030"/>
      <c r="AV688" s="1030"/>
      <c r="AW688" s="1030"/>
      <c r="AX688" s="1030"/>
      <c r="AY688" s="1030"/>
      <c r="AZ688" s="1030"/>
      <c r="BA688" s="1030"/>
      <c r="BB688" s="1030"/>
      <c r="BC688" s="1030"/>
    </row>
    <row r="689" spans="1:55" s="1" customFormat="1" ht="13.5" hidden="1">
      <c r="A689" s="281"/>
      <c r="B689" s="854" t="s">
        <v>326</v>
      </c>
      <c r="C689" s="281"/>
      <c r="I689" s="891"/>
      <c r="J689" s="903"/>
      <c r="K689" s="17"/>
      <c r="L689" s="17"/>
      <c r="M689" s="17"/>
      <c r="N689" s="17"/>
      <c r="O689" s="1168"/>
      <c r="P689" s="1179"/>
      <c r="Q689" s="17"/>
      <c r="R689" s="848"/>
      <c r="S689" s="849"/>
      <c r="W689" s="373"/>
      <c r="X689" s="373"/>
      <c r="Y689" s="373"/>
      <c r="Z689" s="1030"/>
      <c r="AA689" s="1030"/>
      <c r="AB689" s="1030"/>
      <c r="AC689" s="1030"/>
      <c r="AD689" s="1030"/>
      <c r="AE689" s="1030"/>
      <c r="AF689" s="1030"/>
      <c r="AG689" s="1030"/>
      <c r="AH689" s="1030"/>
      <c r="AI689" s="1030"/>
      <c r="AJ689" s="1030"/>
      <c r="AK689" s="1030"/>
      <c r="AL689" s="1030"/>
      <c r="AM689" s="1030"/>
      <c r="AN689" s="1030"/>
      <c r="AO689" s="1030"/>
      <c r="AP689" s="1030"/>
      <c r="AQ689" s="1030"/>
      <c r="AR689" s="1030"/>
      <c r="AS689" s="1030"/>
      <c r="AT689" s="1030"/>
      <c r="AU689" s="1030"/>
      <c r="AV689" s="1030"/>
      <c r="AW689" s="1030"/>
      <c r="AX689" s="1030"/>
      <c r="AY689" s="1030"/>
      <c r="AZ689" s="1030"/>
      <c r="BA689" s="1030"/>
      <c r="BB689" s="1030"/>
      <c r="BC689" s="1030"/>
    </row>
    <row r="690" spans="1:55" s="1" customFormat="1" ht="13.5" hidden="1">
      <c r="A690" s="281"/>
      <c r="B690" s="600"/>
      <c r="C690" s="281"/>
      <c r="I690" s="891"/>
      <c r="J690" s="903"/>
      <c r="K690" s="17"/>
      <c r="L690" s="17"/>
      <c r="M690" s="17"/>
      <c r="N690" s="17"/>
      <c r="O690" s="1168"/>
      <c r="P690" s="1179"/>
      <c r="Q690" s="17"/>
      <c r="R690" s="848"/>
      <c r="S690" s="849"/>
      <c r="W690" s="373"/>
      <c r="X690" s="373"/>
      <c r="Y690" s="373"/>
      <c r="Z690" s="1030"/>
      <c r="AA690" s="1030"/>
      <c r="AB690" s="1030"/>
      <c r="AC690" s="1030"/>
      <c r="AD690" s="1030"/>
      <c r="AE690" s="1030"/>
      <c r="AF690" s="1030"/>
      <c r="AG690" s="1030"/>
      <c r="AH690" s="1030"/>
      <c r="AI690" s="1030"/>
      <c r="AJ690" s="1030"/>
      <c r="AK690" s="1030"/>
      <c r="AL690" s="1030"/>
      <c r="AM690" s="1030"/>
      <c r="AN690" s="1030"/>
      <c r="AO690" s="1030"/>
      <c r="AP690" s="1030"/>
      <c r="AQ690" s="1030"/>
      <c r="AR690" s="1030"/>
      <c r="AS690" s="1030"/>
      <c r="AT690" s="1030"/>
      <c r="AU690" s="1030"/>
      <c r="AV690" s="1030"/>
      <c r="AW690" s="1030"/>
      <c r="AX690" s="1030"/>
      <c r="AY690" s="1030"/>
      <c r="AZ690" s="1030"/>
      <c r="BA690" s="1030"/>
      <c r="BB690" s="1030"/>
      <c r="BC690" s="1030"/>
    </row>
    <row r="691" spans="1:55" s="1" customFormat="1" ht="13.5" hidden="1">
      <c r="A691" s="281"/>
      <c r="B691" s="854" t="s">
        <v>330</v>
      </c>
      <c r="C691" s="281"/>
      <c r="I691" s="891"/>
      <c r="J691" s="903"/>
      <c r="K691" s="17"/>
      <c r="L691" s="17"/>
      <c r="M691" s="17"/>
      <c r="N691" s="17"/>
      <c r="O691" s="1168"/>
      <c r="P691" s="1179"/>
      <c r="Q691" s="17"/>
      <c r="R691" s="848"/>
      <c r="S691" s="849"/>
      <c r="W691" s="373"/>
      <c r="X691" s="373"/>
      <c r="Y691" s="373"/>
      <c r="Z691" s="1030"/>
      <c r="AA691" s="1030"/>
      <c r="AB691" s="1030"/>
      <c r="AC691" s="1030"/>
      <c r="AD691" s="1030"/>
      <c r="AE691" s="1030"/>
      <c r="AF691" s="1030"/>
      <c r="AG691" s="1030"/>
      <c r="AH691" s="1030"/>
      <c r="AI691" s="1030"/>
      <c r="AJ691" s="1030"/>
      <c r="AK691" s="1030"/>
      <c r="AL691" s="1030"/>
      <c r="AM691" s="1030"/>
      <c r="AN691" s="1030"/>
      <c r="AO691" s="1030"/>
      <c r="AP691" s="1030"/>
      <c r="AQ691" s="1030"/>
      <c r="AR691" s="1030"/>
      <c r="AS691" s="1030"/>
      <c r="AT691" s="1030"/>
      <c r="AU691" s="1030"/>
      <c r="AV691" s="1030"/>
      <c r="AW691" s="1030"/>
      <c r="AX691" s="1030"/>
      <c r="AY691" s="1030"/>
      <c r="AZ691" s="1030"/>
      <c r="BA691" s="1030"/>
      <c r="BB691" s="1030"/>
      <c r="BC691" s="1030"/>
    </row>
    <row r="692" spans="1:55" s="1" customFormat="1" ht="13.5" hidden="1">
      <c r="A692" s="281"/>
      <c r="B692" s="855" t="s">
        <v>390</v>
      </c>
      <c r="C692" s="281"/>
      <c r="I692" s="891"/>
      <c r="J692" s="903"/>
      <c r="K692" s="17"/>
      <c r="L692" s="17"/>
      <c r="M692" s="17"/>
      <c r="N692" s="17"/>
      <c r="O692" s="1168"/>
      <c r="P692" s="1179"/>
      <c r="Q692" s="17"/>
      <c r="R692" s="848"/>
      <c r="S692" s="849"/>
      <c r="W692" s="373"/>
      <c r="X692" s="373"/>
      <c r="Y692" s="373"/>
      <c r="Z692" s="1030"/>
      <c r="AA692" s="1030"/>
      <c r="AB692" s="1030"/>
      <c r="AC692" s="1030"/>
      <c r="AD692" s="1030"/>
      <c r="AE692" s="1030"/>
      <c r="AF692" s="1030"/>
      <c r="AG692" s="1030"/>
      <c r="AH692" s="1030"/>
      <c r="AI692" s="1030"/>
      <c r="AJ692" s="1030"/>
      <c r="AK692" s="1030"/>
      <c r="AL692" s="1030"/>
      <c r="AM692" s="1030"/>
      <c r="AN692" s="1030"/>
      <c r="AO692" s="1030"/>
      <c r="AP692" s="1030"/>
      <c r="AQ692" s="1030"/>
      <c r="AR692" s="1030"/>
      <c r="AS692" s="1030"/>
      <c r="AT692" s="1030"/>
      <c r="AU692" s="1030"/>
      <c r="AV692" s="1030"/>
      <c r="AW692" s="1030"/>
      <c r="AX692" s="1030"/>
      <c r="AY692" s="1030"/>
      <c r="AZ692" s="1030"/>
      <c r="BA692" s="1030"/>
      <c r="BB692" s="1030"/>
      <c r="BC692" s="1030"/>
    </row>
    <row r="693" spans="1:55" s="1" customFormat="1" ht="13.5" hidden="1">
      <c r="A693" s="281"/>
      <c r="B693" s="288" t="s">
        <v>344</v>
      </c>
      <c r="C693" s="281"/>
      <c r="I693" s="891"/>
      <c r="J693" s="903"/>
      <c r="K693" s="17"/>
      <c r="L693" s="17"/>
      <c r="M693" s="17"/>
      <c r="N693" s="17"/>
      <c r="O693" s="1168"/>
      <c r="P693" s="1179"/>
      <c r="Q693" s="17"/>
      <c r="R693" s="848"/>
      <c r="S693" s="849"/>
      <c r="W693" s="373"/>
      <c r="X693" s="373"/>
      <c r="Y693" s="373"/>
      <c r="Z693" s="1030"/>
      <c r="AA693" s="1030"/>
      <c r="AB693" s="1030"/>
      <c r="AC693" s="1030"/>
      <c r="AD693" s="1030"/>
      <c r="AE693" s="1030"/>
      <c r="AF693" s="1030"/>
      <c r="AG693" s="1030"/>
      <c r="AH693" s="1030"/>
      <c r="AI693" s="1030"/>
      <c r="AJ693" s="1030"/>
      <c r="AK693" s="1030"/>
      <c r="AL693" s="1030"/>
      <c r="AM693" s="1030"/>
      <c r="AN693" s="1030"/>
      <c r="AO693" s="1030"/>
      <c r="AP693" s="1030"/>
      <c r="AQ693" s="1030"/>
      <c r="AR693" s="1030"/>
      <c r="AS693" s="1030"/>
      <c r="AT693" s="1030"/>
      <c r="AU693" s="1030"/>
      <c r="AV693" s="1030"/>
      <c r="AW693" s="1030"/>
      <c r="AX693" s="1030"/>
      <c r="AY693" s="1030"/>
      <c r="AZ693" s="1030"/>
      <c r="BA693" s="1030"/>
      <c r="BB693" s="1030"/>
      <c r="BC693" s="1030"/>
    </row>
    <row r="694" spans="1:55" s="1" customFormat="1" ht="13.5" hidden="1">
      <c r="A694" s="281"/>
      <c r="B694" s="852" t="s">
        <v>838</v>
      </c>
      <c r="C694" s="281"/>
      <c r="I694" s="891"/>
      <c r="J694" s="903"/>
      <c r="K694" s="17"/>
      <c r="L694" s="17"/>
      <c r="M694" s="17"/>
      <c r="N694" s="17"/>
      <c r="O694" s="1168"/>
      <c r="P694" s="1179"/>
      <c r="Q694" s="17"/>
      <c r="R694" s="848"/>
      <c r="S694" s="849"/>
      <c r="W694" s="373"/>
      <c r="X694" s="373"/>
      <c r="Y694" s="373"/>
      <c r="Z694" s="1030"/>
      <c r="AA694" s="1030"/>
      <c r="AB694" s="1030"/>
      <c r="AC694" s="1030"/>
      <c r="AD694" s="1030"/>
      <c r="AE694" s="1030"/>
      <c r="AF694" s="1030"/>
      <c r="AG694" s="1030"/>
      <c r="AH694" s="1030"/>
      <c r="AI694" s="1030"/>
      <c r="AJ694" s="1030"/>
      <c r="AK694" s="1030"/>
      <c r="AL694" s="1030"/>
      <c r="AM694" s="1030"/>
      <c r="AN694" s="1030"/>
      <c r="AO694" s="1030"/>
      <c r="AP694" s="1030"/>
      <c r="AQ694" s="1030"/>
      <c r="AR694" s="1030"/>
      <c r="AS694" s="1030"/>
      <c r="AT694" s="1030"/>
      <c r="AU694" s="1030"/>
      <c r="AV694" s="1030"/>
      <c r="AW694" s="1030"/>
      <c r="AX694" s="1030"/>
      <c r="AY694" s="1030"/>
      <c r="AZ694" s="1030"/>
      <c r="BA694" s="1030"/>
      <c r="BB694" s="1030"/>
      <c r="BC694" s="1030"/>
    </row>
    <row r="695" spans="1:55" s="1" customFormat="1" ht="13.5" hidden="1">
      <c r="A695" s="281"/>
      <c r="B695" s="600" t="s">
        <v>839</v>
      </c>
      <c r="C695" s="281"/>
      <c r="I695" s="891"/>
      <c r="J695" s="903"/>
      <c r="K695" s="17"/>
      <c r="L695" s="17"/>
      <c r="M695" s="17"/>
      <c r="N695" s="17"/>
      <c r="O695" s="1168"/>
      <c r="P695" s="1179"/>
      <c r="Q695" s="17"/>
      <c r="R695" s="848"/>
      <c r="S695" s="849"/>
      <c r="W695" s="373"/>
      <c r="X695" s="373"/>
      <c r="Y695" s="373"/>
      <c r="Z695" s="1030"/>
      <c r="AA695" s="1030"/>
      <c r="AB695" s="1030"/>
      <c r="AC695" s="1030"/>
      <c r="AD695" s="1030"/>
      <c r="AE695" s="1030"/>
      <c r="AF695" s="1030"/>
      <c r="AG695" s="1030"/>
      <c r="AH695" s="1030"/>
      <c r="AI695" s="1030"/>
      <c r="AJ695" s="1030"/>
      <c r="AK695" s="1030"/>
      <c r="AL695" s="1030"/>
      <c r="AM695" s="1030"/>
      <c r="AN695" s="1030"/>
      <c r="AO695" s="1030"/>
      <c r="AP695" s="1030"/>
      <c r="AQ695" s="1030"/>
      <c r="AR695" s="1030"/>
      <c r="AS695" s="1030"/>
      <c r="AT695" s="1030"/>
      <c r="AU695" s="1030"/>
      <c r="AV695" s="1030"/>
      <c r="AW695" s="1030"/>
      <c r="AX695" s="1030"/>
      <c r="AY695" s="1030"/>
      <c r="AZ695" s="1030"/>
      <c r="BA695" s="1030"/>
      <c r="BB695" s="1030"/>
      <c r="BC695" s="1030"/>
    </row>
    <row r="696" spans="1:55" s="1" customFormat="1" ht="13.5" hidden="1">
      <c r="A696" s="281"/>
      <c r="B696" s="852" t="s">
        <v>840</v>
      </c>
      <c r="C696" s="281"/>
      <c r="I696" s="891"/>
      <c r="J696" s="903"/>
      <c r="K696" s="17"/>
      <c r="L696" s="17"/>
      <c r="M696" s="17"/>
      <c r="N696" s="17"/>
      <c r="O696" s="1168"/>
      <c r="P696" s="1179"/>
      <c r="Q696" s="17"/>
      <c r="R696" s="848"/>
      <c r="S696" s="849"/>
      <c r="W696" s="373"/>
      <c r="X696" s="373"/>
      <c r="Y696" s="373"/>
      <c r="Z696" s="1030"/>
      <c r="AA696" s="1030"/>
      <c r="AB696" s="1030"/>
      <c r="AC696" s="1030"/>
      <c r="AD696" s="1030"/>
      <c r="AE696" s="1030"/>
      <c r="AF696" s="1030"/>
      <c r="AG696" s="1030"/>
      <c r="AH696" s="1030"/>
      <c r="AI696" s="1030"/>
      <c r="AJ696" s="1030"/>
      <c r="AK696" s="1030"/>
      <c r="AL696" s="1030"/>
      <c r="AM696" s="1030"/>
      <c r="AN696" s="1030"/>
      <c r="AO696" s="1030"/>
      <c r="AP696" s="1030"/>
      <c r="AQ696" s="1030"/>
      <c r="AR696" s="1030"/>
      <c r="AS696" s="1030"/>
      <c r="AT696" s="1030"/>
      <c r="AU696" s="1030"/>
      <c r="AV696" s="1030"/>
      <c r="AW696" s="1030"/>
      <c r="AX696" s="1030"/>
      <c r="AY696" s="1030"/>
      <c r="AZ696" s="1030"/>
      <c r="BA696" s="1030"/>
      <c r="BB696" s="1030"/>
      <c r="BC696" s="1030"/>
    </row>
    <row r="697" spans="1:55" s="1" customFormat="1" ht="13.5" hidden="1">
      <c r="A697" s="281"/>
      <c r="B697" s="852" t="s">
        <v>841</v>
      </c>
      <c r="C697" s="281"/>
      <c r="I697" s="891"/>
      <c r="J697" s="903"/>
      <c r="K697" s="17"/>
      <c r="L697" s="17"/>
      <c r="M697" s="17"/>
      <c r="N697" s="17"/>
      <c r="O697" s="1168"/>
      <c r="P697" s="1179"/>
      <c r="Q697" s="17"/>
      <c r="R697" s="848"/>
      <c r="S697" s="849"/>
      <c r="W697" s="373"/>
      <c r="X697" s="373"/>
      <c r="Y697" s="373"/>
      <c r="Z697" s="1030"/>
      <c r="AA697" s="1030"/>
      <c r="AB697" s="1030"/>
      <c r="AC697" s="1030"/>
      <c r="AD697" s="1030"/>
      <c r="AE697" s="1030"/>
      <c r="AF697" s="1030"/>
      <c r="AG697" s="1030"/>
      <c r="AH697" s="1030"/>
      <c r="AI697" s="1030"/>
      <c r="AJ697" s="1030"/>
      <c r="AK697" s="1030"/>
      <c r="AL697" s="1030"/>
      <c r="AM697" s="1030"/>
      <c r="AN697" s="1030"/>
      <c r="AO697" s="1030"/>
      <c r="AP697" s="1030"/>
      <c r="AQ697" s="1030"/>
      <c r="AR697" s="1030"/>
      <c r="AS697" s="1030"/>
      <c r="AT697" s="1030"/>
      <c r="AU697" s="1030"/>
      <c r="AV697" s="1030"/>
      <c r="AW697" s="1030"/>
      <c r="AX697" s="1030"/>
      <c r="AY697" s="1030"/>
      <c r="AZ697" s="1030"/>
      <c r="BA697" s="1030"/>
      <c r="BB697" s="1030"/>
      <c r="BC697" s="1030"/>
    </row>
    <row r="698" spans="1:55" s="1" customFormat="1" ht="13.5" hidden="1">
      <c r="A698" s="281"/>
      <c r="B698" s="852" t="s">
        <v>842</v>
      </c>
      <c r="C698" s="281"/>
      <c r="I698" s="891"/>
      <c r="J698" s="903"/>
      <c r="K698" s="17"/>
      <c r="L698" s="17"/>
      <c r="M698" s="17"/>
      <c r="N698" s="17"/>
      <c r="O698" s="1168"/>
      <c r="P698" s="1179"/>
      <c r="Q698" s="17"/>
      <c r="R698" s="848"/>
      <c r="S698" s="849"/>
      <c r="W698" s="373"/>
      <c r="X698" s="373"/>
      <c r="Y698" s="373"/>
      <c r="Z698" s="1030"/>
      <c r="AA698" s="1030"/>
      <c r="AB698" s="1030"/>
      <c r="AC698" s="1030"/>
      <c r="AD698" s="1030"/>
      <c r="AE698" s="1030"/>
      <c r="AF698" s="1030"/>
      <c r="AG698" s="1030"/>
      <c r="AH698" s="1030"/>
      <c r="AI698" s="1030"/>
      <c r="AJ698" s="1030"/>
      <c r="AK698" s="1030"/>
      <c r="AL698" s="1030"/>
      <c r="AM698" s="1030"/>
      <c r="AN698" s="1030"/>
      <c r="AO698" s="1030"/>
      <c r="AP698" s="1030"/>
      <c r="AQ698" s="1030"/>
      <c r="AR698" s="1030"/>
      <c r="AS698" s="1030"/>
      <c r="AT698" s="1030"/>
      <c r="AU698" s="1030"/>
      <c r="AV698" s="1030"/>
      <c r="AW698" s="1030"/>
      <c r="AX698" s="1030"/>
      <c r="AY698" s="1030"/>
      <c r="AZ698" s="1030"/>
      <c r="BA698" s="1030"/>
      <c r="BB698" s="1030"/>
      <c r="BC698" s="1030"/>
    </row>
    <row r="699" spans="1:55" s="1" customFormat="1" ht="13.5" hidden="1">
      <c r="A699" s="281"/>
      <c r="B699" s="600" t="s">
        <v>843</v>
      </c>
      <c r="C699" s="281"/>
      <c r="I699" s="891"/>
      <c r="J699" s="903"/>
      <c r="K699" s="17"/>
      <c r="L699" s="17"/>
      <c r="M699" s="17"/>
      <c r="N699" s="17"/>
      <c r="O699" s="1168"/>
      <c r="P699" s="1179"/>
      <c r="Q699" s="17"/>
      <c r="R699" s="848"/>
      <c r="S699" s="849"/>
      <c r="W699" s="373"/>
      <c r="X699" s="373"/>
      <c r="Y699" s="373"/>
      <c r="Z699" s="1030"/>
      <c r="AA699" s="1030"/>
      <c r="AB699" s="1030"/>
      <c r="AC699" s="1030"/>
      <c r="AD699" s="1030"/>
      <c r="AE699" s="1030"/>
      <c r="AF699" s="1030"/>
      <c r="AG699" s="1030"/>
      <c r="AH699" s="1030"/>
      <c r="AI699" s="1030"/>
      <c r="AJ699" s="1030"/>
      <c r="AK699" s="1030"/>
      <c r="AL699" s="1030"/>
      <c r="AM699" s="1030"/>
      <c r="AN699" s="1030"/>
      <c r="AO699" s="1030"/>
      <c r="AP699" s="1030"/>
      <c r="AQ699" s="1030"/>
      <c r="AR699" s="1030"/>
      <c r="AS699" s="1030"/>
      <c r="AT699" s="1030"/>
      <c r="AU699" s="1030"/>
      <c r="AV699" s="1030"/>
      <c r="AW699" s="1030"/>
      <c r="AX699" s="1030"/>
      <c r="AY699" s="1030"/>
      <c r="AZ699" s="1030"/>
      <c r="BA699" s="1030"/>
      <c r="BB699" s="1030"/>
      <c r="BC699" s="1030"/>
    </row>
    <row r="700" spans="1:55" s="1" customFormat="1" ht="13.5" hidden="1">
      <c r="A700" s="281"/>
      <c r="B700" s="853" t="s">
        <v>844</v>
      </c>
      <c r="C700" s="281"/>
      <c r="I700" s="891"/>
      <c r="J700" s="903"/>
      <c r="K700" s="17"/>
      <c r="L700" s="17"/>
      <c r="M700" s="17"/>
      <c r="N700" s="17"/>
      <c r="O700" s="1168"/>
      <c r="P700" s="1179"/>
      <c r="Q700" s="17"/>
      <c r="R700" s="848"/>
      <c r="S700" s="849"/>
      <c r="W700" s="373"/>
      <c r="X700" s="373"/>
      <c r="Y700" s="373"/>
      <c r="Z700" s="1030"/>
      <c r="AA700" s="1030"/>
      <c r="AB700" s="1030"/>
      <c r="AC700" s="1030"/>
      <c r="AD700" s="1030"/>
      <c r="AE700" s="1030"/>
      <c r="AF700" s="1030"/>
      <c r="AG700" s="1030"/>
      <c r="AH700" s="1030"/>
      <c r="AI700" s="1030"/>
      <c r="AJ700" s="1030"/>
      <c r="AK700" s="1030"/>
      <c r="AL700" s="1030"/>
      <c r="AM700" s="1030"/>
      <c r="AN700" s="1030"/>
      <c r="AO700" s="1030"/>
      <c r="AP700" s="1030"/>
      <c r="AQ700" s="1030"/>
      <c r="AR700" s="1030"/>
      <c r="AS700" s="1030"/>
      <c r="AT700" s="1030"/>
      <c r="AU700" s="1030"/>
      <c r="AV700" s="1030"/>
      <c r="AW700" s="1030"/>
      <c r="AX700" s="1030"/>
      <c r="AY700" s="1030"/>
      <c r="AZ700" s="1030"/>
      <c r="BA700" s="1030"/>
      <c r="BB700" s="1030"/>
      <c r="BC700" s="1030"/>
    </row>
    <row r="701" spans="1:55" s="1" customFormat="1" ht="13.5" hidden="1">
      <c r="A701" s="281"/>
      <c r="B701" s="853" t="s">
        <v>845</v>
      </c>
      <c r="C701" s="281"/>
      <c r="I701" s="891"/>
      <c r="J701" s="903"/>
      <c r="K701" s="17"/>
      <c r="L701" s="17"/>
      <c r="M701" s="17"/>
      <c r="N701" s="17"/>
      <c r="O701" s="1168"/>
      <c r="P701" s="1179"/>
      <c r="Q701" s="17"/>
      <c r="R701" s="848"/>
      <c r="S701" s="849"/>
      <c r="W701" s="373"/>
      <c r="X701" s="373"/>
      <c r="Y701" s="373"/>
      <c r="Z701" s="1030"/>
      <c r="AA701" s="1030"/>
      <c r="AB701" s="1030"/>
      <c r="AC701" s="1030"/>
      <c r="AD701" s="1030"/>
      <c r="AE701" s="1030"/>
      <c r="AF701" s="1030"/>
      <c r="AG701" s="1030"/>
      <c r="AH701" s="1030"/>
      <c r="AI701" s="1030"/>
      <c r="AJ701" s="1030"/>
      <c r="AK701" s="1030"/>
      <c r="AL701" s="1030"/>
      <c r="AM701" s="1030"/>
      <c r="AN701" s="1030"/>
      <c r="AO701" s="1030"/>
      <c r="AP701" s="1030"/>
      <c r="AQ701" s="1030"/>
      <c r="AR701" s="1030"/>
      <c r="AS701" s="1030"/>
      <c r="AT701" s="1030"/>
      <c r="AU701" s="1030"/>
      <c r="AV701" s="1030"/>
      <c r="AW701" s="1030"/>
      <c r="AX701" s="1030"/>
      <c r="AY701" s="1030"/>
      <c r="AZ701" s="1030"/>
      <c r="BA701" s="1030"/>
      <c r="BB701" s="1030"/>
      <c r="BC701" s="1030"/>
    </row>
    <row r="702" spans="1:55" s="1" customFormat="1" ht="13.5" hidden="1">
      <c r="A702" s="281"/>
      <c r="B702" s="853" t="s">
        <v>846</v>
      </c>
      <c r="C702" s="281"/>
      <c r="I702" s="891"/>
      <c r="J702" s="903"/>
      <c r="K702" s="17"/>
      <c r="L702" s="17"/>
      <c r="M702" s="17"/>
      <c r="N702" s="17"/>
      <c r="O702" s="1168"/>
      <c r="P702" s="1179"/>
      <c r="Q702" s="17"/>
      <c r="R702" s="848"/>
      <c r="S702" s="849"/>
      <c r="W702" s="373"/>
      <c r="X702" s="373"/>
      <c r="Y702" s="373"/>
      <c r="Z702" s="1030"/>
      <c r="AA702" s="1030"/>
      <c r="AB702" s="1030"/>
      <c r="AC702" s="1030"/>
      <c r="AD702" s="1030"/>
      <c r="AE702" s="1030"/>
      <c r="AF702" s="1030"/>
      <c r="AG702" s="1030"/>
      <c r="AH702" s="1030"/>
      <c r="AI702" s="1030"/>
      <c r="AJ702" s="1030"/>
      <c r="AK702" s="1030"/>
      <c r="AL702" s="1030"/>
      <c r="AM702" s="1030"/>
      <c r="AN702" s="1030"/>
      <c r="AO702" s="1030"/>
      <c r="AP702" s="1030"/>
      <c r="AQ702" s="1030"/>
      <c r="AR702" s="1030"/>
      <c r="AS702" s="1030"/>
      <c r="AT702" s="1030"/>
      <c r="AU702" s="1030"/>
      <c r="AV702" s="1030"/>
      <c r="AW702" s="1030"/>
      <c r="AX702" s="1030"/>
      <c r="AY702" s="1030"/>
      <c r="AZ702" s="1030"/>
      <c r="BA702" s="1030"/>
      <c r="BB702" s="1030"/>
      <c r="BC702" s="1030"/>
    </row>
    <row r="703" spans="1:55" s="1" customFormat="1" ht="13.5" hidden="1">
      <c r="A703" s="281"/>
      <c r="B703" s="600" t="s">
        <v>847</v>
      </c>
      <c r="C703" s="281"/>
      <c r="I703" s="891"/>
      <c r="J703" s="903"/>
      <c r="K703" s="17"/>
      <c r="L703" s="17"/>
      <c r="M703" s="17"/>
      <c r="N703" s="17"/>
      <c r="O703" s="1168"/>
      <c r="P703" s="1179"/>
      <c r="Q703" s="17"/>
      <c r="R703" s="848"/>
      <c r="S703" s="849"/>
      <c r="W703" s="373"/>
      <c r="X703" s="373"/>
      <c r="Y703" s="373"/>
      <c r="Z703" s="1030"/>
      <c r="AA703" s="1030"/>
      <c r="AB703" s="1030"/>
      <c r="AC703" s="1030"/>
      <c r="AD703" s="1030"/>
      <c r="AE703" s="1030"/>
      <c r="AF703" s="1030"/>
      <c r="AG703" s="1030"/>
      <c r="AH703" s="1030"/>
      <c r="AI703" s="1030"/>
      <c r="AJ703" s="1030"/>
      <c r="AK703" s="1030"/>
      <c r="AL703" s="1030"/>
      <c r="AM703" s="1030"/>
      <c r="AN703" s="1030"/>
      <c r="AO703" s="1030"/>
      <c r="AP703" s="1030"/>
      <c r="AQ703" s="1030"/>
      <c r="AR703" s="1030"/>
      <c r="AS703" s="1030"/>
      <c r="AT703" s="1030"/>
      <c r="AU703" s="1030"/>
      <c r="AV703" s="1030"/>
      <c r="AW703" s="1030"/>
      <c r="AX703" s="1030"/>
      <c r="AY703" s="1030"/>
      <c r="AZ703" s="1030"/>
      <c r="BA703" s="1030"/>
      <c r="BB703" s="1030"/>
      <c r="BC703" s="1030"/>
    </row>
    <row r="704" spans="1:55" s="1" customFormat="1" ht="13.5" hidden="1">
      <c r="A704" s="281"/>
      <c r="B704" s="852" t="s">
        <v>848</v>
      </c>
      <c r="C704" s="281"/>
      <c r="I704" s="891"/>
      <c r="J704" s="903"/>
      <c r="K704" s="17"/>
      <c r="L704" s="17"/>
      <c r="M704" s="17"/>
      <c r="N704" s="17"/>
      <c r="O704" s="1168"/>
      <c r="P704" s="1179"/>
      <c r="Q704" s="17"/>
      <c r="R704" s="848"/>
      <c r="S704" s="849"/>
      <c r="W704" s="373"/>
      <c r="X704" s="373"/>
      <c r="Y704" s="373"/>
      <c r="Z704" s="1030"/>
      <c r="AA704" s="1030"/>
      <c r="AB704" s="1030"/>
      <c r="AC704" s="1030"/>
      <c r="AD704" s="1030"/>
      <c r="AE704" s="1030"/>
      <c r="AF704" s="1030"/>
      <c r="AG704" s="1030"/>
      <c r="AH704" s="1030"/>
      <c r="AI704" s="1030"/>
      <c r="AJ704" s="1030"/>
      <c r="AK704" s="1030"/>
      <c r="AL704" s="1030"/>
      <c r="AM704" s="1030"/>
      <c r="AN704" s="1030"/>
      <c r="AO704" s="1030"/>
      <c r="AP704" s="1030"/>
      <c r="AQ704" s="1030"/>
      <c r="AR704" s="1030"/>
      <c r="AS704" s="1030"/>
      <c r="AT704" s="1030"/>
      <c r="AU704" s="1030"/>
      <c r="AV704" s="1030"/>
      <c r="AW704" s="1030"/>
      <c r="AX704" s="1030"/>
      <c r="AY704" s="1030"/>
      <c r="AZ704" s="1030"/>
      <c r="BA704" s="1030"/>
      <c r="BB704" s="1030"/>
      <c r="BC704" s="1030"/>
    </row>
    <row r="705" spans="1:55" s="1" customFormat="1" ht="13.5" hidden="1">
      <c r="A705" s="281"/>
      <c r="B705" s="853" t="s">
        <v>849</v>
      </c>
      <c r="C705" s="281"/>
      <c r="I705" s="891"/>
      <c r="J705" s="903"/>
      <c r="K705" s="17"/>
      <c r="L705" s="17"/>
      <c r="M705" s="17"/>
      <c r="N705" s="17"/>
      <c r="O705" s="1168"/>
      <c r="P705" s="1179"/>
      <c r="Q705" s="17"/>
      <c r="R705" s="848"/>
      <c r="S705" s="849"/>
      <c r="W705" s="373"/>
      <c r="X705" s="373"/>
      <c r="Y705" s="373"/>
      <c r="Z705" s="1030"/>
      <c r="AA705" s="1030"/>
      <c r="AB705" s="1030"/>
      <c r="AC705" s="1030"/>
      <c r="AD705" s="1030"/>
      <c r="AE705" s="1030"/>
      <c r="AF705" s="1030"/>
      <c r="AG705" s="1030"/>
      <c r="AH705" s="1030"/>
      <c r="AI705" s="1030"/>
      <c r="AJ705" s="1030"/>
      <c r="AK705" s="1030"/>
      <c r="AL705" s="1030"/>
      <c r="AM705" s="1030"/>
      <c r="AN705" s="1030"/>
      <c r="AO705" s="1030"/>
      <c r="AP705" s="1030"/>
      <c r="AQ705" s="1030"/>
      <c r="AR705" s="1030"/>
      <c r="AS705" s="1030"/>
      <c r="AT705" s="1030"/>
      <c r="AU705" s="1030"/>
      <c r="AV705" s="1030"/>
      <c r="AW705" s="1030"/>
      <c r="AX705" s="1030"/>
      <c r="AY705" s="1030"/>
      <c r="AZ705" s="1030"/>
      <c r="BA705" s="1030"/>
      <c r="BB705" s="1030"/>
      <c r="BC705" s="1030"/>
    </row>
    <row r="706" spans="1:55" s="1" customFormat="1" ht="13.5" hidden="1">
      <c r="A706" s="281"/>
      <c r="B706" s="852" t="s">
        <v>850</v>
      </c>
      <c r="C706" s="281"/>
      <c r="I706" s="891"/>
      <c r="J706" s="903"/>
      <c r="K706" s="17"/>
      <c r="L706" s="17"/>
      <c r="M706" s="17"/>
      <c r="N706" s="17"/>
      <c r="O706" s="1168"/>
      <c r="P706" s="1179"/>
      <c r="Q706" s="17"/>
      <c r="R706" s="848"/>
      <c r="S706" s="849"/>
      <c r="W706" s="373"/>
      <c r="X706" s="373"/>
      <c r="Y706" s="373"/>
      <c r="Z706" s="1030"/>
      <c r="AA706" s="1030"/>
      <c r="AB706" s="1030"/>
      <c r="AC706" s="1030"/>
      <c r="AD706" s="1030"/>
      <c r="AE706" s="1030"/>
      <c r="AF706" s="1030"/>
      <c r="AG706" s="1030"/>
      <c r="AH706" s="1030"/>
      <c r="AI706" s="1030"/>
      <c r="AJ706" s="1030"/>
      <c r="AK706" s="1030"/>
      <c r="AL706" s="1030"/>
      <c r="AM706" s="1030"/>
      <c r="AN706" s="1030"/>
      <c r="AO706" s="1030"/>
      <c r="AP706" s="1030"/>
      <c r="AQ706" s="1030"/>
      <c r="AR706" s="1030"/>
      <c r="AS706" s="1030"/>
      <c r="AT706" s="1030"/>
      <c r="AU706" s="1030"/>
      <c r="AV706" s="1030"/>
      <c r="AW706" s="1030"/>
      <c r="AX706" s="1030"/>
      <c r="AY706" s="1030"/>
      <c r="AZ706" s="1030"/>
      <c r="BA706" s="1030"/>
      <c r="BB706" s="1030"/>
      <c r="BC706" s="1030"/>
    </row>
    <row r="707" spans="1:55" s="1" customFormat="1" ht="13.5" hidden="1">
      <c r="A707" s="281"/>
      <c r="B707" s="600" t="s">
        <v>851</v>
      </c>
      <c r="C707" s="281"/>
      <c r="I707" s="891"/>
      <c r="J707" s="903"/>
      <c r="K707" s="17"/>
      <c r="L707" s="17"/>
      <c r="M707" s="17"/>
      <c r="N707" s="17"/>
      <c r="O707" s="1168"/>
      <c r="P707" s="1179"/>
      <c r="Q707" s="17"/>
      <c r="R707" s="848"/>
      <c r="S707" s="849"/>
      <c r="W707" s="373"/>
      <c r="X707" s="373"/>
      <c r="Y707" s="373"/>
      <c r="Z707" s="1030"/>
      <c r="AA707" s="1030"/>
      <c r="AB707" s="1030"/>
      <c r="AC707" s="1030"/>
      <c r="AD707" s="1030"/>
      <c r="AE707" s="1030"/>
      <c r="AF707" s="1030"/>
      <c r="AG707" s="1030"/>
      <c r="AH707" s="1030"/>
      <c r="AI707" s="1030"/>
      <c r="AJ707" s="1030"/>
      <c r="AK707" s="1030"/>
      <c r="AL707" s="1030"/>
      <c r="AM707" s="1030"/>
      <c r="AN707" s="1030"/>
      <c r="AO707" s="1030"/>
      <c r="AP707" s="1030"/>
      <c r="AQ707" s="1030"/>
      <c r="AR707" s="1030"/>
      <c r="AS707" s="1030"/>
      <c r="AT707" s="1030"/>
      <c r="AU707" s="1030"/>
      <c r="AV707" s="1030"/>
      <c r="AW707" s="1030"/>
      <c r="AX707" s="1030"/>
      <c r="AY707" s="1030"/>
      <c r="AZ707" s="1030"/>
      <c r="BA707" s="1030"/>
      <c r="BB707" s="1030"/>
      <c r="BC707" s="1030"/>
    </row>
    <row r="708" spans="1:55" s="1" customFormat="1" ht="13.5" hidden="1">
      <c r="A708" s="281"/>
      <c r="B708" s="600" t="s">
        <v>852</v>
      </c>
      <c r="C708" s="281"/>
      <c r="I708" s="891"/>
      <c r="J708" s="903"/>
      <c r="K708" s="17"/>
      <c r="L708" s="17"/>
      <c r="M708" s="17"/>
      <c r="N708" s="17"/>
      <c r="O708" s="1168"/>
      <c r="P708" s="1179"/>
      <c r="Q708" s="17"/>
      <c r="R708" s="848"/>
      <c r="S708" s="849"/>
      <c r="W708" s="373"/>
      <c r="X708" s="373"/>
      <c r="Y708" s="373"/>
      <c r="Z708" s="1030"/>
      <c r="AA708" s="1030"/>
      <c r="AB708" s="1030"/>
      <c r="AC708" s="1030"/>
      <c r="AD708" s="1030"/>
      <c r="AE708" s="1030"/>
      <c r="AF708" s="1030"/>
      <c r="AG708" s="1030"/>
      <c r="AH708" s="1030"/>
      <c r="AI708" s="1030"/>
      <c r="AJ708" s="1030"/>
      <c r="AK708" s="1030"/>
      <c r="AL708" s="1030"/>
      <c r="AM708" s="1030"/>
      <c r="AN708" s="1030"/>
      <c r="AO708" s="1030"/>
      <c r="AP708" s="1030"/>
      <c r="AQ708" s="1030"/>
      <c r="AR708" s="1030"/>
      <c r="AS708" s="1030"/>
      <c r="AT708" s="1030"/>
      <c r="AU708" s="1030"/>
      <c r="AV708" s="1030"/>
      <c r="AW708" s="1030"/>
      <c r="AX708" s="1030"/>
      <c r="AY708" s="1030"/>
      <c r="AZ708" s="1030"/>
      <c r="BA708" s="1030"/>
      <c r="BB708" s="1030"/>
      <c r="BC708" s="1030"/>
    </row>
    <row r="709" spans="1:55" s="1" customFormat="1" ht="13.5" hidden="1">
      <c r="A709" s="281"/>
      <c r="B709" s="852" t="s">
        <v>853</v>
      </c>
      <c r="C709" s="281"/>
      <c r="I709" s="891"/>
      <c r="J709" s="903"/>
      <c r="K709" s="17"/>
      <c r="L709" s="17"/>
      <c r="M709" s="17"/>
      <c r="N709" s="17"/>
      <c r="O709" s="1168"/>
      <c r="P709" s="1179"/>
      <c r="Q709" s="17"/>
      <c r="R709" s="848"/>
      <c r="S709" s="849"/>
      <c r="W709" s="373"/>
      <c r="X709" s="373"/>
      <c r="Y709" s="373"/>
      <c r="Z709" s="1030"/>
      <c r="AA709" s="1030"/>
      <c r="AB709" s="1030"/>
      <c r="AC709" s="1030"/>
      <c r="AD709" s="1030"/>
      <c r="AE709" s="1030"/>
      <c r="AF709" s="1030"/>
      <c r="AG709" s="1030"/>
      <c r="AH709" s="1030"/>
      <c r="AI709" s="1030"/>
      <c r="AJ709" s="1030"/>
      <c r="AK709" s="1030"/>
      <c r="AL709" s="1030"/>
      <c r="AM709" s="1030"/>
      <c r="AN709" s="1030"/>
      <c r="AO709" s="1030"/>
      <c r="AP709" s="1030"/>
      <c r="AQ709" s="1030"/>
      <c r="AR709" s="1030"/>
      <c r="AS709" s="1030"/>
      <c r="AT709" s="1030"/>
      <c r="AU709" s="1030"/>
      <c r="AV709" s="1030"/>
      <c r="AW709" s="1030"/>
      <c r="AX709" s="1030"/>
      <c r="AY709" s="1030"/>
      <c r="AZ709" s="1030"/>
      <c r="BA709" s="1030"/>
      <c r="BB709" s="1030"/>
      <c r="BC709" s="1030"/>
    </row>
    <row r="710" spans="1:55" s="1" customFormat="1" ht="13.5" hidden="1">
      <c r="A710" s="281"/>
      <c r="B710" s="852" t="s">
        <v>854</v>
      </c>
      <c r="C710" s="281"/>
      <c r="I710" s="891"/>
      <c r="J710" s="903"/>
      <c r="K710" s="17"/>
      <c r="L710" s="17"/>
      <c r="M710" s="17"/>
      <c r="N710" s="17"/>
      <c r="O710" s="1168"/>
      <c r="P710" s="1179"/>
      <c r="Q710" s="17"/>
      <c r="R710" s="848"/>
      <c r="S710" s="849"/>
      <c r="W710" s="373"/>
      <c r="X710" s="373"/>
      <c r="Y710" s="373"/>
      <c r="Z710" s="1030"/>
      <c r="AA710" s="1030"/>
      <c r="AB710" s="1030"/>
      <c r="AC710" s="1030"/>
      <c r="AD710" s="1030"/>
      <c r="AE710" s="1030"/>
      <c r="AF710" s="1030"/>
      <c r="AG710" s="1030"/>
      <c r="AH710" s="1030"/>
      <c r="AI710" s="1030"/>
      <c r="AJ710" s="1030"/>
      <c r="AK710" s="1030"/>
      <c r="AL710" s="1030"/>
      <c r="AM710" s="1030"/>
      <c r="AN710" s="1030"/>
      <c r="AO710" s="1030"/>
      <c r="AP710" s="1030"/>
      <c r="AQ710" s="1030"/>
      <c r="AR710" s="1030"/>
      <c r="AS710" s="1030"/>
      <c r="AT710" s="1030"/>
      <c r="AU710" s="1030"/>
      <c r="AV710" s="1030"/>
      <c r="AW710" s="1030"/>
      <c r="AX710" s="1030"/>
      <c r="AY710" s="1030"/>
      <c r="AZ710" s="1030"/>
      <c r="BA710" s="1030"/>
      <c r="BB710" s="1030"/>
      <c r="BC710" s="1030"/>
    </row>
    <row r="711" spans="1:55" s="1" customFormat="1" ht="13.5" hidden="1">
      <c r="A711" s="281"/>
      <c r="B711" s="852" t="s">
        <v>855</v>
      </c>
      <c r="C711" s="281"/>
      <c r="I711" s="891"/>
      <c r="J711" s="903"/>
      <c r="K711" s="17"/>
      <c r="L711" s="17"/>
      <c r="M711" s="17"/>
      <c r="N711" s="17"/>
      <c r="O711" s="1168"/>
      <c r="P711" s="1179"/>
      <c r="Q711" s="17"/>
      <c r="R711" s="848"/>
      <c r="S711" s="849"/>
      <c r="W711" s="373"/>
      <c r="X711" s="373"/>
      <c r="Y711" s="373"/>
      <c r="Z711" s="1030"/>
      <c r="AA711" s="1030"/>
      <c r="AB711" s="1030"/>
      <c r="AC711" s="1030"/>
      <c r="AD711" s="1030"/>
      <c r="AE711" s="1030"/>
      <c r="AF711" s="1030"/>
      <c r="AG711" s="1030"/>
      <c r="AH711" s="1030"/>
      <c r="AI711" s="1030"/>
      <c r="AJ711" s="1030"/>
      <c r="AK711" s="1030"/>
      <c r="AL711" s="1030"/>
      <c r="AM711" s="1030"/>
      <c r="AN711" s="1030"/>
      <c r="AO711" s="1030"/>
      <c r="AP711" s="1030"/>
      <c r="AQ711" s="1030"/>
      <c r="AR711" s="1030"/>
      <c r="AS711" s="1030"/>
      <c r="AT711" s="1030"/>
      <c r="AU711" s="1030"/>
      <c r="AV711" s="1030"/>
      <c r="AW711" s="1030"/>
      <c r="AX711" s="1030"/>
      <c r="AY711" s="1030"/>
      <c r="AZ711" s="1030"/>
      <c r="BA711" s="1030"/>
      <c r="BB711" s="1030"/>
      <c r="BC711" s="1030"/>
    </row>
    <row r="712" spans="1:55" s="1" customFormat="1" ht="13.5" hidden="1">
      <c r="A712" s="281"/>
      <c r="B712" s="852" t="s">
        <v>856</v>
      </c>
      <c r="C712" s="281"/>
      <c r="I712" s="891"/>
      <c r="J712" s="903"/>
      <c r="K712" s="17"/>
      <c r="L712" s="17"/>
      <c r="M712" s="17"/>
      <c r="N712" s="17"/>
      <c r="O712" s="1168"/>
      <c r="P712" s="1179"/>
      <c r="Q712" s="17"/>
      <c r="R712" s="848"/>
      <c r="S712" s="849"/>
      <c r="W712" s="373"/>
      <c r="X712" s="373"/>
      <c r="Y712" s="373"/>
      <c r="Z712" s="1030"/>
      <c r="AA712" s="1030"/>
      <c r="AB712" s="1030"/>
      <c r="AC712" s="1030"/>
      <c r="AD712" s="1030"/>
      <c r="AE712" s="1030"/>
      <c r="AF712" s="1030"/>
      <c r="AG712" s="1030"/>
      <c r="AH712" s="1030"/>
      <c r="AI712" s="1030"/>
      <c r="AJ712" s="1030"/>
      <c r="AK712" s="1030"/>
      <c r="AL712" s="1030"/>
      <c r="AM712" s="1030"/>
      <c r="AN712" s="1030"/>
      <c r="AO712" s="1030"/>
      <c r="AP712" s="1030"/>
      <c r="AQ712" s="1030"/>
      <c r="AR712" s="1030"/>
      <c r="AS712" s="1030"/>
      <c r="AT712" s="1030"/>
      <c r="AU712" s="1030"/>
      <c r="AV712" s="1030"/>
      <c r="AW712" s="1030"/>
      <c r="AX712" s="1030"/>
      <c r="AY712" s="1030"/>
      <c r="AZ712" s="1030"/>
      <c r="BA712" s="1030"/>
      <c r="BB712" s="1030"/>
      <c r="BC712" s="1030"/>
    </row>
    <row r="713" spans="1:55" s="1" customFormat="1" ht="13.5" hidden="1">
      <c r="A713" s="281"/>
      <c r="B713" s="852" t="s">
        <v>857</v>
      </c>
      <c r="C713" s="281"/>
      <c r="I713" s="891"/>
      <c r="J713" s="903"/>
      <c r="K713" s="17"/>
      <c r="L713" s="17"/>
      <c r="M713" s="17"/>
      <c r="N713" s="17"/>
      <c r="O713" s="1168"/>
      <c r="P713" s="1179"/>
      <c r="Q713" s="17"/>
      <c r="R713" s="848"/>
      <c r="S713" s="849"/>
      <c r="W713" s="373"/>
      <c r="X713" s="373"/>
      <c r="Y713" s="373"/>
      <c r="Z713" s="1030"/>
      <c r="AA713" s="1030"/>
      <c r="AB713" s="1030"/>
      <c r="AC713" s="1030"/>
      <c r="AD713" s="1030"/>
      <c r="AE713" s="1030"/>
      <c r="AF713" s="1030"/>
      <c r="AG713" s="1030"/>
      <c r="AH713" s="1030"/>
      <c r="AI713" s="1030"/>
      <c r="AJ713" s="1030"/>
      <c r="AK713" s="1030"/>
      <c r="AL713" s="1030"/>
      <c r="AM713" s="1030"/>
      <c r="AN713" s="1030"/>
      <c r="AO713" s="1030"/>
      <c r="AP713" s="1030"/>
      <c r="AQ713" s="1030"/>
      <c r="AR713" s="1030"/>
      <c r="AS713" s="1030"/>
      <c r="AT713" s="1030"/>
      <c r="AU713" s="1030"/>
      <c r="AV713" s="1030"/>
      <c r="AW713" s="1030"/>
      <c r="AX713" s="1030"/>
      <c r="AY713" s="1030"/>
      <c r="AZ713" s="1030"/>
      <c r="BA713" s="1030"/>
      <c r="BB713" s="1030"/>
      <c r="BC713" s="1030"/>
    </row>
    <row r="714" spans="1:55" s="1" customFormat="1" ht="13.5" hidden="1">
      <c r="A714" s="281"/>
      <c r="B714" s="851" t="s">
        <v>858</v>
      </c>
      <c r="C714" s="281"/>
      <c r="I714" s="891"/>
      <c r="J714" s="903"/>
      <c r="K714" s="17"/>
      <c r="L714" s="17"/>
      <c r="M714" s="17"/>
      <c r="N714" s="17"/>
      <c r="O714" s="1168"/>
      <c r="P714" s="1179"/>
      <c r="Q714" s="17"/>
      <c r="R714" s="848"/>
      <c r="S714" s="849"/>
      <c r="W714" s="373"/>
      <c r="X714" s="373"/>
      <c r="Y714" s="373"/>
      <c r="Z714" s="1030"/>
      <c r="AA714" s="1030"/>
      <c r="AB714" s="1030"/>
      <c r="AC714" s="1030"/>
      <c r="AD714" s="1030"/>
      <c r="AE714" s="1030"/>
      <c r="AF714" s="1030"/>
      <c r="AG714" s="1030"/>
      <c r="AH714" s="1030"/>
      <c r="AI714" s="1030"/>
      <c r="AJ714" s="1030"/>
      <c r="AK714" s="1030"/>
      <c r="AL714" s="1030"/>
      <c r="AM714" s="1030"/>
      <c r="AN714" s="1030"/>
      <c r="AO714" s="1030"/>
      <c r="AP714" s="1030"/>
      <c r="AQ714" s="1030"/>
      <c r="AR714" s="1030"/>
      <c r="AS714" s="1030"/>
      <c r="AT714" s="1030"/>
      <c r="AU714" s="1030"/>
      <c r="AV714" s="1030"/>
      <c r="AW714" s="1030"/>
      <c r="AX714" s="1030"/>
      <c r="AY714" s="1030"/>
      <c r="AZ714" s="1030"/>
      <c r="BA714" s="1030"/>
      <c r="BB714" s="1030"/>
      <c r="BC714" s="1030"/>
    </row>
    <row r="715" spans="1:55" s="1" customFormat="1" ht="13.5" hidden="1">
      <c r="A715" s="281"/>
      <c r="B715" s="853" t="s">
        <v>859</v>
      </c>
      <c r="C715" s="281"/>
      <c r="I715" s="891"/>
      <c r="J715" s="903"/>
      <c r="K715" s="17"/>
      <c r="L715" s="17"/>
      <c r="M715" s="17"/>
      <c r="N715" s="17"/>
      <c r="O715" s="1168"/>
      <c r="P715" s="1179"/>
      <c r="Q715" s="17"/>
      <c r="R715" s="848"/>
      <c r="S715" s="849"/>
      <c r="W715" s="373"/>
      <c r="X715" s="373"/>
      <c r="Y715" s="373"/>
      <c r="Z715" s="1030"/>
      <c r="AA715" s="1030"/>
      <c r="AB715" s="1030"/>
      <c r="AC715" s="1030"/>
      <c r="AD715" s="1030"/>
      <c r="AE715" s="1030"/>
      <c r="AF715" s="1030"/>
      <c r="AG715" s="1030"/>
      <c r="AH715" s="1030"/>
      <c r="AI715" s="1030"/>
      <c r="AJ715" s="1030"/>
      <c r="AK715" s="1030"/>
      <c r="AL715" s="1030"/>
      <c r="AM715" s="1030"/>
      <c r="AN715" s="1030"/>
      <c r="AO715" s="1030"/>
      <c r="AP715" s="1030"/>
      <c r="AQ715" s="1030"/>
      <c r="AR715" s="1030"/>
      <c r="AS715" s="1030"/>
      <c r="AT715" s="1030"/>
      <c r="AU715" s="1030"/>
      <c r="AV715" s="1030"/>
      <c r="AW715" s="1030"/>
      <c r="AX715" s="1030"/>
      <c r="AY715" s="1030"/>
      <c r="AZ715" s="1030"/>
      <c r="BA715" s="1030"/>
      <c r="BB715" s="1030"/>
      <c r="BC715" s="1030"/>
    </row>
    <row r="716" spans="1:55" s="1" customFormat="1" ht="13.5" hidden="1">
      <c r="A716" s="281"/>
      <c r="B716" s="853" t="s">
        <v>860</v>
      </c>
      <c r="C716" s="281"/>
      <c r="I716" s="891"/>
      <c r="J716" s="903"/>
      <c r="K716" s="17"/>
      <c r="L716" s="17"/>
      <c r="M716" s="17"/>
      <c r="N716" s="17"/>
      <c r="O716" s="1168"/>
      <c r="P716" s="1179"/>
      <c r="Q716" s="17"/>
      <c r="R716" s="848"/>
      <c r="S716" s="849"/>
      <c r="W716" s="373"/>
      <c r="X716" s="373"/>
      <c r="Y716" s="373"/>
      <c r="Z716" s="1030"/>
      <c r="AA716" s="1030"/>
      <c r="AB716" s="1030"/>
      <c r="AC716" s="1030"/>
      <c r="AD716" s="1030"/>
      <c r="AE716" s="1030"/>
      <c r="AF716" s="1030"/>
      <c r="AG716" s="1030"/>
      <c r="AH716" s="1030"/>
      <c r="AI716" s="1030"/>
      <c r="AJ716" s="1030"/>
      <c r="AK716" s="1030"/>
      <c r="AL716" s="1030"/>
      <c r="AM716" s="1030"/>
      <c r="AN716" s="1030"/>
      <c r="AO716" s="1030"/>
      <c r="AP716" s="1030"/>
      <c r="AQ716" s="1030"/>
      <c r="AR716" s="1030"/>
      <c r="AS716" s="1030"/>
      <c r="AT716" s="1030"/>
      <c r="AU716" s="1030"/>
      <c r="AV716" s="1030"/>
      <c r="AW716" s="1030"/>
      <c r="AX716" s="1030"/>
      <c r="AY716" s="1030"/>
      <c r="AZ716" s="1030"/>
      <c r="BA716" s="1030"/>
      <c r="BB716" s="1030"/>
      <c r="BC716" s="1030"/>
    </row>
    <row r="717" spans="1:55" s="1" customFormat="1" ht="13.5" hidden="1">
      <c r="A717" s="281"/>
      <c r="B717" s="853" t="s">
        <v>861</v>
      </c>
      <c r="C717" s="281"/>
      <c r="I717" s="891"/>
      <c r="J717" s="903"/>
      <c r="K717" s="17"/>
      <c r="L717" s="17"/>
      <c r="M717" s="17"/>
      <c r="N717" s="17"/>
      <c r="O717" s="1168"/>
      <c r="P717" s="1179"/>
      <c r="Q717" s="17"/>
      <c r="R717" s="848"/>
      <c r="S717" s="849"/>
      <c r="W717" s="373"/>
      <c r="X717" s="373"/>
      <c r="Y717" s="373"/>
      <c r="Z717" s="1030"/>
      <c r="AA717" s="1030"/>
      <c r="AB717" s="1030"/>
      <c r="AC717" s="1030"/>
      <c r="AD717" s="1030"/>
      <c r="AE717" s="1030"/>
      <c r="AF717" s="1030"/>
      <c r="AG717" s="1030"/>
      <c r="AH717" s="1030"/>
      <c r="AI717" s="1030"/>
      <c r="AJ717" s="1030"/>
      <c r="AK717" s="1030"/>
      <c r="AL717" s="1030"/>
      <c r="AM717" s="1030"/>
      <c r="AN717" s="1030"/>
      <c r="AO717" s="1030"/>
      <c r="AP717" s="1030"/>
      <c r="AQ717" s="1030"/>
      <c r="AR717" s="1030"/>
      <c r="AS717" s="1030"/>
      <c r="AT717" s="1030"/>
      <c r="AU717" s="1030"/>
      <c r="AV717" s="1030"/>
      <c r="AW717" s="1030"/>
      <c r="AX717" s="1030"/>
      <c r="AY717" s="1030"/>
      <c r="AZ717" s="1030"/>
      <c r="BA717" s="1030"/>
      <c r="BB717" s="1030"/>
      <c r="BC717" s="1030"/>
    </row>
    <row r="718" spans="1:55" s="1" customFormat="1" ht="13.5" hidden="1">
      <c r="A718" s="281"/>
      <c r="B718" s="856" t="s">
        <v>862</v>
      </c>
      <c r="C718" s="281"/>
      <c r="I718" s="891"/>
      <c r="J718" s="903"/>
      <c r="K718" s="17"/>
      <c r="L718" s="17"/>
      <c r="M718" s="17"/>
      <c r="N718" s="17"/>
      <c r="O718" s="1168"/>
      <c r="P718" s="1179"/>
      <c r="Q718" s="17"/>
      <c r="R718" s="848"/>
      <c r="S718" s="849"/>
      <c r="W718" s="373"/>
      <c r="X718" s="373"/>
      <c r="Y718" s="373"/>
      <c r="Z718" s="1030"/>
      <c r="AA718" s="1030"/>
      <c r="AB718" s="1030"/>
      <c r="AC718" s="1030"/>
      <c r="AD718" s="1030"/>
      <c r="AE718" s="1030"/>
      <c r="AF718" s="1030"/>
      <c r="AG718" s="1030"/>
      <c r="AH718" s="1030"/>
      <c r="AI718" s="1030"/>
      <c r="AJ718" s="1030"/>
      <c r="AK718" s="1030"/>
      <c r="AL718" s="1030"/>
      <c r="AM718" s="1030"/>
      <c r="AN718" s="1030"/>
      <c r="AO718" s="1030"/>
      <c r="AP718" s="1030"/>
      <c r="AQ718" s="1030"/>
      <c r="AR718" s="1030"/>
      <c r="AS718" s="1030"/>
      <c r="AT718" s="1030"/>
      <c r="AU718" s="1030"/>
      <c r="AV718" s="1030"/>
      <c r="AW718" s="1030"/>
      <c r="AX718" s="1030"/>
      <c r="AY718" s="1030"/>
      <c r="AZ718" s="1030"/>
      <c r="BA718" s="1030"/>
      <c r="BB718" s="1030"/>
      <c r="BC718" s="1030"/>
    </row>
    <row r="719" spans="1:55" s="1" customFormat="1" ht="13.5" hidden="1">
      <c r="A719" s="281"/>
      <c r="B719" s="853" t="s">
        <v>863</v>
      </c>
      <c r="C719" s="281"/>
      <c r="I719" s="891"/>
      <c r="J719" s="903"/>
      <c r="K719" s="17"/>
      <c r="L719" s="17"/>
      <c r="M719" s="17"/>
      <c r="N719" s="17"/>
      <c r="O719" s="1168"/>
      <c r="P719" s="1179"/>
      <c r="Q719" s="17"/>
      <c r="R719" s="848"/>
      <c r="S719" s="849"/>
      <c r="W719" s="373"/>
      <c r="X719" s="373"/>
      <c r="Y719" s="373"/>
      <c r="Z719" s="1030"/>
      <c r="AA719" s="1030"/>
      <c r="AB719" s="1030"/>
      <c r="AC719" s="1030"/>
      <c r="AD719" s="1030"/>
      <c r="AE719" s="1030"/>
      <c r="AF719" s="1030"/>
      <c r="AG719" s="1030"/>
      <c r="AH719" s="1030"/>
      <c r="AI719" s="1030"/>
      <c r="AJ719" s="1030"/>
      <c r="AK719" s="1030"/>
      <c r="AL719" s="1030"/>
      <c r="AM719" s="1030"/>
      <c r="AN719" s="1030"/>
      <c r="AO719" s="1030"/>
      <c r="AP719" s="1030"/>
      <c r="AQ719" s="1030"/>
      <c r="AR719" s="1030"/>
      <c r="AS719" s="1030"/>
      <c r="AT719" s="1030"/>
      <c r="AU719" s="1030"/>
      <c r="AV719" s="1030"/>
      <c r="AW719" s="1030"/>
      <c r="AX719" s="1030"/>
      <c r="AY719" s="1030"/>
      <c r="AZ719" s="1030"/>
      <c r="BA719" s="1030"/>
      <c r="BB719" s="1030"/>
      <c r="BC719" s="1030"/>
    </row>
    <row r="720" spans="1:55" s="1" customFormat="1" ht="13.5" hidden="1">
      <c r="A720" s="281"/>
      <c r="B720" s="855" t="s">
        <v>346</v>
      </c>
      <c r="C720" s="281"/>
      <c r="I720" s="891"/>
      <c r="J720" s="903"/>
      <c r="K720" s="17"/>
      <c r="L720" s="17"/>
      <c r="M720" s="17"/>
      <c r="N720" s="17"/>
      <c r="O720" s="1168"/>
      <c r="P720" s="1179"/>
      <c r="Q720" s="17"/>
      <c r="R720" s="848"/>
      <c r="S720" s="849"/>
      <c r="W720" s="373"/>
      <c r="X720" s="373"/>
      <c r="Y720" s="373"/>
      <c r="Z720" s="1030"/>
      <c r="AA720" s="1030"/>
      <c r="AB720" s="1030"/>
      <c r="AC720" s="1030"/>
      <c r="AD720" s="1030"/>
      <c r="AE720" s="1030"/>
      <c r="AF720" s="1030"/>
      <c r="AG720" s="1030"/>
      <c r="AH720" s="1030"/>
      <c r="AI720" s="1030"/>
      <c r="AJ720" s="1030"/>
      <c r="AK720" s="1030"/>
      <c r="AL720" s="1030"/>
      <c r="AM720" s="1030"/>
      <c r="AN720" s="1030"/>
      <c r="AO720" s="1030"/>
      <c r="AP720" s="1030"/>
      <c r="AQ720" s="1030"/>
      <c r="AR720" s="1030"/>
      <c r="AS720" s="1030"/>
      <c r="AT720" s="1030"/>
      <c r="AU720" s="1030"/>
      <c r="AV720" s="1030"/>
      <c r="AW720" s="1030"/>
      <c r="AX720" s="1030"/>
      <c r="AY720" s="1030"/>
      <c r="AZ720" s="1030"/>
      <c r="BA720" s="1030"/>
      <c r="BB720" s="1030"/>
      <c r="BC720" s="1030"/>
    </row>
    <row r="721" spans="1:55" s="1" customFormat="1" ht="13.5" hidden="1">
      <c r="A721" s="281"/>
      <c r="B721" s="855" t="s">
        <v>350</v>
      </c>
      <c r="C721" s="281"/>
      <c r="I721" s="891"/>
      <c r="J721" s="903"/>
      <c r="K721" s="17"/>
      <c r="L721" s="17"/>
      <c r="M721" s="17"/>
      <c r="N721" s="17"/>
      <c r="O721" s="1168"/>
      <c r="P721" s="1179"/>
      <c r="Q721" s="17"/>
      <c r="R721" s="848"/>
      <c r="S721" s="849"/>
      <c r="W721" s="373"/>
      <c r="X721" s="373"/>
      <c r="Y721" s="373"/>
      <c r="Z721" s="1030"/>
      <c r="AA721" s="1030"/>
      <c r="AB721" s="1030"/>
      <c r="AC721" s="1030"/>
      <c r="AD721" s="1030"/>
      <c r="AE721" s="1030"/>
      <c r="AF721" s="1030"/>
      <c r="AG721" s="1030"/>
      <c r="AH721" s="1030"/>
      <c r="AI721" s="1030"/>
      <c r="AJ721" s="1030"/>
      <c r="AK721" s="1030"/>
      <c r="AL721" s="1030"/>
      <c r="AM721" s="1030"/>
      <c r="AN721" s="1030"/>
      <c r="AO721" s="1030"/>
      <c r="AP721" s="1030"/>
      <c r="AQ721" s="1030"/>
      <c r="AR721" s="1030"/>
      <c r="AS721" s="1030"/>
      <c r="AT721" s="1030"/>
      <c r="AU721" s="1030"/>
      <c r="AV721" s="1030"/>
      <c r="AW721" s="1030"/>
      <c r="AX721" s="1030"/>
      <c r="AY721" s="1030"/>
      <c r="AZ721" s="1030"/>
      <c r="BA721" s="1030"/>
      <c r="BB721" s="1030"/>
      <c r="BC721" s="1030"/>
    </row>
    <row r="722" spans="1:55" s="1" customFormat="1" ht="13.5" hidden="1">
      <c r="A722" s="281"/>
      <c r="B722" s="600"/>
      <c r="C722" s="281"/>
      <c r="I722" s="891"/>
      <c r="J722" s="903"/>
      <c r="K722" s="17"/>
      <c r="L722" s="17"/>
      <c r="M722" s="17"/>
      <c r="N722" s="17"/>
      <c r="O722" s="1168"/>
      <c r="P722" s="1179"/>
      <c r="Q722" s="17"/>
      <c r="R722" s="848"/>
      <c r="S722" s="849"/>
      <c r="W722" s="373"/>
      <c r="X722" s="373"/>
      <c r="Y722" s="373"/>
      <c r="Z722" s="1030"/>
      <c r="AA722" s="1030"/>
      <c r="AB722" s="1030"/>
      <c r="AC722" s="1030"/>
      <c r="AD722" s="1030"/>
      <c r="AE722" s="1030"/>
      <c r="AF722" s="1030"/>
      <c r="AG722" s="1030"/>
      <c r="AH722" s="1030"/>
      <c r="AI722" s="1030"/>
      <c r="AJ722" s="1030"/>
      <c r="AK722" s="1030"/>
      <c r="AL722" s="1030"/>
      <c r="AM722" s="1030"/>
      <c r="AN722" s="1030"/>
      <c r="AO722" s="1030"/>
      <c r="AP722" s="1030"/>
      <c r="AQ722" s="1030"/>
      <c r="AR722" s="1030"/>
      <c r="AS722" s="1030"/>
      <c r="AT722" s="1030"/>
      <c r="AU722" s="1030"/>
      <c r="AV722" s="1030"/>
      <c r="AW722" s="1030"/>
      <c r="AX722" s="1030"/>
      <c r="AY722" s="1030"/>
      <c r="AZ722" s="1030"/>
      <c r="BA722" s="1030"/>
      <c r="BB722" s="1030"/>
      <c r="BC722" s="1030"/>
    </row>
    <row r="723" spans="1:55" s="1" customFormat="1" ht="13.5" hidden="1">
      <c r="A723" s="281"/>
      <c r="B723" s="854" t="s">
        <v>354</v>
      </c>
      <c r="C723" s="281"/>
      <c r="I723" s="891"/>
      <c r="J723" s="903"/>
      <c r="K723" s="17"/>
      <c r="L723" s="17"/>
      <c r="M723" s="17"/>
      <c r="N723" s="17"/>
      <c r="O723" s="1168"/>
      <c r="P723" s="1179"/>
      <c r="Q723" s="17"/>
      <c r="R723" s="848"/>
      <c r="S723" s="849"/>
      <c r="W723" s="373"/>
      <c r="X723" s="373"/>
      <c r="Y723" s="373"/>
      <c r="Z723" s="1030"/>
      <c r="AA723" s="1030"/>
      <c r="AB723" s="1030"/>
      <c r="AC723" s="1030"/>
      <c r="AD723" s="1030"/>
      <c r="AE723" s="1030"/>
      <c r="AF723" s="1030"/>
      <c r="AG723" s="1030"/>
      <c r="AH723" s="1030"/>
      <c r="AI723" s="1030"/>
      <c r="AJ723" s="1030"/>
      <c r="AK723" s="1030"/>
      <c r="AL723" s="1030"/>
      <c r="AM723" s="1030"/>
      <c r="AN723" s="1030"/>
      <c r="AO723" s="1030"/>
      <c r="AP723" s="1030"/>
      <c r="AQ723" s="1030"/>
      <c r="AR723" s="1030"/>
      <c r="AS723" s="1030"/>
      <c r="AT723" s="1030"/>
      <c r="AU723" s="1030"/>
      <c r="AV723" s="1030"/>
      <c r="AW723" s="1030"/>
      <c r="AX723" s="1030"/>
      <c r="AY723" s="1030"/>
      <c r="AZ723" s="1030"/>
      <c r="BA723" s="1030"/>
      <c r="BB723" s="1030"/>
      <c r="BC723" s="1030"/>
    </row>
    <row r="724" spans="1:55" s="1" customFormat="1" ht="13.5" hidden="1">
      <c r="A724" s="281"/>
      <c r="B724" s="855" t="s">
        <v>390</v>
      </c>
      <c r="C724" s="281"/>
      <c r="I724" s="891"/>
      <c r="J724" s="903"/>
      <c r="K724" s="17"/>
      <c r="L724" s="17"/>
      <c r="M724" s="17"/>
      <c r="N724" s="17"/>
      <c r="O724" s="1168"/>
      <c r="P724" s="1179"/>
      <c r="Q724" s="17"/>
      <c r="R724" s="848"/>
      <c r="S724" s="849"/>
      <c r="W724" s="373"/>
      <c r="X724" s="373"/>
      <c r="Y724" s="373"/>
      <c r="Z724" s="1030"/>
      <c r="AA724" s="1030"/>
      <c r="AB724" s="1030"/>
      <c r="AC724" s="1030"/>
      <c r="AD724" s="1030"/>
      <c r="AE724" s="1030"/>
      <c r="AF724" s="1030"/>
      <c r="AG724" s="1030"/>
      <c r="AH724" s="1030"/>
      <c r="AI724" s="1030"/>
      <c r="AJ724" s="1030"/>
      <c r="AK724" s="1030"/>
      <c r="AL724" s="1030"/>
      <c r="AM724" s="1030"/>
      <c r="AN724" s="1030"/>
      <c r="AO724" s="1030"/>
      <c r="AP724" s="1030"/>
      <c r="AQ724" s="1030"/>
      <c r="AR724" s="1030"/>
      <c r="AS724" s="1030"/>
      <c r="AT724" s="1030"/>
      <c r="AU724" s="1030"/>
      <c r="AV724" s="1030"/>
      <c r="AW724" s="1030"/>
      <c r="AX724" s="1030"/>
      <c r="AY724" s="1030"/>
      <c r="AZ724" s="1030"/>
      <c r="BA724" s="1030"/>
      <c r="BB724" s="1030"/>
      <c r="BC724" s="1030"/>
    </row>
    <row r="725" spans="1:55" s="1" customFormat="1" ht="13.5" hidden="1">
      <c r="A725" s="281"/>
      <c r="B725" s="855" t="s">
        <v>344</v>
      </c>
      <c r="C725" s="281"/>
      <c r="I725" s="891"/>
      <c r="J725" s="903"/>
      <c r="K725" s="17"/>
      <c r="L725" s="17"/>
      <c r="M725" s="17"/>
      <c r="N725" s="17"/>
      <c r="O725" s="1168"/>
      <c r="P725" s="1179"/>
      <c r="Q725" s="17"/>
      <c r="R725" s="848"/>
      <c r="S725" s="849"/>
      <c r="W725" s="373"/>
      <c r="X725" s="373"/>
      <c r="Y725" s="373"/>
      <c r="Z725" s="1030"/>
      <c r="AA725" s="1030"/>
      <c r="AB725" s="1030"/>
      <c r="AC725" s="1030"/>
      <c r="AD725" s="1030"/>
      <c r="AE725" s="1030"/>
      <c r="AF725" s="1030"/>
      <c r="AG725" s="1030"/>
      <c r="AH725" s="1030"/>
      <c r="AI725" s="1030"/>
      <c r="AJ725" s="1030"/>
      <c r="AK725" s="1030"/>
      <c r="AL725" s="1030"/>
      <c r="AM725" s="1030"/>
      <c r="AN725" s="1030"/>
      <c r="AO725" s="1030"/>
      <c r="AP725" s="1030"/>
      <c r="AQ725" s="1030"/>
      <c r="AR725" s="1030"/>
      <c r="AS725" s="1030"/>
      <c r="AT725" s="1030"/>
      <c r="AU725" s="1030"/>
      <c r="AV725" s="1030"/>
      <c r="AW725" s="1030"/>
      <c r="AX725" s="1030"/>
      <c r="AY725" s="1030"/>
      <c r="AZ725" s="1030"/>
      <c r="BA725" s="1030"/>
      <c r="BB725" s="1030"/>
      <c r="BC725" s="1030"/>
    </row>
    <row r="726" spans="1:55" s="1" customFormat="1" ht="13.5" hidden="1">
      <c r="A726" s="281"/>
      <c r="B726" s="852" t="s">
        <v>864</v>
      </c>
      <c r="C726" s="281"/>
      <c r="I726" s="891"/>
      <c r="J726" s="903"/>
      <c r="K726" s="17"/>
      <c r="L726" s="17"/>
      <c r="M726" s="17"/>
      <c r="N726" s="17"/>
      <c r="O726" s="1168"/>
      <c r="P726" s="1179"/>
      <c r="Q726" s="17"/>
      <c r="R726" s="848"/>
      <c r="S726" s="849"/>
      <c r="W726" s="373"/>
      <c r="X726" s="373"/>
      <c r="Y726" s="373"/>
      <c r="Z726" s="1030"/>
      <c r="AA726" s="1030"/>
      <c r="AB726" s="1030"/>
      <c r="AC726" s="1030"/>
      <c r="AD726" s="1030"/>
      <c r="AE726" s="1030"/>
      <c r="AF726" s="1030"/>
      <c r="AG726" s="1030"/>
      <c r="AH726" s="1030"/>
      <c r="AI726" s="1030"/>
      <c r="AJ726" s="1030"/>
      <c r="AK726" s="1030"/>
      <c r="AL726" s="1030"/>
      <c r="AM726" s="1030"/>
      <c r="AN726" s="1030"/>
      <c r="AO726" s="1030"/>
      <c r="AP726" s="1030"/>
      <c r="AQ726" s="1030"/>
      <c r="AR726" s="1030"/>
      <c r="AS726" s="1030"/>
      <c r="AT726" s="1030"/>
      <c r="AU726" s="1030"/>
      <c r="AV726" s="1030"/>
      <c r="AW726" s="1030"/>
      <c r="AX726" s="1030"/>
      <c r="AY726" s="1030"/>
      <c r="AZ726" s="1030"/>
      <c r="BA726" s="1030"/>
      <c r="BB726" s="1030"/>
      <c r="BC726" s="1030"/>
    </row>
    <row r="727" spans="1:55" s="1" customFormat="1" ht="13.5" hidden="1">
      <c r="A727" s="281"/>
      <c r="B727" s="600" t="s">
        <v>865</v>
      </c>
      <c r="C727" s="281"/>
      <c r="I727" s="891"/>
      <c r="J727" s="903"/>
      <c r="K727" s="17"/>
      <c r="L727" s="17"/>
      <c r="M727" s="17"/>
      <c r="N727" s="17"/>
      <c r="O727" s="1168"/>
      <c r="P727" s="1179"/>
      <c r="Q727" s="17"/>
      <c r="R727" s="848"/>
      <c r="S727" s="849"/>
      <c r="W727" s="373"/>
      <c r="X727" s="373"/>
      <c r="Y727" s="373"/>
      <c r="Z727" s="1030"/>
      <c r="AA727" s="1030"/>
      <c r="AB727" s="1030"/>
      <c r="AC727" s="1030"/>
      <c r="AD727" s="1030"/>
      <c r="AE727" s="1030"/>
      <c r="AF727" s="1030"/>
      <c r="AG727" s="1030"/>
      <c r="AH727" s="1030"/>
      <c r="AI727" s="1030"/>
      <c r="AJ727" s="1030"/>
      <c r="AK727" s="1030"/>
      <c r="AL727" s="1030"/>
      <c r="AM727" s="1030"/>
      <c r="AN727" s="1030"/>
      <c r="AO727" s="1030"/>
      <c r="AP727" s="1030"/>
      <c r="AQ727" s="1030"/>
      <c r="AR727" s="1030"/>
      <c r="AS727" s="1030"/>
      <c r="AT727" s="1030"/>
      <c r="AU727" s="1030"/>
      <c r="AV727" s="1030"/>
      <c r="AW727" s="1030"/>
      <c r="AX727" s="1030"/>
      <c r="AY727" s="1030"/>
      <c r="AZ727" s="1030"/>
      <c r="BA727" s="1030"/>
      <c r="BB727" s="1030"/>
      <c r="BC727" s="1030"/>
    </row>
    <row r="728" spans="1:55" s="1" customFormat="1" ht="13.5" hidden="1">
      <c r="A728" s="281"/>
      <c r="B728" s="852" t="s">
        <v>866</v>
      </c>
      <c r="C728" s="281"/>
      <c r="I728" s="891"/>
      <c r="J728" s="903"/>
      <c r="K728" s="17"/>
      <c r="L728" s="17"/>
      <c r="M728" s="17"/>
      <c r="N728" s="17"/>
      <c r="O728" s="1168"/>
      <c r="P728" s="1179"/>
      <c r="Q728" s="17"/>
      <c r="R728" s="848"/>
      <c r="S728" s="849"/>
      <c r="W728" s="373"/>
      <c r="X728" s="373"/>
      <c r="Y728" s="373"/>
      <c r="Z728" s="1030"/>
      <c r="AA728" s="1030"/>
      <c r="AB728" s="1030"/>
      <c r="AC728" s="1030"/>
      <c r="AD728" s="1030"/>
      <c r="AE728" s="1030"/>
      <c r="AF728" s="1030"/>
      <c r="AG728" s="1030"/>
      <c r="AH728" s="1030"/>
      <c r="AI728" s="1030"/>
      <c r="AJ728" s="1030"/>
      <c r="AK728" s="1030"/>
      <c r="AL728" s="1030"/>
      <c r="AM728" s="1030"/>
      <c r="AN728" s="1030"/>
      <c r="AO728" s="1030"/>
      <c r="AP728" s="1030"/>
      <c r="AQ728" s="1030"/>
      <c r="AR728" s="1030"/>
      <c r="AS728" s="1030"/>
      <c r="AT728" s="1030"/>
      <c r="AU728" s="1030"/>
      <c r="AV728" s="1030"/>
      <c r="AW728" s="1030"/>
      <c r="AX728" s="1030"/>
      <c r="AY728" s="1030"/>
      <c r="AZ728" s="1030"/>
      <c r="BA728" s="1030"/>
      <c r="BB728" s="1030"/>
      <c r="BC728" s="1030"/>
    </row>
    <row r="729" spans="1:55" s="1" customFormat="1" ht="13.5" hidden="1">
      <c r="A729" s="281"/>
      <c r="B729" s="852" t="s">
        <v>867</v>
      </c>
      <c r="C729" s="281"/>
      <c r="I729" s="891"/>
      <c r="J729" s="903"/>
      <c r="K729" s="17"/>
      <c r="L729" s="17"/>
      <c r="M729" s="17"/>
      <c r="N729" s="17"/>
      <c r="O729" s="1168"/>
      <c r="P729" s="1179"/>
      <c r="Q729" s="17"/>
      <c r="R729" s="848"/>
      <c r="S729" s="849"/>
      <c r="W729" s="373"/>
      <c r="X729" s="373"/>
      <c r="Y729" s="373"/>
      <c r="Z729" s="1030"/>
      <c r="AA729" s="1030"/>
      <c r="AB729" s="1030"/>
      <c r="AC729" s="1030"/>
      <c r="AD729" s="1030"/>
      <c r="AE729" s="1030"/>
      <c r="AF729" s="1030"/>
      <c r="AG729" s="1030"/>
      <c r="AH729" s="1030"/>
      <c r="AI729" s="1030"/>
      <c r="AJ729" s="1030"/>
      <c r="AK729" s="1030"/>
      <c r="AL729" s="1030"/>
      <c r="AM729" s="1030"/>
      <c r="AN729" s="1030"/>
      <c r="AO729" s="1030"/>
      <c r="AP729" s="1030"/>
      <c r="AQ729" s="1030"/>
      <c r="AR729" s="1030"/>
      <c r="AS729" s="1030"/>
      <c r="AT729" s="1030"/>
      <c r="AU729" s="1030"/>
      <c r="AV729" s="1030"/>
      <c r="AW729" s="1030"/>
      <c r="AX729" s="1030"/>
      <c r="AY729" s="1030"/>
      <c r="AZ729" s="1030"/>
      <c r="BA729" s="1030"/>
      <c r="BB729" s="1030"/>
      <c r="BC729" s="1030"/>
    </row>
    <row r="730" spans="1:55" s="1" customFormat="1" ht="13.5" hidden="1">
      <c r="A730" s="281"/>
      <c r="B730" s="852" t="s">
        <v>868</v>
      </c>
      <c r="C730" s="281"/>
      <c r="I730" s="891"/>
      <c r="J730" s="903"/>
      <c r="K730" s="17"/>
      <c r="L730" s="17"/>
      <c r="M730" s="17"/>
      <c r="N730" s="17"/>
      <c r="O730" s="1168"/>
      <c r="P730" s="1179"/>
      <c r="Q730" s="17"/>
      <c r="R730" s="848"/>
      <c r="S730" s="849"/>
      <c r="W730" s="373"/>
      <c r="X730" s="373"/>
      <c r="Y730" s="373"/>
      <c r="Z730" s="1030"/>
      <c r="AA730" s="1030"/>
      <c r="AB730" s="1030"/>
      <c r="AC730" s="1030"/>
      <c r="AD730" s="1030"/>
      <c r="AE730" s="1030"/>
      <c r="AF730" s="1030"/>
      <c r="AG730" s="1030"/>
      <c r="AH730" s="1030"/>
      <c r="AI730" s="1030"/>
      <c r="AJ730" s="1030"/>
      <c r="AK730" s="1030"/>
      <c r="AL730" s="1030"/>
      <c r="AM730" s="1030"/>
      <c r="AN730" s="1030"/>
      <c r="AO730" s="1030"/>
      <c r="AP730" s="1030"/>
      <c r="AQ730" s="1030"/>
      <c r="AR730" s="1030"/>
      <c r="AS730" s="1030"/>
      <c r="AT730" s="1030"/>
      <c r="AU730" s="1030"/>
      <c r="AV730" s="1030"/>
      <c r="AW730" s="1030"/>
      <c r="AX730" s="1030"/>
      <c r="AY730" s="1030"/>
      <c r="AZ730" s="1030"/>
      <c r="BA730" s="1030"/>
      <c r="BB730" s="1030"/>
      <c r="BC730" s="1030"/>
    </row>
    <row r="731" spans="1:55" s="1" customFormat="1" ht="13.5" hidden="1">
      <c r="A731" s="281"/>
      <c r="B731" s="600" t="s">
        <v>869</v>
      </c>
      <c r="C731" s="281"/>
      <c r="I731" s="891"/>
      <c r="J731" s="903"/>
      <c r="K731" s="17"/>
      <c r="L731" s="17"/>
      <c r="M731" s="17"/>
      <c r="N731" s="17"/>
      <c r="O731" s="1168"/>
      <c r="P731" s="1179"/>
      <c r="Q731" s="17"/>
      <c r="R731" s="848"/>
      <c r="S731" s="849"/>
      <c r="W731" s="373"/>
      <c r="X731" s="373"/>
      <c r="Y731" s="373"/>
      <c r="Z731" s="1030"/>
      <c r="AA731" s="1030"/>
      <c r="AB731" s="1030"/>
      <c r="AC731" s="1030"/>
      <c r="AD731" s="1030"/>
      <c r="AE731" s="1030"/>
      <c r="AF731" s="1030"/>
      <c r="AG731" s="1030"/>
      <c r="AH731" s="1030"/>
      <c r="AI731" s="1030"/>
      <c r="AJ731" s="1030"/>
      <c r="AK731" s="1030"/>
      <c r="AL731" s="1030"/>
      <c r="AM731" s="1030"/>
      <c r="AN731" s="1030"/>
      <c r="AO731" s="1030"/>
      <c r="AP731" s="1030"/>
      <c r="AQ731" s="1030"/>
      <c r="AR731" s="1030"/>
      <c r="AS731" s="1030"/>
      <c r="AT731" s="1030"/>
      <c r="AU731" s="1030"/>
      <c r="AV731" s="1030"/>
      <c r="AW731" s="1030"/>
      <c r="AX731" s="1030"/>
      <c r="AY731" s="1030"/>
      <c r="AZ731" s="1030"/>
      <c r="BA731" s="1030"/>
      <c r="BB731" s="1030"/>
      <c r="BC731" s="1030"/>
    </row>
    <row r="732" spans="1:55" s="1" customFormat="1" ht="13.5" hidden="1">
      <c r="A732" s="281"/>
      <c r="B732" s="853" t="s">
        <v>870</v>
      </c>
      <c r="C732" s="281"/>
      <c r="I732" s="891"/>
      <c r="J732" s="903"/>
      <c r="K732" s="17"/>
      <c r="L732" s="17"/>
      <c r="M732" s="17"/>
      <c r="N732" s="17"/>
      <c r="O732" s="1168"/>
      <c r="P732" s="1179"/>
      <c r="Q732" s="17"/>
      <c r="R732" s="848"/>
      <c r="S732" s="849"/>
      <c r="W732" s="373"/>
      <c r="X732" s="373"/>
      <c r="Y732" s="373"/>
      <c r="Z732" s="1030"/>
      <c r="AA732" s="1030"/>
      <c r="AB732" s="1030"/>
      <c r="AC732" s="1030"/>
      <c r="AD732" s="1030"/>
      <c r="AE732" s="1030"/>
      <c r="AF732" s="1030"/>
      <c r="AG732" s="1030"/>
      <c r="AH732" s="1030"/>
      <c r="AI732" s="1030"/>
      <c r="AJ732" s="1030"/>
      <c r="AK732" s="1030"/>
      <c r="AL732" s="1030"/>
      <c r="AM732" s="1030"/>
      <c r="AN732" s="1030"/>
      <c r="AO732" s="1030"/>
      <c r="AP732" s="1030"/>
      <c r="AQ732" s="1030"/>
      <c r="AR732" s="1030"/>
      <c r="AS732" s="1030"/>
      <c r="AT732" s="1030"/>
      <c r="AU732" s="1030"/>
      <c r="AV732" s="1030"/>
      <c r="AW732" s="1030"/>
      <c r="AX732" s="1030"/>
      <c r="AY732" s="1030"/>
      <c r="AZ732" s="1030"/>
      <c r="BA732" s="1030"/>
      <c r="BB732" s="1030"/>
      <c r="BC732" s="1030"/>
    </row>
    <row r="733" spans="1:55" s="1" customFormat="1" ht="13.5" hidden="1">
      <c r="A733" s="281"/>
      <c r="B733" s="853" t="s">
        <v>871</v>
      </c>
      <c r="C733" s="281"/>
      <c r="I733" s="891"/>
      <c r="J733" s="903"/>
      <c r="K733" s="17"/>
      <c r="L733" s="17"/>
      <c r="M733" s="17"/>
      <c r="N733" s="17"/>
      <c r="O733" s="1168"/>
      <c r="P733" s="1179"/>
      <c r="Q733" s="17"/>
      <c r="R733" s="848"/>
      <c r="S733" s="849"/>
      <c r="W733" s="373"/>
      <c r="X733" s="373"/>
      <c r="Y733" s="373"/>
      <c r="Z733" s="1030"/>
      <c r="AA733" s="1030"/>
      <c r="AB733" s="1030"/>
      <c r="AC733" s="1030"/>
      <c r="AD733" s="1030"/>
      <c r="AE733" s="1030"/>
      <c r="AF733" s="1030"/>
      <c r="AG733" s="1030"/>
      <c r="AH733" s="1030"/>
      <c r="AI733" s="1030"/>
      <c r="AJ733" s="1030"/>
      <c r="AK733" s="1030"/>
      <c r="AL733" s="1030"/>
      <c r="AM733" s="1030"/>
      <c r="AN733" s="1030"/>
      <c r="AO733" s="1030"/>
      <c r="AP733" s="1030"/>
      <c r="AQ733" s="1030"/>
      <c r="AR733" s="1030"/>
      <c r="AS733" s="1030"/>
      <c r="AT733" s="1030"/>
      <c r="AU733" s="1030"/>
      <c r="AV733" s="1030"/>
      <c r="AW733" s="1030"/>
      <c r="AX733" s="1030"/>
      <c r="AY733" s="1030"/>
      <c r="AZ733" s="1030"/>
      <c r="BA733" s="1030"/>
      <c r="BB733" s="1030"/>
      <c r="BC733" s="1030"/>
    </row>
    <row r="734" spans="1:55" s="1" customFormat="1" ht="13.5" hidden="1">
      <c r="A734" s="281"/>
      <c r="B734" s="853" t="s">
        <v>872</v>
      </c>
      <c r="C734" s="281"/>
      <c r="I734" s="891"/>
      <c r="J734" s="903"/>
      <c r="K734" s="17"/>
      <c r="L734" s="17"/>
      <c r="M734" s="17"/>
      <c r="N734" s="17"/>
      <c r="O734" s="1168"/>
      <c r="P734" s="1179"/>
      <c r="Q734" s="17"/>
      <c r="R734" s="848"/>
      <c r="S734" s="849"/>
      <c r="W734" s="373"/>
      <c r="X734" s="373"/>
      <c r="Y734" s="373"/>
      <c r="Z734" s="1030"/>
      <c r="AA734" s="1030"/>
      <c r="AB734" s="1030"/>
      <c r="AC734" s="1030"/>
      <c r="AD734" s="1030"/>
      <c r="AE734" s="1030"/>
      <c r="AF734" s="1030"/>
      <c r="AG734" s="1030"/>
      <c r="AH734" s="1030"/>
      <c r="AI734" s="1030"/>
      <c r="AJ734" s="1030"/>
      <c r="AK734" s="1030"/>
      <c r="AL734" s="1030"/>
      <c r="AM734" s="1030"/>
      <c r="AN734" s="1030"/>
      <c r="AO734" s="1030"/>
      <c r="AP734" s="1030"/>
      <c r="AQ734" s="1030"/>
      <c r="AR734" s="1030"/>
      <c r="AS734" s="1030"/>
      <c r="AT734" s="1030"/>
      <c r="AU734" s="1030"/>
      <c r="AV734" s="1030"/>
      <c r="AW734" s="1030"/>
      <c r="AX734" s="1030"/>
      <c r="AY734" s="1030"/>
      <c r="AZ734" s="1030"/>
      <c r="BA734" s="1030"/>
      <c r="BB734" s="1030"/>
      <c r="BC734" s="1030"/>
    </row>
    <row r="735" spans="1:55" s="1" customFormat="1" ht="13.5" hidden="1">
      <c r="A735" s="281"/>
      <c r="B735" s="600" t="s">
        <v>873</v>
      </c>
      <c r="C735" s="281"/>
      <c r="I735" s="891"/>
      <c r="J735" s="903"/>
      <c r="K735" s="17"/>
      <c r="L735" s="17"/>
      <c r="M735" s="17"/>
      <c r="N735" s="17"/>
      <c r="O735" s="1168"/>
      <c r="P735" s="1179"/>
      <c r="Q735" s="17"/>
      <c r="R735" s="848"/>
      <c r="S735" s="849"/>
      <c r="W735" s="373"/>
      <c r="X735" s="373"/>
      <c r="Y735" s="373"/>
      <c r="Z735" s="1030"/>
      <c r="AA735" s="1030"/>
      <c r="AB735" s="1030"/>
      <c r="AC735" s="1030"/>
      <c r="AD735" s="1030"/>
      <c r="AE735" s="1030"/>
      <c r="AF735" s="1030"/>
      <c r="AG735" s="1030"/>
      <c r="AH735" s="1030"/>
      <c r="AI735" s="1030"/>
      <c r="AJ735" s="1030"/>
      <c r="AK735" s="1030"/>
      <c r="AL735" s="1030"/>
      <c r="AM735" s="1030"/>
      <c r="AN735" s="1030"/>
      <c r="AO735" s="1030"/>
      <c r="AP735" s="1030"/>
      <c r="AQ735" s="1030"/>
      <c r="AR735" s="1030"/>
      <c r="AS735" s="1030"/>
      <c r="AT735" s="1030"/>
      <c r="AU735" s="1030"/>
      <c r="AV735" s="1030"/>
      <c r="AW735" s="1030"/>
      <c r="AX735" s="1030"/>
      <c r="AY735" s="1030"/>
      <c r="AZ735" s="1030"/>
      <c r="BA735" s="1030"/>
      <c r="BB735" s="1030"/>
      <c r="BC735" s="1030"/>
    </row>
    <row r="736" spans="1:55" s="1" customFormat="1" ht="13.5" hidden="1">
      <c r="A736" s="281"/>
      <c r="B736" s="852" t="s">
        <v>874</v>
      </c>
      <c r="C736" s="281"/>
      <c r="I736" s="891"/>
      <c r="J736" s="903"/>
      <c r="K736" s="17"/>
      <c r="L736" s="17"/>
      <c r="M736" s="17"/>
      <c r="N736" s="17"/>
      <c r="O736" s="1168"/>
      <c r="P736" s="1179"/>
      <c r="Q736" s="17"/>
      <c r="R736" s="848"/>
      <c r="S736" s="849"/>
      <c r="W736" s="373"/>
      <c r="X736" s="373"/>
      <c r="Y736" s="373"/>
      <c r="Z736" s="1030"/>
      <c r="AA736" s="1030"/>
      <c r="AB736" s="1030"/>
      <c r="AC736" s="1030"/>
      <c r="AD736" s="1030"/>
      <c r="AE736" s="1030"/>
      <c r="AF736" s="1030"/>
      <c r="AG736" s="1030"/>
      <c r="AH736" s="1030"/>
      <c r="AI736" s="1030"/>
      <c r="AJ736" s="1030"/>
      <c r="AK736" s="1030"/>
      <c r="AL736" s="1030"/>
      <c r="AM736" s="1030"/>
      <c r="AN736" s="1030"/>
      <c r="AO736" s="1030"/>
      <c r="AP736" s="1030"/>
      <c r="AQ736" s="1030"/>
      <c r="AR736" s="1030"/>
      <c r="AS736" s="1030"/>
      <c r="AT736" s="1030"/>
      <c r="AU736" s="1030"/>
      <c r="AV736" s="1030"/>
      <c r="AW736" s="1030"/>
      <c r="AX736" s="1030"/>
      <c r="AY736" s="1030"/>
      <c r="AZ736" s="1030"/>
      <c r="BA736" s="1030"/>
      <c r="BB736" s="1030"/>
      <c r="BC736" s="1030"/>
    </row>
    <row r="737" spans="1:55" s="1" customFormat="1" ht="13.5" hidden="1">
      <c r="A737" s="281"/>
      <c r="B737" s="852" t="s">
        <v>875</v>
      </c>
      <c r="C737" s="281"/>
      <c r="I737" s="891"/>
      <c r="J737" s="903"/>
      <c r="K737" s="17"/>
      <c r="L737" s="17"/>
      <c r="M737" s="17"/>
      <c r="N737" s="17"/>
      <c r="O737" s="1168"/>
      <c r="P737" s="1179"/>
      <c r="Q737" s="17"/>
      <c r="R737" s="848"/>
      <c r="S737" s="849"/>
      <c r="W737" s="373"/>
      <c r="X737" s="373"/>
      <c r="Y737" s="373"/>
      <c r="Z737" s="1030"/>
      <c r="AA737" s="1030"/>
      <c r="AB737" s="1030"/>
      <c r="AC737" s="1030"/>
      <c r="AD737" s="1030"/>
      <c r="AE737" s="1030"/>
      <c r="AF737" s="1030"/>
      <c r="AG737" s="1030"/>
      <c r="AH737" s="1030"/>
      <c r="AI737" s="1030"/>
      <c r="AJ737" s="1030"/>
      <c r="AK737" s="1030"/>
      <c r="AL737" s="1030"/>
      <c r="AM737" s="1030"/>
      <c r="AN737" s="1030"/>
      <c r="AO737" s="1030"/>
      <c r="AP737" s="1030"/>
      <c r="AQ737" s="1030"/>
      <c r="AR737" s="1030"/>
      <c r="AS737" s="1030"/>
      <c r="AT737" s="1030"/>
      <c r="AU737" s="1030"/>
      <c r="AV737" s="1030"/>
      <c r="AW737" s="1030"/>
      <c r="AX737" s="1030"/>
      <c r="AY737" s="1030"/>
      <c r="AZ737" s="1030"/>
      <c r="BA737" s="1030"/>
      <c r="BB737" s="1030"/>
      <c r="BC737" s="1030"/>
    </row>
    <row r="738" spans="1:55" s="1" customFormat="1" ht="13.5" hidden="1">
      <c r="A738" s="281"/>
      <c r="B738" s="852" t="s">
        <v>876</v>
      </c>
      <c r="C738" s="281"/>
      <c r="I738" s="891"/>
      <c r="J738" s="903"/>
      <c r="K738" s="17"/>
      <c r="L738" s="17"/>
      <c r="M738" s="17"/>
      <c r="N738" s="17"/>
      <c r="O738" s="1168"/>
      <c r="P738" s="1179"/>
      <c r="Q738" s="17"/>
      <c r="R738" s="848"/>
      <c r="S738" s="849"/>
      <c r="W738" s="373"/>
      <c r="X738" s="373"/>
      <c r="Y738" s="373"/>
      <c r="Z738" s="1030"/>
      <c r="AA738" s="1030"/>
      <c r="AB738" s="1030"/>
      <c r="AC738" s="1030"/>
      <c r="AD738" s="1030"/>
      <c r="AE738" s="1030"/>
      <c r="AF738" s="1030"/>
      <c r="AG738" s="1030"/>
      <c r="AH738" s="1030"/>
      <c r="AI738" s="1030"/>
      <c r="AJ738" s="1030"/>
      <c r="AK738" s="1030"/>
      <c r="AL738" s="1030"/>
      <c r="AM738" s="1030"/>
      <c r="AN738" s="1030"/>
      <c r="AO738" s="1030"/>
      <c r="AP738" s="1030"/>
      <c r="AQ738" s="1030"/>
      <c r="AR738" s="1030"/>
      <c r="AS738" s="1030"/>
      <c r="AT738" s="1030"/>
      <c r="AU738" s="1030"/>
      <c r="AV738" s="1030"/>
      <c r="AW738" s="1030"/>
      <c r="AX738" s="1030"/>
      <c r="AY738" s="1030"/>
      <c r="AZ738" s="1030"/>
      <c r="BA738" s="1030"/>
      <c r="BB738" s="1030"/>
      <c r="BC738" s="1030"/>
    </row>
    <row r="739" spans="1:55" s="1" customFormat="1" ht="13.5" hidden="1">
      <c r="A739" s="281"/>
      <c r="B739" s="853" t="s">
        <v>877</v>
      </c>
      <c r="C739" s="281"/>
      <c r="I739" s="891"/>
      <c r="J739" s="903"/>
      <c r="K739" s="17"/>
      <c r="L739" s="17"/>
      <c r="M739" s="17"/>
      <c r="N739" s="17"/>
      <c r="O739" s="1168"/>
      <c r="P739" s="1179"/>
      <c r="Q739" s="17"/>
      <c r="R739" s="848"/>
      <c r="S739" s="849"/>
      <c r="W739" s="373"/>
      <c r="X739" s="373"/>
      <c r="Y739" s="373"/>
      <c r="Z739" s="1030"/>
      <c r="AA739" s="1030"/>
      <c r="AB739" s="1030"/>
      <c r="AC739" s="1030"/>
      <c r="AD739" s="1030"/>
      <c r="AE739" s="1030"/>
      <c r="AF739" s="1030"/>
      <c r="AG739" s="1030"/>
      <c r="AH739" s="1030"/>
      <c r="AI739" s="1030"/>
      <c r="AJ739" s="1030"/>
      <c r="AK739" s="1030"/>
      <c r="AL739" s="1030"/>
      <c r="AM739" s="1030"/>
      <c r="AN739" s="1030"/>
      <c r="AO739" s="1030"/>
      <c r="AP739" s="1030"/>
      <c r="AQ739" s="1030"/>
      <c r="AR739" s="1030"/>
      <c r="AS739" s="1030"/>
      <c r="AT739" s="1030"/>
      <c r="AU739" s="1030"/>
      <c r="AV739" s="1030"/>
      <c r="AW739" s="1030"/>
      <c r="AX739" s="1030"/>
      <c r="AY739" s="1030"/>
      <c r="AZ739" s="1030"/>
      <c r="BA739" s="1030"/>
      <c r="BB739" s="1030"/>
      <c r="BC739" s="1030"/>
    </row>
    <row r="740" spans="1:55" s="1" customFormat="1" ht="13.5" hidden="1">
      <c r="A740" s="281"/>
      <c r="B740" s="852" t="s">
        <v>878</v>
      </c>
      <c r="C740" s="281"/>
      <c r="I740" s="891"/>
      <c r="J740" s="903"/>
      <c r="K740" s="17"/>
      <c r="L740" s="17"/>
      <c r="M740" s="17"/>
      <c r="N740" s="17"/>
      <c r="O740" s="1168"/>
      <c r="P740" s="1179"/>
      <c r="Q740" s="17"/>
      <c r="R740" s="848"/>
      <c r="S740" s="849"/>
      <c r="W740" s="373"/>
      <c r="X740" s="373"/>
      <c r="Y740" s="373"/>
      <c r="Z740" s="1030"/>
      <c r="AA740" s="1030"/>
      <c r="AB740" s="1030"/>
      <c r="AC740" s="1030"/>
      <c r="AD740" s="1030"/>
      <c r="AE740" s="1030"/>
      <c r="AF740" s="1030"/>
      <c r="AG740" s="1030"/>
      <c r="AH740" s="1030"/>
      <c r="AI740" s="1030"/>
      <c r="AJ740" s="1030"/>
      <c r="AK740" s="1030"/>
      <c r="AL740" s="1030"/>
      <c r="AM740" s="1030"/>
      <c r="AN740" s="1030"/>
      <c r="AO740" s="1030"/>
      <c r="AP740" s="1030"/>
      <c r="AQ740" s="1030"/>
      <c r="AR740" s="1030"/>
      <c r="AS740" s="1030"/>
      <c r="AT740" s="1030"/>
      <c r="AU740" s="1030"/>
      <c r="AV740" s="1030"/>
      <c r="AW740" s="1030"/>
      <c r="AX740" s="1030"/>
      <c r="AY740" s="1030"/>
      <c r="AZ740" s="1030"/>
      <c r="BA740" s="1030"/>
      <c r="BB740" s="1030"/>
      <c r="BC740" s="1030"/>
    </row>
    <row r="741" spans="1:55" s="1" customFormat="1" ht="13.5" hidden="1">
      <c r="A741" s="281"/>
      <c r="B741" s="600" t="s">
        <v>879</v>
      </c>
      <c r="C741" s="281"/>
      <c r="I741" s="891"/>
      <c r="J741" s="903"/>
      <c r="K741" s="17"/>
      <c r="L741" s="17"/>
      <c r="M741" s="17"/>
      <c r="N741" s="17"/>
      <c r="O741" s="1168"/>
      <c r="P741" s="1179"/>
      <c r="Q741" s="17"/>
      <c r="R741" s="848"/>
      <c r="S741" s="849"/>
      <c r="W741" s="373"/>
      <c r="X741" s="373"/>
      <c r="Y741" s="373"/>
      <c r="Z741" s="1030"/>
      <c r="AA741" s="1030"/>
      <c r="AB741" s="1030"/>
      <c r="AC741" s="1030"/>
      <c r="AD741" s="1030"/>
      <c r="AE741" s="1030"/>
      <c r="AF741" s="1030"/>
      <c r="AG741" s="1030"/>
      <c r="AH741" s="1030"/>
      <c r="AI741" s="1030"/>
      <c r="AJ741" s="1030"/>
      <c r="AK741" s="1030"/>
      <c r="AL741" s="1030"/>
      <c r="AM741" s="1030"/>
      <c r="AN741" s="1030"/>
      <c r="AO741" s="1030"/>
      <c r="AP741" s="1030"/>
      <c r="AQ741" s="1030"/>
      <c r="AR741" s="1030"/>
      <c r="AS741" s="1030"/>
      <c r="AT741" s="1030"/>
      <c r="AU741" s="1030"/>
      <c r="AV741" s="1030"/>
      <c r="AW741" s="1030"/>
      <c r="AX741" s="1030"/>
      <c r="AY741" s="1030"/>
      <c r="AZ741" s="1030"/>
      <c r="BA741" s="1030"/>
      <c r="BB741" s="1030"/>
      <c r="BC741" s="1030"/>
    </row>
    <row r="742" spans="1:55" s="1" customFormat="1" ht="13.5" hidden="1">
      <c r="A742" s="281"/>
      <c r="B742" s="600" t="s">
        <v>880</v>
      </c>
      <c r="C742" s="281"/>
      <c r="I742" s="891"/>
      <c r="J742" s="903"/>
      <c r="K742" s="17"/>
      <c r="L742" s="17"/>
      <c r="M742" s="17"/>
      <c r="N742" s="17"/>
      <c r="O742" s="1168"/>
      <c r="P742" s="1179"/>
      <c r="Q742" s="17"/>
      <c r="R742" s="848"/>
      <c r="S742" s="849"/>
      <c r="W742" s="373"/>
      <c r="X742" s="373"/>
      <c r="Y742" s="373"/>
      <c r="Z742" s="1030"/>
      <c r="AA742" s="1030"/>
      <c r="AB742" s="1030"/>
      <c r="AC742" s="1030"/>
      <c r="AD742" s="1030"/>
      <c r="AE742" s="1030"/>
      <c r="AF742" s="1030"/>
      <c r="AG742" s="1030"/>
      <c r="AH742" s="1030"/>
      <c r="AI742" s="1030"/>
      <c r="AJ742" s="1030"/>
      <c r="AK742" s="1030"/>
      <c r="AL742" s="1030"/>
      <c r="AM742" s="1030"/>
      <c r="AN742" s="1030"/>
      <c r="AO742" s="1030"/>
      <c r="AP742" s="1030"/>
      <c r="AQ742" s="1030"/>
      <c r="AR742" s="1030"/>
      <c r="AS742" s="1030"/>
      <c r="AT742" s="1030"/>
      <c r="AU742" s="1030"/>
      <c r="AV742" s="1030"/>
      <c r="AW742" s="1030"/>
      <c r="AX742" s="1030"/>
      <c r="AY742" s="1030"/>
      <c r="AZ742" s="1030"/>
      <c r="BA742" s="1030"/>
      <c r="BB742" s="1030"/>
      <c r="BC742" s="1030"/>
    </row>
    <row r="743" spans="1:55" s="1" customFormat="1" ht="13.5" hidden="1">
      <c r="A743" s="281"/>
      <c r="B743" s="852" t="s">
        <v>881</v>
      </c>
      <c r="C743" s="281"/>
      <c r="I743" s="891"/>
      <c r="J743" s="903"/>
      <c r="K743" s="17"/>
      <c r="L743" s="17"/>
      <c r="M743" s="17"/>
      <c r="N743" s="17"/>
      <c r="O743" s="1168"/>
      <c r="P743" s="1179"/>
      <c r="Q743" s="17"/>
      <c r="R743" s="848"/>
      <c r="S743" s="849"/>
      <c r="W743" s="373"/>
      <c r="X743" s="373"/>
      <c r="Y743" s="373"/>
      <c r="Z743" s="1030"/>
      <c r="AA743" s="1030"/>
      <c r="AB743" s="1030"/>
      <c r="AC743" s="1030"/>
      <c r="AD743" s="1030"/>
      <c r="AE743" s="1030"/>
      <c r="AF743" s="1030"/>
      <c r="AG743" s="1030"/>
      <c r="AH743" s="1030"/>
      <c r="AI743" s="1030"/>
      <c r="AJ743" s="1030"/>
      <c r="AK743" s="1030"/>
      <c r="AL743" s="1030"/>
      <c r="AM743" s="1030"/>
      <c r="AN743" s="1030"/>
      <c r="AO743" s="1030"/>
      <c r="AP743" s="1030"/>
      <c r="AQ743" s="1030"/>
      <c r="AR743" s="1030"/>
      <c r="AS743" s="1030"/>
      <c r="AT743" s="1030"/>
      <c r="AU743" s="1030"/>
      <c r="AV743" s="1030"/>
      <c r="AW743" s="1030"/>
      <c r="AX743" s="1030"/>
      <c r="AY743" s="1030"/>
      <c r="AZ743" s="1030"/>
      <c r="BA743" s="1030"/>
      <c r="BB743" s="1030"/>
      <c r="BC743" s="1030"/>
    </row>
    <row r="744" spans="1:55" s="1" customFormat="1" ht="13.5" hidden="1">
      <c r="A744" s="281"/>
      <c r="B744" s="852" t="s">
        <v>882</v>
      </c>
      <c r="C744" s="281"/>
      <c r="I744" s="891"/>
      <c r="J744" s="903"/>
      <c r="K744" s="17"/>
      <c r="L744" s="17"/>
      <c r="M744" s="17"/>
      <c r="N744" s="17"/>
      <c r="O744" s="1168"/>
      <c r="P744" s="1179"/>
      <c r="Q744" s="17"/>
      <c r="R744" s="848"/>
      <c r="S744" s="849"/>
      <c r="W744" s="373"/>
      <c r="X744" s="373"/>
      <c r="Y744" s="373"/>
      <c r="Z744" s="1030"/>
      <c r="AA744" s="1030"/>
      <c r="AB744" s="1030"/>
      <c r="AC744" s="1030"/>
      <c r="AD744" s="1030"/>
      <c r="AE744" s="1030"/>
      <c r="AF744" s="1030"/>
      <c r="AG744" s="1030"/>
      <c r="AH744" s="1030"/>
      <c r="AI744" s="1030"/>
      <c r="AJ744" s="1030"/>
      <c r="AK744" s="1030"/>
      <c r="AL744" s="1030"/>
      <c r="AM744" s="1030"/>
      <c r="AN744" s="1030"/>
      <c r="AO744" s="1030"/>
      <c r="AP744" s="1030"/>
      <c r="AQ744" s="1030"/>
      <c r="AR744" s="1030"/>
      <c r="AS744" s="1030"/>
      <c r="AT744" s="1030"/>
      <c r="AU744" s="1030"/>
      <c r="AV744" s="1030"/>
      <c r="AW744" s="1030"/>
      <c r="AX744" s="1030"/>
      <c r="AY744" s="1030"/>
      <c r="AZ744" s="1030"/>
      <c r="BA744" s="1030"/>
      <c r="BB744" s="1030"/>
      <c r="BC744" s="1030"/>
    </row>
    <row r="745" spans="1:55" s="1" customFormat="1" ht="13.5" hidden="1">
      <c r="A745" s="281"/>
      <c r="B745" s="852" t="s">
        <v>883</v>
      </c>
      <c r="C745" s="281"/>
      <c r="I745" s="891"/>
      <c r="J745" s="903"/>
      <c r="K745" s="17"/>
      <c r="L745" s="17"/>
      <c r="M745" s="17"/>
      <c r="N745" s="17"/>
      <c r="O745" s="1168"/>
      <c r="P745" s="1179"/>
      <c r="Q745" s="17"/>
      <c r="R745" s="848"/>
      <c r="S745" s="849"/>
      <c r="W745" s="373"/>
      <c r="X745" s="373"/>
      <c r="Y745" s="373"/>
      <c r="Z745" s="1030"/>
      <c r="AA745" s="1030"/>
      <c r="AB745" s="1030"/>
      <c r="AC745" s="1030"/>
      <c r="AD745" s="1030"/>
      <c r="AE745" s="1030"/>
      <c r="AF745" s="1030"/>
      <c r="AG745" s="1030"/>
      <c r="AH745" s="1030"/>
      <c r="AI745" s="1030"/>
      <c r="AJ745" s="1030"/>
      <c r="AK745" s="1030"/>
      <c r="AL745" s="1030"/>
      <c r="AM745" s="1030"/>
      <c r="AN745" s="1030"/>
      <c r="AO745" s="1030"/>
      <c r="AP745" s="1030"/>
      <c r="AQ745" s="1030"/>
      <c r="AR745" s="1030"/>
      <c r="AS745" s="1030"/>
      <c r="AT745" s="1030"/>
      <c r="AU745" s="1030"/>
      <c r="AV745" s="1030"/>
      <c r="AW745" s="1030"/>
      <c r="AX745" s="1030"/>
      <c r="AY745" s="1030"/>
      <c r="AZ745" s="1030"/>
      <c r="BA745" s="1030"/>
      <c r="BB745" s="1030"/>
      <c r="BC745" s="1030"/>
    </row>
    <row r="746" spans="1:55" s="1" customFormat="1" ht="13.5" hidden="1">
      <c r="A746" s="281"/>
      <c r="B746" s="852" t="s">
        <v>884</v>
      </c>
      <c r="C746" s="281"/>
      <c r="I746" s="891"/>
      <c r="J746" s="903"/>
      <c r="K746" s="17"/>
      <c r="L746" s="17"/>
      <c r="M746" s="17"/>
      <c r="N746" s="17"/>
      <c r="O746" s="1168"/>
      <c r="P746" s="1179"/>
      <c r="Q746" s="17"/>
      <c r="R746" s="848"/>
      <c r="S746" s="849"/>
      <c r="W746" s="373"/>
      <c r="X746" s="373"/>
      <c r="Y746" s="373"/>
      <c r="Z746" s="1030"/>
      <c r="AA746" s="1030"/>
      <c r="AB746" s="1030"/>
      <c r="AC746" s="1030"/>
      <c r="AD746" s="1030"/>
      <c r="AE746" s="1030"/>
      <c r="AF746" s="1030"/>
      <c r="AG746" s="1030"/>
      <c r="AH746" s="1030"/>
      <c r="AI746" s="1030"/>
      <c r="AJ746" s="1030"/>
      <c r="AK746" s="1030"/>
      <c r="AL746" s="1030"/>
      <c r="AM746" s="1030"/>
      <c r="AN746" s="1030"/>
      <c r="AO746" s="1030"/>
      <c r="AP746" s="1030"/>
      <c r="AQ746" s="1030"/>
      <c r="AR746" s="1030"/>
      <c r="AS746" s="1030"/>
      <c r="AT746" s="1030"/>
      <c r="AU746" s="1030"/>
      <c r="AV746" s="1030"/>
      <c r="AW746" s="1030"/>
      <c r="AX746" s="1030"/>
      <c r="AY746" s="1030"/>
      <c r="AZ746" s="1030"/>
      <c r="BA746" s="1030"/>
      <c r="BB746" s="1030"/>
      <c r="BC746" s="1030"/>
    </row>
    <row r="747" spans="1:55" s="1" customFormat="1" ht="13.5" hidden="1">
      <c r="A747" s="281"/>
      <c r="B747" s="851" t="s">
        <v>885</v>
      </c>
      <c r="C747" s="281"/>
      <c r="I747" s="891"/>
      <c r="J747" s="903"/>
      <c r="K747" s="17"/>
      <c r="L747" s="17"/>
      <c r="M747" s="17"/>
      <c r="N747" s="17"/>
      <c r="O747" s="1168"/>
      <c r="P747" s="1179"/>
      <c r="Q747" s="17"/>
      <c r="R747" s="848"/>
      <c r="S747" s="849"/>
      <c r="W747" s="373"/>
      <c r="X747" s="373"/>
      <c r="Y747" s="373"/>
      <c r="Z747" s="1030"/>
      <c r="AA747" s="1030"/>
      <c r="AB747" s="1030"/>
      <c r="AC747" s="1030"/>
      <c r="AD747" s="1030"/>
      <c r="AE747" s="1030"/>
      <c r="AF747" s="1030"/>
      <c r="AG747" s="1030"/>
      <c r="AH747" s="1030"/>
      <c r="AI747" s="1030"/>
      <c r="AJ747" s="1030"/>
      <c r="AK747" s="1030"/>
      <c r="AL747" s="1030"/>
      <c r="AM747" s="1030"/>
      <c r="AN747" s="1030"/>
      <c r="AO747" s="1030"/>
      <c r="AP747" s="1030"/>
      <c r="AQ747" s="1030"/>
      <c r="AR747" s="1030"/>
      <c r="AS747" s="1030"/>
      <c r="AT747" s="1030"/>
      <c r="AU747" s="1030"/>
      <c r="AV747" s="1030"/>
      <c r="AW747" s="1030"/>
      <c r="AX747" s="1030"/>
      <c r="AY747" s="1030"/>
      <c r="AZ747" s="1030"/>
      <c r="BA747" s="1030"/>
      <c r="BB747" s="1030"/>
      <c r="BC747" s="1030"/>
    </row>
    <row r="748" spans="1:55" s="1" customFormat="1" ht="13.5" hidden="1">
      <c r="A748" s="281"/>
      <c r="B748" s="853" t="s">
        <v>886</v>
      </c>
      <c r="C748" s="281"/>
      <c r="I748" s="891"/>
      <c r="J748" s="903"/>
      <c r="K748" s="17"/>
      <c r="L748" s="17"/>
      <c r="M748" s="17"/>
      <c r="N748" s="17"/>
      <c r="O748" s="1168"/>
      <c r="P748" s="1179"/>
      <c r="Q748" s="17"/>
      <c r="R748" s="848"/>
      <c r="S748" s="849"/>
      <c r="W748" s="373"/>
      <c r="X748" s="373"/>
      <c r="Y748" s="373"/>
      <c r="Z748" s="1030"/>
      <c r="AA748" s="1030"/>
      <c r="AB748" s="1030"/>
      <c r="AC748" s="1030"/>
      <c r="AD748" s="1030"/>
      <c r="AE748" s="1030"/>
      <c r="AF748" s="1030"/>
      <c r="AG748" s="1030"/>
      <c r="AH748" s="1030"/>
      <c r="AI748" s="1030"/>
      <c r="AJ748" s="1030"/>
      <c r="AK748" s="1030"/>
      <c r="AL748" s="1030"/>
      <c r="AM748" s="1030"/>
      <c r="AN748" s="1030"/>
      <c r="AO748" s="1030"/>
      <c r="AP748" s="1030"/>
      <c r="AQ748" s="1030"/>
      <c r="AR748" s="1030"/>
      <c r="AS748" s="1030"/>
      <c r="AT748" s="1030"/>
      <c r="AU748" s="1030"/>
      <c r="AV748" s="1030"/>
      <c r="AW748" s="1030"/>
      <c r="AX748" s="1030"/>
      <c r="AY748" s="1030"/>
      <c r="AZ748" s="1030"/>
      <c r="BA748" s="1030"/>
      <c r="BB748" s="1030"/>
      <c r="BC748" s="1030"/>
    </row>
    <row r="749" spans="1:55" s="1" customFormat="1" ht="13.5" hidden="1">
      <c r="A749" s="281"/>
      <c r="B749" s="853" t="s">
        <v>887</v>
      </c>
      <c r="C749" s="281"/>
      <c r="I749" s="891"/>
      <c r="J749" s="903"/>
      <c r="K749" s="17"/>
      <c r="L749" s="17"/>
      <c r="M749" s="17"/>
      <c r="N749" s="17"/>
      <c r="O749" s="1168"/>
      <c r="P749" s="1179"/>
      <c r="Q749" s="17"/>
      <c r="R749" s="848"/>
      <c r="S749" s="849"/>
      <c r="W749" s="373"/>
      <c r="X749" s="373"/>
      <c r="Y749" s="373"/>
      <c r="Z749" s="1030"/>
      <c r="AA749" s="1030"/>
      <c r="AB749" s="1030"/>
      <c r="AC749" s="1030"/>
      <c r="AD749" s="1030"/>
      <c r="AE749" s="1030"/>
      <c r="AF749" s="1030"/>
      <c r="AG749" s="1030"/>
      <c r="AH749" s="1030"/>
      <c r="AI749" s="1030"/>
      <c r="AJ749" s="1030"/>
      <c r="AK749" s="1030"/>
      <c r="AL749" s="1030"/>
      <c r="AM749" s="1030"/>
      <c r="AN749" s="1030"/>
      <c r="AO749" s="1030"/>
      <c r="AP749" s="1030"/>
      <c r="AQ749" s="1030"/>
      <c r="AR749" s="1030"/>
      <c r="AS749" s="1030"/>
      <c r="AT749" s="1030"/>
      <c r="AU749" s="1030"/>
      <c r="AV749" s="1030"/>
      <c r="AW749" s="1030"/>
      <c r="AX749" s="1030"/>
      <c r="AY749" s="1030"/>
      <c r="AZ749" s="1030"/>
      <c r="BA749" s="1030"/>
      <c r="BB749" s="1030"/>
      <c r="BC749" s="1030"/>
    </row>
    <row r="750" spans="1:55" s="1" customFormat="1" ht="13.5" hidden="1">
      <c r="A750" s="281"/>
      <c r="B750" s="853" t="s">
        <v>888</v>
      </c>
      <c r="C750" s="281"/>
      <c r="I750" s="891"/>
      <c r="J750" s="903"/>
      <c r="K750" s="17"/>
      <c r="L750" s="17"/>
      <c r="M750" s="17"/>
      <c r="N750" s="17"/>
      <c r="O750" s="1168"/>
      <c r="P750" s="1179"/>
      <c r="Q750" s="17"/>
      <c r="R750" s="848"/>
      <c r="S750" s="849"/>
      <c r="W750" s="373"/>
      <c r="X750" s="373"/>
      <c r="Y750" s="373"/>
      <c r="Z750" s="1030"/>
      <c r="AA750" s="1030"/>
      <c r="AB750" s="1030"/>
      <c r="AC750" s="1030"/>
      <c r="AD750" s="1030"/>
      <c r="AE750" s="1030"/>
      <c r="AF750" s="1030"/>
      <c r="AG750" s="1030"/>
      <c r="AH750" s="1030"/>
      <c r="AI750" s="1030"/>
      <c r="AJ750" s="1030"/>
      <c r="AK750" s="1030"/>
      <c r="AL750" s="1030"/>
      <c r="AM750" s="1030"/>
      <c r="AN750" s="1030"/>
      <c r="AO750" s="1030"/>
      <c r="AP750" s="1030"/>
      <c r="AQ750" s="1030"/>
      <c r="AR750" s="1030"/>
      <c r="AS750" s="1030"/>
      <c r="AT750" s="1030"/>
      <c r="AU750" s="1030"/>
      <c r="AV750" s="1030"/>
      <c r="AW750" s="1030"/>
      <c r="AX750" s="1030"/>
      <c r="AY750" s="1030"/>
      <c r="AZ750" s="1030"/>
      <c r="BA750" s="1030"/>
      <c r="BB750" s="1030"/>
      <c r="BC750" s="1030"/>
    </row>
    <row r="751" spans="1:55" s="1" customFormat="1" ht="13.5" hidden="1">
      <c r="A751" s="281"/>
      <c r="B751" s="856" t="s">
        <v>889</v>
      </c>
      <c r="C751" s="281"/>
      <c r="I751" s="891"/>
      <c r="J751" s="903"/>
      <c r="K751" s="17"/>
      <c r="L751" s="17"/>
      <c r="M751" s="17"/>
      <c r="N751" s="17"/>
      <c r="O751" s="1168"/>
      <c r="P751" s="1179"/>
      <c r="Q751" s="17"/>
      <c r="R751" s="848"/>
      <c r="S751" s="849"/>
      <c r="W751" s="373"/>
      <c r="X751" s="373"/>
      <c r="Y751" s="373"/>
      <c r="Z751" s="1030"/>
      <c r="AA751" s="1030"/>
      <c r="AB751" s="1030"/>
      <c r="AC751" s="1030"/>
      <c r="AD751" s="1030"/>
      <c r="AE751" s="1030"/>
      <c r="AF751" s="1030"/>
      <c r="AG751" s="1030"/>
      <c r="AH751" s="1030"/>
      <c r="AI751" s="1030"/>
      <c r="AJ751" s="1030"/>
      <c r="AK751" s="1030"/>
      <c r="AL751" s="1030"/>
      <c r="AM751" s="1030"/>
      <c r="AN751" s="1030"/>
      <c r="AO751" s="1030"/>
      <c r="AP751" s="1030"/>
      <c r="AQ751" s="1030"/>
      <c r="AR751" s="1030"/>
      <c r="AS751" s="1030"/>
      <c r="AT751" s="1030"/>
      <c r="AU751" s="1030"/>
      <c r="AV751" s="1030"/>
      <c r="AW751" s="1030"/>
      <c r="AX751" s="1030"/>
      <c r="AY751" s="1030"/>
      <c r="AZ751" s="1030"/>
      <c r="BA751" s="1030"/>
      <c r="BB751" s="1030"/>
      <c r="BC751" s="1030"/>
    </row>
    <row r="752" spans="1:55" s="1" customFormat="1" ht="13.5" hidden="1">
      <c r="A752" s="281"/>
      <c r="B752" s="853" t="s">
        <v>890</v>
      </c>
      <c r="C752" s="281"/>
      <c r="I752" s="891"/>
      <c r="J752" s="903"/>
      <c r="K752" s="17"/>
      <c r="L752" s="17"/>
      <c r="M752" s="17"/>
      <c r="N752" s="17"/>
      <c r="O752" s="1168"/>
      <c r="P752" s="1179"/>
      <c r="Q752" s="17"/>
      <c r="R752" s="848"/>
      <c r="S752" s="849"/>
      <c r="W752" s="373"/>
      <c r="X752" s="373"/>
      <c r="Y752" s="373"/>
      <c r="Z752" s="1030"/>
      <c r="AA752" s="1030"/>
      <c r="AB752" s="1030"/>
      <c r="AC752" s="1030"/>
      <c r="AD752" s="1030"/>
      <c r="AE752" s="1030"/>
      <c r="AF752" s="1030"/>
      <c r="AG752" s="1030"/>
      <c r="AH752" s="1030"/>
      <c r="AI752" s="1030"/>
      <c r="AJ752" s="1030"/>
      <c r="AK752" s="1030"/>
      <c r="AL752" s="1030"/>
      <c r="AM752" s="1030"/>
      <c r="AN752" s="1030"/>
      <c r="AO752" s="1030"/>
      <c r="AP752" s="1030"/>
      <c r="AQ752" s="1030"/>
      <c r="AR752" s="1030"/>
      <c r="AS752" s="1030"/>
      <c r="AT752" s="1030"/>
      <c r="AU752" s="1030"/>
      <c r="AV752" s="1030"/>
      <c r="AW752" s="1030"/>
      <c r="AX752" s="1030"/>
      <c r="AY752" s="1030"/>
      <c r="AZ752" s="1030"/>
      <c r="BA752" s="1030"/>
      <c r="BB752" s="1030"/>
      <c r="BC752" s="1030"/>
    </row>
    <row r="753" spans="1:55" s="1" customFormat="1" ht="13.5" hidden="1">
      <c r="A753" s="281"/>
      <c r="B753" s="855" t="s">
        <v>346</v>
      </c>
      <c r="C753" s="281"/>
      <c r="I753" s="891"/>
      <c r="J753" s="903"/>
      <c r="K753" s="17"/>
      <c r="L753" s="17"/>
      <c r="M753" s="17"/>
      <c r="N753" s="17"/>
      <c r="O753" s="1168"/>
      <c r="P753" s="1179"/>
      <c r="Q753" s="17"/>
      <c r="R753" s="848"/>
      <c r="S753" s="849"/>
      <c r="W753" s="373"/>
      <c r="X753" s="373"/>
      <c r="Y753" s="373"/>
      <c r="Z753" s="1030"/>
      <c r="AA753" s="1030"/>
      <c r="AB753" s="1030"/>
      <c r="AC753" s="1030"/>
      <c r="AD753" s="1030"/>
      <c r="AE753" s="1030"/>
      <c r="AF753" s="1030"/>
      <c r="AG753" s="1030"/>
      <c r="AH753" s="1030"/>
      <c r="AI753" s="1030"/>
      <c r="AJ753" s="1030"/>
      <c r="AK753" s="1030"/>
      <c r="AL753" s="1030"/>
      <c r="AM753" s="1030"/>
      <c r="AN753" s="1030"/>
      <c r="AO753" s="1030"/>
      <c r="AP753" s="1030"/>
      <c r="AQ753" s="1030"/>
      <c r="AR753" s="1030"/>
      <c r="AS753" s="1030"/>
      <c r="AT753" s="1030"/>
      <c r="AU753" s="1030"/>
      <c r="AV753" s="1030"/>
      <c r="AW753" s="1030"/>
      <c r="AX753" s="1030"/>
      <c r="AY753" s="1030"/>
      <c r="AZ753" s="1030"/>
      <c r="BA753" s="1030"/>
      <c r="BB753" s="1030"/>
      <c r="BC753" s="1030"/>
    </row>
    <row r="754" spans="1:55" s="1" customFormat="1" ht="13.5" hidden="1">
      <c r="A754" s="281"/>
      <c r="B754" s="855" t="s">
        <v>350</v>
      </c>
      <c r="C754" s="281"/>
      <c r="I754" s="891"/>
      <c r="J754" s="903"/>
      <c r="K754" s="17"/>
      <c r="L754" s="17"/>
      <c r="M754" s="17"/>
      <c r="N754" s="17"/>
      <c r="O754" s="1168"/>
      <c r="P754" s="1179"/>
      <c r="Q754" s="17"/>
      <c r="R754" s="848"/>
      <c r="S754" s="849"/>
      <c r="W754" s="373"/>
      <c r="X754" s="373"/>
      <c r="Y754" s="373"/>
      <c r="Z754" s="1030"/>
      <c r="AA754" s="1030"/>
      <c r="AB754" s="1030"/>
      <c r="AC754" s="1030"/>
      <c r="AD754" s="1030"/>
      <c r="AE754" s="1030"/>
      <c r="AF754" s="1030"/>
      <c r="AG754" s="1030"/>
      <c r="AH754" s="1030"/>
      <c r="AI754" s="1030"/>
      <c r="AJ754" s="1030"/>
      <c r="AK754" s="1030"/>
      <c r="AL754" s="1030"/>
      <c r="AM754" s="1030"/>
      <c r="AN754" s="1030"/>
      <c r="AO754" s="1030"/>
      <c r="AP754" s="1030"/>
      <c r="AQ754" s="1030"/>
      <c r="AR754" s="1030"/>
      <c r="AS754" s="1030"/>
      <c r="AT754" s="1030"/>
      <c r="AU754" s="1030"/>
      <c r="AV754" s="1030"/>
      <c r="AW754" s="1030"/>
      <c r="AX754" s="1030"/>
      <c r="AY754" s="1030"/>
      <c r="AZ754" s="1030"/>
      <c r="BA754" s="1030"/>
      <c r="BB754" s="1030"/>
      <c r="BC754" s="1030"/>
    </row>
    <row r="755" spans="1:55" s="1" customFormat="1" ht="13.5" hidden="1">
      <c r="A755" s="281"/>
      <c r="B755" s="600"/>
      <c r="C755" s="281"/>
      <c r="I755" s="891"/>
      <c r="J755" s="903"/>
      <c r="K755" s="17"/>
      <c r="L755" s="17"/>
      <c r="M755" s="17"/>
      <c r="N755" s="17"/>
      <c r="O755" s="1168"/>
      <c r="P755" s="1179"/>
      <c r="Q755" s="17"/>
      <c r="R755" s="848"/>
      <c r="S755" s="849"/>
      <c r="W755" s="373"/>
      <c r="X755" s="373"/>
      <c r="Y755" s="373"/>
      <c r="Z755" s="1030"/>
      <c r="AA755" s="1030"/>
      <c r="AB755" s="1030"/>
      <c r="AC755" s="1030"/>
      <c r="AD755" s="1030"/>
      <c r="AE755" s="1030"/>
      <c r="AF755" s="1030"/>
      <c r="AG755" s="1030"/>
      <c r="AH755" s="1030"/>
      <c r="AI755" s="1030"/>
      <c r="AJ755" s="1030"/>
      <c r="AK755" s="1030"/>
      <c r="AL755" s="1030"/>
      <c r="AM755" s="1030"/>
      <c r="AN755" s="1030"/>
      <c r="AO755" s="1030"/>
      <c r="AP755" s="1030"/>
      <c r="AQ755" s="1030"/>
      <c r="AR755" s="1030"/>
      <c r="AS755" s="1030"/>
      <c r="AT755" s="1030"/>
      <c r="AU755" s="1030"/>
      <c r="AV755" s="1030"/>
      <c r="AW755" s="1030"/>
      <c r="AX755" s="1030"/>
      <c r="AY755" s="1030"/>
      <c r="AZ755" s="1030"/>
      <c r="BA755" s="1030"/>
      <c r="BB755" s="1030"/>
      <c r="BC755" s="1030"/>
    </row>
    <row r="756" spans="1:55" s="1" customFormat="1" ht="13.5" hidden="1">
      <c r="A756" s="281"/>
      <c r="B756" s="854" t="s">
        <v>368</v>
      </c>
      <c r="C756" s="281"/>
      <c r="I756" s="891"/>
      <c r="J756" s="903"/>
      <c r="K756" s="17"/>
      <c r="L756" s="17"/>
      <c r="M756" s="17"/>
      <c r="N756" s="17"/>
      <c r="O756" s="1168"/>
      <c r="P756" s="1179"/>
      <c r="Q756" s="17"/>
      <c r="R756" s="848"/>
      <c r="S756" s="849"/>
      <c r="W756" s="373"/>
      <c r="X756" s="373"/>
      <c r="Y756" s="373"/>
      <c r="Z756" s="1030"/>
      <c r="AA756" s="1030"/>
      <c r="AB756" s="1030"/>
      <c r="AC756" s="1030"/>
      <c r="AD756" s="1030"/>
      <c r="AE756" s="1030"/>
      <c r="AF756" s="1030"/>
      <c r="AG756" s="1030"/>
      <c r="AH756" s="1030"/>
      <c r="AI756" s="1030"/>
      <c r="AJ756" s="1030"/>
      <c r="AK756" s="1030"/>
      <c r="AL756" s="1030"/>
      <c r="AM756" s="1030"/>
      <c r="AN756" s="1030"/>
      <c r="AO756" s="1030"/>
      <c r="AP756" s="1030"/>
      <c r="AQ756" s="1030"/>
      <c r="AR756" s="1030"/>
      <c r="AS756" s="1030"/>
      <c r="AT756" s="1030"/>
      <c r="AU756" s="1030"/>
      <c r="AV756" s="1030"/>
      <c r="AW756" s="1030"/>
      <c r="AX756" s="1030"/>
      <c r="AY756" s="1030"/>
      <c r="AZ756" s="1030"/>
      <c r="BA756" s="1030"/>
      <c r="BB756" s="1030"/>
      <c r="BC756" s="1030"/>
    </row>
    <row r="757" spans="1:55" s="1" customFormat="1" ht="13.5" hidden="1">
      <c r="A757" s="281"/>
      <c r="B757" s="855" t="s">
        <v>891</v>
      </c>
      <c r="C757" s="281"/>
      <c r="I757" s="891"/>
      <c r="J757" s="903"/>
      <c r="K757" s="17"/>
      <c r="L757" s="17"/>
      <c r="M757" s="17"/>
      <c r="N757" s="17"/>
      <c r="O757" s="1168"/>
      <c r="P757" s="1179"/>
      <c r="Q757" s="17"/>
      <c r="R757" s="848"/>
      <c r="S757" s="849"/>
      <c r="W757" s="373"/>
      <c r="X757" s="373"/>
      <c r="Y757" s="373"/>
      <c r="Z757" s="1030"/>
      <c r="AA757" s="1030"/>
      <c r="AB757" s="1030"/>
      <c r="AC757" s="1030"/>
      <c r="AD757" s="1030"/>
      <c r="AE757" s="1030"/>
      <c r="AF757" s="1030"/>
      <c r="AG757" s="1030"/>
      <c r="AH757" s="1030"/>
      <c r="AI757" s="1030"/>
      <c r="AJ757" s="1030"/>
      <c r="AK757" s="1030"/>
      <c r="AL757" s="1030"/>
      <c r="AM757" s="1030"/>
      <c r="AN757" s="1030"/>
      <c r="AO757" s="1030"/>
      <c r="AP757" s="1030"/>
      <c r="AQ757" s="1030"/>
      <c r="AR757" s="1030"/>
      <c r="AS757" s="1030"/>
      <c r="AT757" s="1030"/>
      <c r="AU757" s="1030"/>
      <c r="AV757" s="1030"/>
      <c r="AW757" s="1030"/>
      <c r="AX757" s="1030"/>
      <c r="AY757" s="1030"/>
      <c r="AZ757" s="1030"/>
      <c r="BA757" s="1030"/>
      <c r="BB757" s="1030"/>
      <c r="BC757" s="1030"/>
    </row>
    <row r="758" spans="1:55" s="1" customFormat="1" ht="13.5" hidden="1">
      <c r="A758" s="281"/>
      <c r="B758" s="852" t="s">
        <v>892</v>
      </c>
      <c r="C758" s="281"/>
      <c r="I758" s="891"/>
      <c r="J758" s="903"/>
      <c r="K758" s="17"/>
      <c r="L758" s="17"/>
      <c r="M758" s="17"/>
      <c r="N758" s="17"/>
      <c r="O758" s="1168"/>
      <c r="P758" s="1179"/>
      <c r="Q758" s="17"/>
      <c r="R758" s="848"/>
      <c r="S758" s="849"/>
      <c r="W758" s="373"/>
      <c r="X758" s="373"/>
      <c r="Y758" s="373"/>
      <c r="Z758" s="1030"/>
      <c r="AA758" s="1030"/>
      <c r="AB758" s="1030"/>
      <c r="AC758" s="1030"/>
      <c r="AD758" s="1030"/>
      <c r="AE758" s="1030"/>
      <c r="AF758" s="1030"/>
      <c r="AG758" s="1030"/>
      <c r="AH758" s="1030"/>
      <c r="AI758" s="1030"/>
      <c r="AJ758" s="1030"/>
      <c r="AK758" s="1030"/>
      <c r="AL758" s="1030"/>
      <c r="AM758" s="1030"/>
      <c r="AN758" s="1030"/>
      <c r="AO758" s="1030"/>
      <c r="AP758" s="1030"/>
      <c r="AQ758" s="1030"/>
      <c r="AR758" s="1030"/>
      <c r="AS758" s="1030"/>
      <c r="AT758" s="1030"/>
      <c r="AU758" s="1030"/>
      <c r="AV758" s="1030"/>
      <c r="AW758" s="1030"/>
      <c r="AX758" s="1030"/>
      <c r="AY758" s="1030"/>
      <c r="AZ758" s="1030"/>
      <c r="BA758" s="1030"/>
      <c r="BB758" s="1030"/>
      <c r="BC758" s="1030"/>
    </row>
    <row r="759" spans="1:55" s="1" customFormat="1" ht="13.5" hidden="1">
      <c r="A759" s="281"/>
      <c r="B759" s="600" t="s">
        <v>893</v>
      </c>
      <c r="C759" s="281"/>
      <c r="I759" s="891"/>
      <c r="J759" s="903"/>
      <c r="K759" s="17"/>
      <c r="L759" s="17"/>
      <c r="M759" s="17"/>
      <c r="N759" s="17"/>
      <c r="O759" s="1168"/>
      <c r="P759" s="1179"/>
      <c r="Q759" s="17"/>
      <c r="R759" s="848"/>
      <c r="S759" s="849"/>
      <c r="W759" s="373"/>
      <c r="X759" s="373"/>
      <c r="Y759" s="373"/>
      <c r="Z759" s="1030"/>
      <c r="AA759" s="1030"/>
      <c r="AB759" s="1030"/>
      <c r="AC759" s="1030"/>
      <c r="AD759" s="1030"/>
      <c r="AE759" s="1030"/>
      <c r="AF759" s="1030"/>
      <c r="AG759" s="1030"/>
      <c r="AH759" s="1030"/>
      <c r="AI759" s="1030"/>
      <c r="AJ759" s="1030"/>
      <c r="AK759" s="1030"/>
      <c r="AL759" s="1030"/>
      <c r="AM759" s="1030"/>
      <c r="AN759" s="1030"/>
      <c r="AO759" s="1030"/>
      <c r="AP759" s="1030"/>
      <c r="AQ759" s="1030"/>
      <c r="AR759" s="1030"/>
      <c r="AS759" s="1030"/>
      <c r="AT759" s="1030"/>
      <c r="AU759" s="1030"/>
      <c r="AV759" s="1030"/>
      <c r="AW759" s="1030"/>
      <c r="AX759" s="1030"/>
      <c r="AY759" s="1030"/>
      <c r="AZ759" s="1030"/>
      <c r="BA759" s="1030"/>
      <c r="BB759" s="1030"/>
      <c r="BC759" s="1030"/>
    </row>
    <row r="760" spans="1:55" s="1" customFormat="1" ht="13.5" hidden="1">
      <c r="A760" s="281"/>
      <c r="B760" s="853" t="s">
        <v>894</v>
      </c>
      <c r="C760" s="281"/>
      <c r="I760" s="891"/>
      <c r="J760" s="903"/>
      <c r="K760" s="17"/>
      <c r="L760" s="17"/>
      <c r="M760" s="17"/>
      <c r="N760" s="17"/>
      <c r="O760" s="1168"/>
      <c r="P760" s="1179"/>
      <c r="Q760" s="17"/>
      <c r="R760" s="848"/>
      <c r="S760" s="849"/>
      <c r="W760" s="373"/>
      <c r="X760" s="373"/>
      <c r="Y760" s="373"/>
      <c r="Z760" s="1030"/>
      <c r="AA760" s="1030"/>
      <c r="AB760" s="1030"/>
      <c r="AC760" s="1030"/>
      <c r="AD760" s="1030"/>
      <c r="AE760" s="1030"/>
      <c r="AF760" s="1030"/>
      <c r="AG760" s="1030"/>
      <c r="AH760" s="1030"/>
      <c r="AI760" s="1030"/>
      <c r="AJ760" s="1030"/>
      <c r="AK760" s="1030"/>
      <c r="AL760" s="1030"/>
      <c r="AM760" s="1030"/>
      <c r="AN760" s="1030"/>
      <c r="AO760" s="1030"/>
      <c r="AP760" s="1030"/>
      <c r="AQ760" s="1030"/>
      <c r="AR760" s="1030"/>
      <c r="AS760" s="1030"/>
      <c r="AT760" s="1030"/>
      <c r="AU760" s="1030"/>
      <c r="AV760" s="1030"/>
      <c r="AW760" s="1030"/>
      <c r="AX760" s="1030"/>
      <c r="AY760" s="1030"/>
      <c r="AZ760" s="1030"/>
      <c r="BA760" s="1030"/>
      <c r="BB760" s="1030"/>
      <c r="BC760" s="1030"/>
    </row>
    <row r="761" spans="1:55" s="1" customFormat="1" ht="13.5" hidden="1">
      <c r="A761" s="281"/>
      <c r="B761" s="852" t="s">
        <v>895</v>
      </c>
      <c r="C761" s="281"/>
      <c r="I761" s="891"/>
      <c r="J761" s="903"/>
      <c r="K761" s="17"/>
      <c r="L761" s="17"/>
      <c r="M761" s="17"/>
      <c r="N761" s="17"/>
      <c r="O761" s="1168"/>
      <c r="P761" s="1179"/>
      <c r="Q761" s="17"/>
      <c r="R761" s="848"/>
      <c r="S761" s="849"/>
      <c r="W761" s="373"/>
      <c r="X761" s="373"/>
      <c r="Y761" s="373"/>
      <c r="Z761" s="1030"/>
      <c r="AA761" s="1030"/>
      <c r="AB761" s="1030"/>
      <c r="AC761" s="1030"/>
      <c r="AD761" s="1030"/>
      <c r="AE761" s="1030"/>
      <c r="AF761" s="1030"/>
      <c r="AG761" s="1030"/>
      <c r="AH761" s="1030"/>
      <c r="AI761" s="1030"/>
      <c r="AJ761" s="1030"/>
      <c r="AK761" s="1030"/>
      <c r="AL761" s="1030"/>
      <c r="AM761" s="1030"/>
      <c r="AN761" s="1030"/>
      <c r="AO761" s="1030"/>
      <c r="AP761" s="1030"/>
      <c r="AQ761" s="1030"/>
      <c r="AR761" s="1030"/>
      <c r="AS761" s="1030"/>
      <c r="AT761" s="1030"/>
      <c r="AU761" s="1030"/>
      <c r="AV761" s="1030"/>
      <c r="AW761" s="1030"/>
      <c r="AX761" s="1030"/>
      <c r="AY761" s="1030"/>
      <c r="AZ761" s="1030"/>
      <c r="BA761" s="1030"/>
      <c r="BB761" s="1030"/>
      <c r="BC761" s="1030"/>
    </row>
    <row r="762" spans="1:55" s="1" customFormat="1" ht="13.5" hidden="1">
      <c r="A762" s="281"/>
      <c r="B762" s="852" t="s">
        <v>896</v>
      </c>
      <c r="C762" s="281"/>
      <c r="I762" s="891"/>
      <c r="J762" s="903"/>
      <c r="K762" s="17"/>
      <c r="L762" s="17"/>
      <c r="M762" s="17"/>
      <c r="N762" s="17"/>
      <c r="O762" s="1168"/>
      <c r="P762" s="1179"/>
      <c r="Q762" s="17"/>
      <c r="R762" s="848"/>
      <c r="S762" s="849"/>
      <c r="W762" s="373"/>
      <c r="X762" s="373"/>
      <c r="Y762" s="373"/>
      <c r="Z762" s="1030"/>
      <c r="AA762" s="1030"/>
      <c r="AB762" s="1030"/>
      <c r="AC762" s="1030"/>
      <c r="AD762" s="1030"/>
      <c r="AE762" s="1030"/>
      <c r="AF762" s="1030"/>
      <c r="AG762" s="1030"/>
      <c r="AH762" s="1030"/>
      <c r="AI762" s="1030"/>
      <c r="AJ762" s="1030"/>
      <c r="AK762" s="1030"/>
      <c r="AL762" s="1030"/>
      <c r="AM762" s="1030"/>
      <c r="AN762" s="1030"/>
      <c r="AO762" s="1030"/>
      <c r="AP762" s="1030"/>
      <c r="AQ762" s="1030"/>
      <c r="AR762" s="1030"/>
      <c r="AS762" s="1030"/>
      <c r="AT762" s="1030"/>
      <c r="AU762" s="1030"/>
      <c r="AV762" s="1030"/>
      <c r="AW762" s="1030"/>
      <c r="AX762" s="1030"/>
      <c r="AY762" s="1030"/>
      <c r="AZ762" s="1030"/>
      <c r="BA762" s="1030"/>
      <c r="BB762" s="1030"/>
      <c r="BC762" s="1030"/>
    </row>
    <row r="763" spans="1:55" s="1" customFormat="1" ht="13.5" hidden="1">
      <c r="A763" s="281"/>
      <c r="B763" s="852" t="s">
        <v>897</v>
      </c>
      <c r="C763" s="281"/>
      <c r="I763" s="891"/>
      <c r="J763" s="903"/>
      <c r="K763" s="17"/>
      <c r="L763" s="17"/>
      <c r="M763" s="17"/>
      <c r="N763" s="17"/>
      <c r="O763" s="1168"/>
      <c r="P763" s="1179"/>
      <c r="Q763" s="17"/>
      <c r="R763" s="848"/>
      <c r="S763" s="849"/>
      <c r="W763" s="373"/>
      <c r="X763" s="373"/>
      <c r="Y763" s="373"/>
      <c r="Z763" s="1030"/>
      <c r="AA763" s="1030"/>
      <c r="AB763" s="1030"/>
      <c r="AC763" s="1030"/>
      <c r="AD763" s="1030"/>
      <c r="AE763" s="1030"/>
      <c r="AF763" s="1030"/>
      <c r="AG763" s="1030"/>
      <c r="AH763" s="1030"/>
      <c r="AI763" s="1030"/>
      <c r="AJ763" s="1030"/>
      <c r="AK763" s="1030"/>
      <c r="AL763" s="1030"/>
      <c r="AM763" s="1030"/>
      <c r="AN763" s="1030"/>
      <c r="AO763" s="1030"/>
      <c r="AP763" s="1030"/>
      <c r="AQ763" s="1030"/>
      <c r="AR763" s="1030"/>
      <c r="AS763" s="1030"/>
      <c r="AT763" s="1030"/>
      <c r="AU763" s="1030"/>
      <c r="AV763" s="1030"/>
      <c r="AW763" s="1030"/>
      <c r="AX763" s="1030"/>
      <c r="AY763" s="1030"/>
      <c r="AZ763" s="1030"/>
      <c r="BA763" s="1030"/>
      <c r="BB763" s="1030"/>
      <c r="BC763" s="1030"/>
    </row>
    <row r="764" spans="1:55" s="1" customFormat="1" ht="13.5" hidden="1">
      <c r="A764" s="281"/>
      <c r="B764" s="852" t="s">
        <v>898</v>
      </c>
      <c r="C764" s="281"/>
      <c r="I764" s="891"/>
      <c r="J764" s="903"/>
      <c r="K764" s="17"/>
      <c r="L764" s="17"/>
      <c r="M764" s="17"/>
      <c r="N764" s="17"/>
      <c r="O764" s="1168"/>
      <c r="P764" s="1179"/>
      <c r="Q764" s="17"/>
      <c r="R764" s="848"/>
      <c r="S764" s="849"/>
      <c r="W764" s="373"/>
      <c r="X764" s="373"/>
      <c r="Y764" s="373"/>
      <c r="Z764" s="1030"/>
      <c r="AA764" s="1030"/>
      <c r="AB764" s="1030"/>
      <c r="AC764" s="1030"/>
      <c r="AD764" s="1030"/>
      <c r="AE764" s="1030"/>
      <c r="AF764" s="1030"/>
      <c r="AG764" s="1030"/>
      <c r="AH764" s="1030"/>
      <c r="AI764" s="1030"/>
      <c r="AJ764" s="1030"/>
      <c r="AK764" s="1030"/>
      <c r="AL764" s="1030"/>
      <c r="AM764" s="1030"/>
      <c r="AN764" s="1030"/>
      <c r="AO764" s="1030"/>
      <c r="AP764" s="1030"/>
      <c r="AQ764" s="1030"/>
      <c r="AR764" s="1030"/>
      <c r="AS764" s="1030"/>
      <c r="AT764" s="1030"/>
      <c r="AU764" s="1030"/>
      <c r="AV764" s="1030"/>
      <c r="AW764" s="1030"/>
      <c r="AX764" s="1030"/>
      <c r="AY764" s="1030"/>
      <c r="AZ764" s="1030"/>
      <c r="BA764" s="1030"/>
      <c r="BB764" s="1030"/>
      <c r="BC764" s="1030"/>
    </row>
    <row r="765" spans="1:55" s="1" customFormat="1" ht="13.5" hidden="1">
      <c r="A765" s="281"/>
      <c r="B765" s="852" t="s">
        <v>899</v>
      </c>
      <c r="C765" s="281"/>
      <c r="I765" s="891"/>
      <c r="J765" s="903"/>
      <c r="K765" s="17"/>
      <c r="L765" s="17"/>
      <c r="M765" s="17"/>
      <c r="N765" s="17"/>
      <c r="O765" s="1168"/>
      <c r="P765" s="1179"/>
      <c r="Q765" s="17"/>
      <c r="R765" s="848"/>
      <c r="S765" s="849"/>
      <c r="W765" s="373"/>
      <c r="X765" s="373"/>
      <c r="Y765" s="373"/>
      <c r="Z765" s="1030"/>
      <c r="AA765" s="1030"/>
      <c r="AB765" s="1030"/>
      <c r="AC765" s="1030"/>
      <c r="AD765" s="1030"/>
      <c r="AE765" s="1030"/>
      <c r="AF765" s="1030"/>
      <c r="AG765" s="1030"/>
      <c r="AH765" s="1030"/>
      <c r="AI765" s="1030"/>
      <c r="AJ765" s="1030"/>
      <c r="AK765" s="1030"/>
      <c r="AL765" s="1030"/>
      <c r="AM765" s="1030"/>
      <c r="AN765" s="1030"/>
      <c r="AO765" s="1030"/>
      <c r="AP765" s="1030"/>
      <c r="AQ765" s="1030"/>
      <c r="AR765" s="1030"/>
      <c r="AS765" s="1030"/>
      <c r="AT765" s="1030"/>
      <c r="AU765" s="1030"/>
      <c r="AV765" s="1030"/>
      <c r="AW765" s="1030"/>
      <c r="AX765" s="1030"/>
      <c r="AY765" s="1030"/>
      <c r="AZ765" s="1030"/>
      <c r="BA765" s="1030"/>
      <c r="BB765" s="1030"/>
      <c r="BC765" s="1030"/>
    </row>
    <row r="766" spans="1:55" s="1" customFormat="1" ht="13.5" hidden="1">
      <c r="A766" s="281"/>
      <c r="B766" s="600" t="s">
        <v>900</v>
      </c>
      <c r="C766" s="281"/>
      <c r="I766" s="891"/>
      <c r="J766" s="903"/>
      <c r="K766" s="17"/>
      <c r="L766" s="17"/>
      <c r="M766" s="17"/>
      <c r="N766" s="17"/>
      <c r="O766" s="1168"/>
      <c r="P766" s="1179"/>
      <c r="Q766" s="17"/>
      <c r="R766" s="848"/>
      <c r="S766" s="849"/>
      <c r="W766" s="373"/>
      <c r="X766" s="373"/>
      <c r="Y766" s="373"/>
      <c r="Z766" s="1030"/>
      <c r="AA766" s="1030"/>
      <c r="AB766" s="1030"/>
      <c r="AC766" s="1030"/>
      <c r="AD766" s="1030"/>
      <c r="AE766" s="1030"/>
      <c r="AF766" s="1030"/>
      <c r="AG766" s="1030"/>
      <c r="AH766" s="1030"/>
      <c r="AI766" s="1030"/>
      <c r="AJ766" s="1030"/>
      <c r="AK766" s="1030"/>
      <c r="AL766" s="1030"/>
      <c r="AM766" s="1030"/>
      <c r="AN766" s="1030"/>
      <c r="AO766" s="1030"/>
      <c r="AP766" s="1030"/>
      <c r="AQ766" s="1030"/>
      <c r="AR766" s="1030"/>
      <c r="AS766" s="1030"/>
      <c r="AT766" s="1030"/>
      <c r="AU766" s="1030"/>
      <c r="AV766" s="1030"/>
      <c r="AW766" s="1030"/>
      <c r="AX766" s="1030"/>
      <c r="AY766" s="1030"/>
      <c r="AZ766" s="1030"/>
      <c r="BA766" s="1030"/>
      <c r="BB766" s="1030"/>
      <c r="BC766" s="1030"/>
    </row>
    <row r="767" spans="1:55" s="1" customFormat="1" ht="13.5" hidden="1">
      <c r="A767" s="281"/>
      <c r="B767" s="600" t="s">
        <v>901</v>
      </c>
      <c r="C767" s="281"/>
      <c r="I767" s="891"/>
      <c r="J767" s="903"/>
      <c r="K767" s="17"/>
      <c r="L767" s="17"/>
      <c r="M767" s="17"/>
      <c r="N767" s="17"/>
      <c r="O767" s="1168"/>
      <c r="P767" s="1179"/>
      <c r="Q767" s="17"/>
      <c r="R767" s="848"/>
      <c r="S767" s="849"/>
      <c r="W767" s="373"/>
      <c r="X767" s="373"/>
      <c r="Y767" s="373"/>
      <c r="Z767" s="1030"/>
      <c r="AA767" s="1030"/>
      <c r="AB767" s="1030"/>
      <c r="AC767" s="1030"/>
      <c r="AD767" s="1030"/>
      <c r="AE767" s="1030"/>
      <c r="AF767" s="1030"/>
      <c r="AG767" s="1030"/>
      <c r="AH767" s="1030"/>
      <c r="AI767" s="1030"/>
      <c r="AJ767" s="1030"/>
      <c r="AK767" s="1030"/>
      <c r="AL767" s="1030"/>
      <c r="AM767" s="1030"/>
      <c r="AN767" s="1030"/>
      <c r="AO767" s="1030"/>
      <c r="AP767" s="1030"/>
      <c r="AQ767" s="1030"/>
      <c r="AR767" s="1030"/>
      <c r="AS767" s="1030"/>
      <c r="AT767" s="1030"/>
      <c r="AU767" s="1030"/>
      <c r="AV767" s="1030"/>
      <c r="AW767" s="1030"/>
      <c r="AX767" s="1030"/>
      <c r="AY767" s="1030"/>
      <c r="AZ767" s="1030"/>
      <c r="BA767" s="1030"/>
      <c r="BB767" s="1030"/>
      <c r="BC767" s="1030"/>
    </row>
    <row r="768" spans="1:55" s="1" customFormat="1" ht="13.5" hidden="1">
      <c r="A768" s="281"/>
      <c r="B768" s="600" t="s">
        <v>902</v>
      </c>
      <c r="C768" s="281"/>
      <c r="I768" s="891"/>
      <c r="J768" s="903"/>
      <c r="K768" s="17"/>
      <c r="L768" s="17"/>
      <c r="M768" s="17"/>
      <c r="N768" s="17"/>
      <c r="O768" s="1168"/>
      <c r="P768" s="1179"/>
      <c r="Q768" s="17"/>
      <c r="R768" s="848"/>
      <c r="S768" s="849"/>
      <c r="W768" s="373"/>
      <c r="X768" s="373"/>
      <c r="Y768" s="373"/>
      <c r="Z768" s="1030"/>
      <c r="AA768" s="1030"/>
      <c r="AB768" s="1030"/>
      <c r="AC768" s="1030"/>
      <c r="AD768" s="1030"/>
      <c r="AE768" s="1030"/>
      <c r="AF768" s="1030"/>
      <c r="AG768" s="1030"/>
      <c r="AH768" s="1030"/>
      <c r="AI768" s="1030"/>
      <c r="AJ768" s="1030"/>
      <c r="AK768" s="1030"/>
      <c r="AL768" s="1030"/>
      <c r="AM768" s="1030"/>
      <c r="AN768" s="1030"/>
      <c r="AO768" s="1030"/>
      <c r="AP768" s="1030"/>
      <c r="AQ768" s="1030"/>
      <c r="AR768" s="1030"/>
      <c r="AS768" s="1030"/>
      <c r="AT768" s="1030"/>
      <c r="AU768" s="1030"/>
      <c r="AV768" s="1030"/>
      <c r="AW768" s="1030"/>
      <c r="AX768" s="1030"/>
      <c r="AY768" s="1030"/>
      <c r="AZ768" s="1030"/>
      <c r="BA768" s="1030"/>
      <c r="BB768" s="1030"/>
      <c r="BC768" s="1030"/>
    </row>
    <row r="769" spans="1:55" s="1" customFormat="1" ht="13.5" hidden="1">
      <c r="A769" s="281"/>
      <c r="B769" s="852" t="s">
        <v>903</v>
      </c>
      <c r="C769" s="281"/>
      <c r="I769" s="891"/>
      <c r="J769" s="903"/>
      <c r="K769" s="17"/>
      <c r="L769" s="17"/>
      <c r="M769" s="17"/>
      <c r="N769" s="17"/>
      <c r="O769" s="1168"/>
      <c r="P769" s="1179"/>
      <c r="Q769" s="17"/>
      <c r="R769" s="848"/>
      <c r="S769" s="849"/>
      <c r="W769" s="373"/>
      <c r="X769" s="373"/>
      <c r="Y769" s="373"/>
      <c r="Z769" s="1030"/>
      <c r="AA769" s="1030"/>
      <c r="AB769" s="1030"/>
      <c r="AC769" s="1030"/>
      <c r="AD769" s="1030"/>
      <c r="AE769" s="1030"/>
      <c r="AF769" s="1030"/>
      <c r="AG769" s="1030"/>
      <c r="AH769" s="1030"/>
      <c r="AI769" s="1030"/>
      <c r="AJ769" s="1030"/>
      <c r="AK769" s="1030"/>
      <c r="AL769" s="1030"/>
      <c r="AM769" s="1030"/>
      <c r="AN769" s="1030"/>
      <c r="AO769" s="1030"/>
      <c r="AP769" s="1030"/>
      <c r="AQ769" s="1030"/>
      <c r="AR769" s="1030"/>
      <c r="AS769" s="1030"/>
      <c r="AT769" s="1030"/>
      <c r="AU769" s="1030"/>
      <c r="AV769" s="1030"/>
      <c r="AW769" s="1030"/>
      <c r="AX769" s="1030"/>
      <c r="AY769" s="1030"/>
      <c r="AZ769" s="1030"/>
      <c r="BA769" s="1030"/>
      <c r="BB769" s="1030"/>
      <c r="BC769" s="1030"/>
    </row>
    <row r="770" spans="1:55" s="1" customFormat="1" ht="13.5" hidden="1">
      <c r="A770" s="281"/>
      <c r="B770" s="600" t="s">
        <v>904</v>
      </c>
      <c r="C770" s="281"/>
      <c r="I770" s="891"/>
      <c r="J770" s="903"/>
      <c r="K770" s="17"/>
      <c r="L770" s="17"/>
      <c r="M770" s="17"/>
      <c r="N770" s="17"/>
      <c r="O770" s="1168"/>
      <c r="P770" s="1179"/>
      <c r="Q770" s="17"/>
      <c r="R770" s="848"/>
      <c r="S770" s="849"/>
      <c r="W770" s="373"/>
      <c r="X770" s="373"/>
      <c r="Y770" s="373"/>
      <c r="Z770" s="1030"/>
      <c r="AA770" s="1030"/>
      <c r="AB770" s="1030"/>
      <c r="AC770" s="1030"/>
      <c r="AD770" s="1030"/>
      <c r="AE770" s="1030"/>
      <c r="AF770" s="1030"/>
      <c r="AG770" s="1030"/>
      <c r="AH770" s="1030"/>
      <c r="AI770" s="1030"/>
      <c r="AJ770" s="1030"/>
      <c r="AK770" s="1030"/>
      <c r="AL770" s="1030"/>
      <c r="AM770" s="1030"/>
      <c r="AN770" s="1030"/>
      <c r="AO770" s="1030"/>
      <c r="AP770" s="1030"/>
      <c r="AQ770" s="1030"/>
      <c r="AR770" s="1030"/>
      <c r="AS770" s="1030"/>
      <c r="AT770" s="1030"/>
      <c r="AU770" s="1030"/>
      <c r="AV770" s="1030"/>
      <c r="AW770" s="1030"/>
      <c r="AX770" s="1030"/>
      <c r="AY770" s="1030"/>
      <c r="AZ770" s="1030"/>
      <c r="BA770" s="1030"/>
      <c r="BB770" s="1030"/>
      <c r="BC770" s="1030"/>
    </row>
    <row r="771" spans="1:55" s="1" customFormat="1" ht="13.5" hidden="1">
      <c r="A771" s="281"/>
      <c r="B771" s="852" t="s">
        <v>905</v>
      </c>
      <c r="C771" s="281"/>
      <c r="I771" s="891"/>
      <c r="J771" s="903"/>
      <c r="K771" s="17"/>
      <c r="L771" s="17"/>
      <c r="M771" s="17"/>
      <c r="N771" s="17"/>
      <c r="O771" s="1168"/>
      <c r="P771" s="1179"/>
      <c r="Q771" s="17"/>
      <c r="R771" s="848"/>
      <c r="S771" s="849"/>
      <c r="W771" s="373"/>
      <c r="X771" s="373"/>
      <c r="Y771" s="373"/>
      <c r="Z771" s="1030"/>
      <c r="AA771" s="1030"/>
      <c r="AB771" s="1030"/>
      <c r="AC771" s="1030"/>
      <c r="AD771" s="1030"/>
      <c r="AE771" s="1030"/>
      <c r="AF771" s="1030"/>
      <c r="AG771" s="1030"/>
      <c r="AH771" s="1030"/>
      <c r="AI771" s="1030"/>
      <c r="AJ771" s="1030"/>
      <c r="AK771" s="1030"/>
      <c r="AL771" s="1030"/>
      <c r="AM771" s="1030"/>
      <c r="AN771" s="1030"/>
      <c r="AO771" s="1030"/>
      <c r="AP771" s="1030"/>
      <c r="AQ771" s="1030"/>
      <c r="AR771" s="1030"/>
      <c r="AS771" s="1030"/>
      <c r="AT771" s="1030"/>
      <c r="AU771" s="1030"/>
      <c r="AV771" s="1030"/>
      <c r="AW771" s="1030"/>
      <c r="AX771" s="1030"/>
      <c r="AY771" s="1030"/>
      <c r="AZ771" s="1030"/>
      <c r="BA771" s="1030"/>
      <c r="BB771" s="1030"/>
      <c r="BC771" s="1030"/>
    </row>
    <row r="772" spans="1:55" s="1" customFormat="1" ht="13.5" hidden="1">
      <c r="A772" s="281"/>
      <c r="B772" s="853" t="s">
        <v>906</v>
      </c>
      <c r="C772" s="281"/>
      <c r="I772" s="891"/>
      <c r="J772" s="903"/>
      <c r="K772" s="17"/>
      <c r="L772" s="17"/>
      <c r="M772" s="17"/>
      <c r="N772" s="17"/>
      <c r="O772" s="1168"/>
      <c r="P772" s="1179"/>
      <c r="Q772" s="17"/>
      <c r="R772" s="848"/>
      <c r="S772" s="849"/>
      <c r="W772" s="373"/>
      <c r="X772" s="373"/>
      <c r="Y772" s="373"/>
      <c r="Z772" s="1030"/>
      <c r="AA772" s="1030"/>
      <c r="AB772" s="1030"/>
      <c r="AC772" s="1030"/>
      <c r="AD772" s="1030"/>
      <c r="AE772" s="1030"/>
      <c r="AF772" s="1030"/>
      <c r="AG772" s="1030"/>
      <c r="AH772" s="1030"/>
      <c r="AI772" s="1030"/>
      <c r="AJ772" s="1030"/>
      <c r="AK772" s="1030"/>
      <c r="AL772" s="1030"/>
      <c r="AM772" s="1030"/>
      <c r="AN772" s="1030"/>
      <c r="AO772" s="1030"/>
      <c r="AP772" s="1030"/>
      <c r="AQ772" s="1030"/>
      <c r="AR772" s="1030"/>
      <c r="AS772" s="1030"/>
      <c r="AT772" s="1030"/>
      <c r="AU772" s="1030"/>
      <c r="AV772" s="1030"/>
      <c r="AW772" s="1030"/>
      <c r="AX772" s="1030"/>
      <c r="AY772" s="1030"/>
      <c r="AZ772" s="1030"/>
      <c r="BA772" s="1030"/>
      <c r="BB772" s="1030"/>
      <c r="BC772" s="1030"/>
    </row>
    <row r="773" spans="1:55" s="1" customFormat="1" ht="13.5" hidden="1">
      <c r="A773" s="281"/>
      <c r="B773" s="852" t="s">
        <v>907</v>
      </c>
      <c r="C773" s="281"/>
      <c r="I773" s="891"/>
      <c r="J773" s="903"/>
      <c r="K773" s="17"/>
      <c r="L773" s="17"/>
      <c r="M773" s="17"/>
      <c r="N773" s="17"/>
      <c r="O773" s="1168"/>
      <c r="P773" s="1179"/>
      <c r="Q773" s="17"/>
      <c r="R773" s="848"/>
      <c r="S773" s="849"/>
      <c r="W773" s="373"/>
      <c r="X773" s="373"/>
      <c r="Y773" s="373"/>
      <c r="Z773" s="1030"/>
      <c r="AA773" s="1030"/>
      <c r="AB773" s="1030"/>
      <c r="AC773" s="1030"/>
      <c r="AD773" s="1030"/>
      <c r="AE773" s="1030"/>
      <c r="AF773" s="1030"/>
      <c r="AG773" s="1030"/>
      <c r="AH773" s="1030"/>
      <c r="AI773" s="1030"/>
      <c r="AJ773" s="1030"/>
      <c r="AK773" s="1030"/>
      <c r="AL773" s="1030"/>
      <c r="AM773" s="1030"/>
      <c r="AN773" s="1030"/>
      <c r="AO773" s="1030"/>
      <c r="AP773" s="1030"/>
      <c r="AQ773" s="1030"/>
      <c r="AR773" s="1030"/>
      <c r="AS773" s="1030"/>
      <c r="AT773" s="1030"/>
      <c r="AU773" s="1030"/>
      <c r="AV773" s="1030"/>
      <c r="AW773" s="1030"/>
      <c r="AX773" s="1030"/>
      <c r="AY773" s="1030"/>
      <c r="AZ773" s="1030"/>
      <c r="BA773" s="1030"/>
      <c r="BB773" s="1030"/>
      <c r="BC773" s="1030"/>
    </row>
    <row r="774" spans="1:55" s="1" customFormat="1" ht="13.5" hidden="1">
      <c r="A774" s="281"/>
      <c r="B774" s="853" t="s">
        <v>908</v>
      </c>
      <c r="C774" s="281"/>
      <c r="I774" s="891"/>
      <c r="J774" s="903"/>
      <c r="K774" s="17"/>
      <c r="L774" s="17"/>
      <c r="M774" s="17"/>
      <c r="N774" s="17"/>
      <c r="O774" s="1168"/>
      <c r="P774" s="1179"/>
      <c r="Q774" s="17"/>
      <c r="R774" s="848"/>
      <c r="S774" s="849"/>
      <c r="W774" s="373"/>
      <c r="X774" s="373"/>
      <c r="Y774" s="373"/>
      <c r="Z774" s="1030"/>
      <c r="AA774" s="1030"/>
      <c r="AB774" s="1030"/>
      <c r="AC774" s="1030"/>
      <c r="AD774" s="1030"/>
      <c r="AE774" s="1030"/>
      <c r="AF774" s="1030"/>
      <c r="AG774" s="1030"/>
      <c r="AH774" s="1030"/>
      <c r="AI774" s="1030"/>
      <c r="AJ774" s="1030"/>
      <c r="AK774" s="1030"/>
      <c r="AL774" s="1030"/>
      <c r="AM774" s="1030"/>
      <c r="AN774" s="1030"/>
      <c r="AO774" s="1030"/>
      <c r="AP774" s="1030"/>
      <c r="AQ774" s="1030"/>
      <c r="AR774" s="1030"/>
      <c r="AS774" s="1030"/>
      <c r="AT774" s="1030"/>
      <c r="AU774" s="1030"/>
      <c r="AV774" s="1030"/>
      <c r="AW774" s="1030"/>
      <c r="AX774" s="1030"/>
      <c r="AY774" s="1030"/>
      <c r="AZ774" s="1030"/>
      <c r="BA774" s="1030"/>
      <c r="BB774" s="1030"/>
      <c r="BC774" s="1030"/>
    </row>
    <row r="775" spans="1:55" s="1" customFormat="1" ht="13.5" hidden="1">
      <c r="A775" s="281"/>
      <c r="B775" s="852" t="s">
        <v>909</v>
      </c>
      <c r="C775" s="281"/>
      <c r="I775" s="891"/>
      <c r="J775" s="903"/>
      <c r="K775" s="17"/>
      <c r="L775" s="17"/>
      <c r="M775" s="17"/>
      <c r="N775" s="17"/>
      <c r="O775" s="1168"/>
      <c r="P775" s="1179"/>
      <c r="Q775" s="17"/>
      <c r="R775" s="848"/>
      <c r="S775" s="849"/>
      <c r="W775" s="373"/>
      <c r="X775" s="373"/>
      <c r="Y775" s="373"/>
      <c r="Z775" s="1030"/>
      <c r="AA775" s="1030"/>
      <c r="AB775" s="1030"/>
      <c r="AC775" s="1030"/>
      <c r="AD775" s="1030"/>
      <c r="AE775" s="1030"/>
      <c r="AF775" s="1030"/>
      <c r="AG775" s="1030"/>
      <c r="AH775" s="1030"/>
      <c r="AI775" s="1030"/>
      <c r="AJ775" s="1030"/>
      <c r="AK775" s="1030"/>
      <c r="AL775" s="1030"/>
      <c r="AM775" s="1030"/>
      <c r="AN775" s="1030"/>
      <c r="AO775" s="1030"/>
      <c r="AP775" s="1030"/>
      <c r="AQ775" s="1030"/>
      <c r="AR775" s="1030"/>
      <c r="AS775" s="1030"/>
      <c r="AT775" s="1030"/>
      <c r="AU775" s="1030"/>
      <c r="AV775" s="1030"/>
      <c r="AW775" s="1030"/>
      <c r="AX775" s="1030"/>
      <c r="AY775" s="1030"/>
      <c r="AZ775" s="1030"/>
      <c r="BA775" s="1030"/>
      <c r="BB775" s="1030"/>
      <c r="BC775" s="1030"/>
    </row>
    <row r="776" spans="1:55" s="1" customFormat="1" ht="13.5" hidden="1">
      <c r="A776" s="281"/>
      <c r="B776" s="600" t="s">
        <v>910</v>
      </c>
      <c r="C776" s="281"/>
      <c r="I776" s="891"/>
      <c r="J776" s="903"/>
      <c r="K776" s="17"/>
      <c r="L776" s="17"/>
      <c r="M776" s="17"/>
      <c r="N776" s="17"/>
      <c r="O776" s="1168"/>
      <c r="P776" s="1179"/>
      <c r="Q776" s="17"/>
      <c r="R776" s="848"/>
      <c r="S776" s="849"/>
      <c r="W776" s="373"/>
      <c r="X776" s="373"/>
      <c r="Y776" s="373"/>
      <c r="Z776" s="1030"/>
      <c r="AA776" s="1030"/>
      <c r="AB776" s="1030"/>
      <c r="AC776" s="1030"/>
      <c r="AD776" s="1030"/>
      <c r="AE776" s="1030"/>
      <c r="AF776" s="1030"/>
      <c r="AG776" s="1030"/>
      <c r="AH776" s="1030"/>
      <c r="AI776" s="1030"/>
      <c r="AJ776" s="1030"/>
      <c r="AK776" s="1030"/>
      <c r="AL776" s="1030"/>
      <c r="AM776" s="1030"/>
      <c r="AN776" s="1030"/>
      <c r="AO776" s="1030"/>
      <c r="AP776" s="1030"/>
      <c r="AQ776" s="1030"/>
      <c r="AR776" s="1030"/>
      <c r="AS776" s="1030"/>
      <c r="AT776" s="1030"/>
      <c r="AU776" s="1030"/>
      <c r="AV776" s="1030"/>
      <c r="AW776" s="1030"/>
      <c r="AX776" s="1030"/>
      <c r="AY776" s="1030"/>
      <c r="AZ776" s="1030"/>
      <c r="BA776" s="1030"/>
      <c r="BB776" s="1030"/>
      <c r="BC776" s="1030"/>
    </row>
    <row r="777" spans="1:55" s="1" customFormat="1" ht="13.5" hidden="1">
      <c r="A777" s="281"/>
      <c r="B777" s="852" t="s">
        <v>911</v>
      </c>
      <c r="C777" s="281"/>
      <c r="I777" s="891"/>
      <c r="J777" s="903"/>
      <c r="K777" s="17"/>
      <c r="L777" s="17"/>
      <c r="M777" s="17"/>
      <c r="N777" s="17"/>
      <c r="O777" s="1168"/>
      <c r="P777" s="1179"/>
      <c r="Q777" s="17"/>
      <c r="R777" s="848"/>
      <c r="S777" s="849"/>
      <c r="W777" s="373"/>
      <c r="X777" s="373"/>
      <c r="Y777" s="373"/>
      <c r="Z777" s="1030"/>
      <c r="AA777" s="1030"/>
      <c r="AB777" s="1030"/>
      <c r="AC777" s="1030"/>
      <c r="AD777" s="1030"/>
      <c r="AE777" s="1030"/>
      <c r="AF777" s="1030"/>
      <c r="AG777" s="1030"/>
      <c r="AH777" s="1030"/>
      <c r="AI777" s="1030"/>
      <c r="AJ777" s="1030"/>
      <c r="AK777" s="1030"/>
      <c r="AL777" s="1030"/>
      <c r="AM777" s="1030"/>
      <c r="AN777" s="1030"/>
      <c r="AO777" s="1030"/>
      <c r="AP777" s="1030"/>
      <c r="AQ777" s="1030"/>
      <c r="AR777" s="1030"/>
      <c r="AS777" s="1030"/>
      <c r="AT777" s="1030"/>
      <c r="AU777" s="1030"/>
      <c r="AV777" s="1030"/>
      <c r="AW777" s="1030"/>
      <c r="AX777" s="1030"/>
      <c r="AY777" s="1030"/>
      <c r="AZ777" s="1030"/>
      <c r="BA777" s="1030"/>
      <c r="BB777" s="1030"/>
      <c r="BC777" s="1030"/>
    </row>
    <row r="778" spans="1:55" s="1" customFormat="1" ht="13.5" hidden="1">
      <c r="A778" s="281"/>
      <c r="B778" s="852" t="s">
        <v>912</v>
      </c>
      <c r="C778" s="281"/>
      <c r="I778" s="891"/>
      <c r="J778" s="903"/>
      <c r="K778" s="17"/>
      <c r="L778" s="17"/>
      <c r="M778" s="17"/>
      <c r="N778" s="17"/>
      <c r="O778" s="1168"/>
      <c r="P778" s="1179"/>
      <c r="Q778" s="17"/>
      <c r="R778" s="848"/>
      <c r="S778" s="849"/>
      <c r="W778" s="373"/>
      <c r="X778" s="373"/>
      <c r="Y778" s="373"/>
      <c r="Z778" s="1030"/>
      <c r="AA778" s="1030"/>
      <c r="AB778" s="1030"/>
      <c r="AC778" s="1030"/>
      <c r="AD778" s="1030"/>
      <c r="AE778" s="1030"/>
      <c r="AF778" s="1030"/>
      <c r="AG778" s="1030"/>
      <c r="AH778" s="1030"/>
      <c r="AI778" s="1030"/>
      <c r="AJ778" s="1030"/>
      <c r="AK778" s="1030"/>
      <c r="AL778" s="1030"/>
      <c r="AM778" s="1030"/>
      <c r="AN778" s="1030"/>
      <c r="AO778" s="1030"/>
      <c r="AP778" s="1030"/>
      <c r="AQ778" s="1030"/>
      <c r="AR778" s="1030"/>
      <c r="AS778" s="1030"/>
      <c r="AT778" s="1030"/>
      <c r="AU778" s="1030"/>
      <c r="AV778" s="1030"/>
      <c r="AW778" s="1030"/>
      <c r="AX778" s="1030"/>
      <c r="AY778" s="1030"/>
      <c r="AZ778" s="1030"/>
      <c r="BA778" s="1030"/>
      <c r="BB778" s="1030"/>
      <c r="BC778" s="1030"/>
    </row>
    <row r="779" spans="1:55" s="1" customFormat="1" ht="13.5" hidden="1">
      <c r="A779" s="281"/>
      <c r="B779" s="852" t="s">
        <v>913</v>
      </c>
      <c r="C779" s="281"/>
      <c r="I779" s="891"/>
      <c r="J779" s="903"/>
      <c r="K779" s="17"/>
      <c r="L779" s="17"/>
      <c r="M779" s="17"/>
      <c r="N779" s="17"/>
      <c r="O779" s="1168"/>
      <c r="P779" s="1179"/>
      <c r="Q779" s="17"/>
      <c r="R779" s="848"/>
      <c r="S779" s="849"/>
      <c r="W779" s="373"/>
      <c r="X779" s="373"/>
      <c r="Y779" s="373"/>
      <c r="Z779" s="1030"/>
      <c r="AA779" s="1030"/>
      <c r="AB779" s="1030"/>
      <c r="AC779" s="1030"/>
      <c r="AD779" s="1030"/>
      <c r="AE779" s="1030"/>
      <c r="AF779" s="1030"/>
      <c r="AG779" s="1030"/>
      <c r="AH779" s="1030"/>
      <c r="AI779" s="1030"/>
      <c r="AJ779" s="1030"/>
      <c r="AK779" s="1030"/>
      <c r="AL779" s="1030"/>
      <c r="AM779" s="1030"/>
      <c r="AN779" s="1030"/>
      <c r="AO779" s="1030"/>
      <c r="AP779" s="1030"/>
      <c r="AQ779" s="1030"/>
      <c r="AR779" s="1030"/>
      <c r="AS779" s="1030"/>
      <c r="AT779" s="1030"/>
      <c r="AU779" s="1030"/>
      <c r="AV779" s="1030"/>
      <c r="AW779" s="1030"/>
      <c r="AX779" s="1030"/>
      <c r="AY779" s="1030"/>
      <c r="AZ779" s="1030"/>
      <c r="BA779" s="1030"/>
      <c r="BB779" s="1030"/>
      <c r="BC779" s="1030"/>
    </row>
    <row r="780" spans="1:55" s="1" customFormat="1" ht="13.5" hidden="1">
      <c r="A780" s="281"/>
      <c r="B780" s="852" t="s">
        <v>914</v>
      </c>
      <c r="C780" s="281"/>
      <c r="I780" s="891"/>
      <c r="J780" s="903"/>
      <c r="K780" s="17"/>
      <c r="L780" s="17"/>
      <c r="M780" s="17"/>
      <c r="N780" s="17"/>
      <c r="O780" s="1168"/>
      <c r="P780" s="1179"/>
      <c r="Q780" s="17"/>
      <c r="R780" s="848"/>
      <c r="S780" s="849"/>
      <c r="W780" s="373"/>
      <c r="X780" s="373"/>
      <c r="Y780" s="373"/>
      <c r="Z780" s="1030"/>
      <c r="AA780" s="1030"/>
      <c r="AB780" s="1030"/>
      <c r="AC780" s="1030"/>
      <c r="AD780" s="1030"/>
      <c r="AE780" s="1030"/>
      <c r="AF780" s="1030"/>
      <c r="AG780" s="1030"/>
      <c r="AH780" s="1030"/>
      <c r="AI780" s="1030"/>
      <c r="AJ780" s="1030"/>
      <c r="AK780" s="1030"/>
      <c r="AL780" s="1030"/>
      <c r="AM780" s="1030"/>
      <c r="AN780" s="1030"/>
      <c r="AO780" s="1030"/>
      <c r="AP780" s="1030"/>
      <c r="AQ780" s="1030"/>
      <c r="AR780" s="1030"/>
      <c r="AS780" s="1030"/>
      <c r="AT780" s="1030"/>
      <c r="AU780" s="1030"/>
      <c r="AV780" s="1030"/>
      <c r="AW780" s="1030"/>
      <c r="AX780" s="1030"/>
      <c r="AY780" s="1030"/>
      <c r="AZ780" s="1030"/>
      <c r="BA780" s="1030"/>
      <c r="BB780" s="1030"/>
      <c r="BC780" s="1030"/>
    </row>
    <row r="781" spans="1:55" s="1" customFormat="1" ht="13.5" hidden="1">
      <c r="A781" s="281"/>
      <c r="B781" s="852" t="s">
        <v>915</v>
      </c>
      <c r="C781" s="281"/>
      <c r="I781" s="891"/>
      <c r="J781" s="903"/>
      <c r="K781" s="17"/>
      <c r="L781" s="17"/>
      <c r="M781" s="17"/>
      <c r="N781" s="17"/>
      <c r="O781" s="1168"/>
      <c r="P781" s="1179"/>
      <c r="Q781" s="17"/>
      <c r="R781" s="848"/>
      <c r="S781" s="849"/>
      <c r="W781" s="373"/>
      <c r="X781" s="373"/>
      <c r="Y781" s="373"/>
      <c r="Z781" s="1030"/>
      <c r="AA781" s="1030"/>
      <c r="AB781" s="1030"/>
      <c r="AC781" s="1030"/>
      <c r="AD781" s="1030"/>
      <c r="AE781" s="1030"/>
      <c r="AF781" s="1030"/>
      <c r="AG781" s="1030"/>
      <c r="AH781" s="1030"/>
      <c r="AI781" s="1030"/>
      <c r="AJ781" s="1030"/>
      <c r="AK781" s="1030"/>
      <c r="AL781" s="1030"/>
      <c r="AM781" s="1030"/>
      <c r="AN781" s="1030"/>
      <c r="AO781" s="1030"/>
      <c r="AP781" s="1030"/>
      <c r="AQ781" s="1030"/>
      <c r="AR781" s="1030"/>
      <c r="AS781" s="1030"/>
      <c r="AT781" s="1030"/>
      <c r="AU781" s="1030"/>
      <c r="AV781" s="1030"/>
      <c r="AW781" s="1030"/>
      <c r="AX781" s="1030"/>
      <c r="AY781" s="1030"/>
      <c r="AZ781" s="1030"/>
      <c r="BA781" s="1030"/>
      <c r="BB781" s="1030"/>
      <c r="BC781" s="1030"/>
    </row>
    <row r="782" spans="1:55" s="1" customFormat="1" ht="13.5" hidden="1">
      <c r="A782" s="281"/>
      <c r="B782" s="852" t="s">
        <v>916</v>
      </c>
      <c r="C782" s="281"/>
      <c r="I782" s="891"/>
      <c r="J782" s="903"/>
      <c r="K782" s="17"/>
      <c r="L782" s="17"/>
      <c r="M782" s="17"/>
      <c r="N782" s="17"/>
      <c r="O782" s="1168"/>
      <c r="P782" s="1179"/>
      <c r="Q782" s="17"/>
      <c r="R782" s="848"/>
      <c r="S782" s="849"/>
      <c r="W782" s="373"/>
      <c r="X782" s="373"/>
      <c r="Y782" s="373"/>
      <c r="Z782" s="1030"/>
      <c r="AA782" s="1030"/>
      <c r="AB782" s="1030"/>
      <c r="AC782" s="1030"/>
      <c r="AD782" s="1030"/>
      <c r="AE782" s="1030"/>
      <c r="AF782" s="1030"/>
      <c r="AG782" s="1030"/>
      <c r="AH782" s="1030"/>
      <c r="AI782" s="1030"/>
      <c r="AJ782" s="1030"/>
      <c r="AK782" s="1030"/>
      <c r="AL782" s="1030"/>
      <c r="AM782" s="1030"/>
      <c r="AN782" s="1030"/>
      <c r="AO782" s="1030"/>
      <c r="AP782" s="1030"/>
      <c r="AQ782" s="1030"/>
      <c r="AR782" s="1030"/>
      <c r="AS782" s="1030"/>
      <c r="AT782" s="1030"/>
      <c r="AU782" s="1030"/>
      <c r="AV782" s="1030"/>
      <c r="AW782" s="1030"/>
      <c r="AX782" s="1030"/>
      <c r="AY782" s="1030"/>
      <c r="AZ782" s="1030"/>
      <c r="BA782" s="1030"/>
      <c r="BB782" s="1030"/>
      <c r="BC782" s="1030"/>
    </row>
    <row r="783" spans="1:55" s="1" customFormat="1" ht="13.5" hidden="1">
      <c r="A783" s="281"/>
      <c r="B783" s="852" t="s">
        <v>917</v>
      </c>
      <c r="C783" s="281"/>
      <c r="I783" s="891"/>
      <c r="J783" s="903"/>
      <c r="K783" s="17"/>
      <c r="L783" s="17"/>
      <c r="M783" s="17"/>
      <c r="N783" s="17"/>
      <c r="O783" s="1168"/>
      <c r="P783" s="1179"/>
      <c r="Q783" s="17"/>
      <c r="R783" s="848"/>
      <c r="S783" s="849"/>
      <c r="W783" s="373"/>
      <c r="X783" s="373"/>
      <c r="Y783" s="373"/>
      <c r="Z783" s="1030"/>
      <c r="AA783" s="1030"/>
      <c r="AB783" s="1030"/>
      <c r="AC783" s="1030"/>
      <c r="AD783" s="1030"/>
      <c r="AE783" s="1030"/>
      <c r="AF783" s="1030"/>
      <c r="AG783" s="1030"/>
      <c r="AH783" s="1030"/>
      <c r="AI783" s="1030"/>
      <c r="AJ783" s="1030"/>
      <c r="AK783" s="1030"/>
      <c r="AL783" s="1030"/>
      <c r="AM783" s="1030"/>
      <c r="AN783" s="1030"/>
      <c r="AO783" s="1030"/>
      <c r="AP783" s="1030"/>
      <c r="AQ783" s="1030"/>
      <c r="AR783" s="1030"/>
      <c r="AS783" s="1030"/>
      <c r="AT783" s="1030"/>
      <c r="AU783" s="1030"/>
      <c r="AV783" s="1030"/>
      <c r="AW783" s="1030"/>
      <c r="AX783" s="1030"/>
      <c r="AY783" s="1030"/>
      <c r="AZ783" s="1030"/>
      <c r="BA783" s="1030"/>
      <c r="BB783" s="1030"/>
      <c r="BC783" s="1030"/>
    </row>
    <row r="784" spans="1:55" s="1" customFormat="1" ht="13.5" hidden="1">
      <c r="A784" s="281"/>
      <c r="B784" s="852" t="s">
        <v>918</v>
      </c>
      <c r="C784" s="281"/>
      <c r="I784" s="891"/>
      <c r="J784" s="903"/>
      <c r="K784" s="17"/>
      <c r="L784" s="17"/>
      <c r="M784" s="17"/>
      <c r="N784" s="17"/>
      <c r="O784" s="1168"/>
      <c r="P784" s="1179"/>
      <c r="Q784" s="17"/>
      <c r="R784" s="848"/>
      <c r="S784" s="849"/>
      <c r="W784" s="373"/>
      <c r="X784" s="373"/>
      <c r="Y784" s="373"/>
      <c r="Z784" s="1030"/>
      <c r="AA784" s="1030"/>
      <c r="AB784" s="1030"/>
      <c r="AC784" s="1030"/>
      <c r="AD784" s="1030"/>
      <c r="AE784" s="1030"/>
      <c r="AF784" s="1030"/>
      <c r="AG784" s="1030"/>
      <c r="AH784" s="1030"/>
      <c r="AI784" s="1030"/>
      <c r="AJ784" s="1030"/>
      <c r="AK784" s="1030"/>
      <c r="AL784" s="1030"/>
      <c r="AM784" s="1030"/>
      <c r="AN784" s="1030"/>
      <c r="AO784" s="1030"/>
      <c r="AP784" s="1030"/>
      <c r="AQ784" s="1030"/>
      <c r="AR784" s="1030"/>
      <c r="AS784" s="1030"/>
      <c r="AT784" s="1030"/>
      <c r="AU784" s="1030"/>
      <c r="AV784" s="1030"/>
      <c r="AW784" s="1030"/>
      <c r="AX784" s="1030"/>
      <c r="AY784" s="1030"/>
      <c r="AZ784" s="1030"/>
      <c r="BA784" s="1030"/>
      <c r="BB784" s="1030"/>
      <c r="BC784" s="1030"/>
    </row>
    <row r="785" spans="1:55" s="1" customFormat="1" ht="13.5" hidden="1">
      <c r="A785" s="281"/>
      <c r="B785" s="852" t="s">
        <v>919</v>
      </c>
      <c r="C785" s="281"/>
      <c r="I785" s="891"/>
      <c r="J785" s="903"/>
      <c r="K785" s="17"/>
      <c r="L785" s="17"/>
      <c r="M785" s="17"/>
      <c r="N785" s="17"/>
      <c r="O785" s="1168"/>
      <c r="P785" s="1179"/>
      <c r="Q785" s="17"/>
      <c r="R785" s="848"/>
      <c r="S785" s="849"/>
      <c r="W785" s="373"/>
      <c r="X785" s="373"/>
      <c r="Y785" s="373"/>
      <c r="Z785" s="1030"/>
      <c r="AA785" s="1030"/>
      <c r="AB785" s="1030"/>
      <c r="AC785" s="1030"/>
      <c r="AD785" s="1030"/>
      <c r="AE785" s="1030"/>
      <c r="AF785" s="1030"/>
      <c r="AG785" s="1030"/>
      <c r="AH785" s="1030"/>
      <c r="AI785" s="1030"/>
      <c r="AJ785" s="1030"/>
      <c r="AK785" s="1030"/>
      <c r="AL785" s="1030"/>
      <c r="AM785" s="1030"/>
      <c r="AN785" s="1030"/>
      <c r="AO785" s="1030"/>
      <c r="AP785" s="1030"/>
      <c r="AQ785" s="1030"/>
      <c r="AR785" s="1030"/>
      <c r="AS785" s="1030"/>
      <c r="AT785" s="1030"/>
      <c r="AU785" s="1030"/>
      <c r="AV785" s="1030"/>
      <c r="AW785" s="1030"/>
      <c r="AX785" s="1030"/>
      <c r="AY785" s="1030"/>
      <c r="AZ785" s="1030"/>
      <c r="BA785" s="1030"/>
      <c r="BB785" s="1030"/>
      <c r="BC785" s="1030"/>
    </row>
    <row r="786" spans="1:55" s="1" customFormat="1" ht="13.5" hidden="1">
      <c r="A786" s="281"/>
      <c r="B786" s="851" t="s">
        <v>920</v>
      </c>
      <c r="C786" s="281"/>
      <c r="I786" s="891"/>
      <c r="J786" s="903"/>
      <c r="K786" s="17"/>
      <c r="L786" s="17"/>
      <c r="M786" s="17"/>
      <c r="N786" s="17"/>
      <c r="O786" s="1168"/>
      <c r="P786" s="1179"/>
      <c r="Q786" s="17"/>
      <c r="R786" s="848"/>
      <c r="S786" s="849"/>
      <c r="W786" s="373"/>
      <c r="X786" s="373"/>
      <c r="Y786" s="373"/>
      <c r="Z786" s="1030"/>
      <c r="AA786" s="1030"/>
      <c r="AB786" s="1030"/>
      <c r="AC786" s="1030"/>
      <c r="AD786" s="1030"/>
      <c r="AE786" s="1030"/>
      <c r="AF786" s="1030"/>
      <c r="AG786" s="1030"/>
      <c r="AH786" s="1030"/>
      <c r="AI786" s="1030"/>
      <c r="AJ786" s="1030"/>
      <c r="AK786" s="1030"/>
      <c r="AL786" s="1030"/>
      <c r="AM786" s="1030"/>
      <c r="AN786" s="1030"/>
      <c r="AO786" s="1030"/>
      <c r="AP786" s="1030"/>
      <c r="AQ786" s="1030"/>
      <c r="AR786" s="1030"/>
      <c r="AS786" s="1030"/>
      <c r="AT786" s="1030"/>
      <c r="AU786" s="1030"/>
      <c r="AV786" s="1030"/>
      <c r="AW786" s="1030"/>
      <c r="AX786" s="1030"/>
      <c r="AY786" s="1030"/>
      <c r="AZ786" s="1030"/>
      <c r="BA786" s="1030"/>
      <c r="BB786" s="1030"/>
      <c r="BC786" s="1030"/>
    </row>
    <row r="787" spans="1:55" s="1" customFormat="1" ht="13.5" hidden="1">
      <c r="A787" s="281"/>
      <c r="B787" s="853" t="s">
        <v>921</v>
      </c>
      <c r="C787" s="281"/>
      <c r="I787" s="891"/>
      <c r="J787" s="903"/>
      <c r="K787" s="17"/>
      <c r="L787" s="17"/>
      <c r="M787" s="17"/>
      <c r="N787" s="17"/>
      <c r="O787" s="1168"/>
      <c r="P787" s="1179"/>
      <c r="Q787" s="17"/>
      <c r="R787" s="848"/>
      <c r="S787" s="849"/>
      <c r="W787" s="373"/>
      <c r="X787" s="373"/>
      <c r="Y787" s="373"/>
      <c r="Z787" s="1030"/>
      <c r="AA787" s="1030"/>
      <c r="AB787" s="1030"/>
      <c r="AC787" s="1030"/>
      <c r="AD787" s="1030"/>
      <c r="AE787" s="1030"/>
      <c r="AF787" s="1030"/>
      <c r="AG787" s="1030"/>
      <c r="AH787" s="1030"/>
      <c r="AI787" s="1030"/>
      <c r="AJ787" s="1030"/>
      <c r="AK787" s="1030"/>
      <c r="AL787" s="1030"/>
      <c r="AM787" s="1030"/>
      <c r="AN787" s="1030"/>
      <c r="AO787" s="1030"/>
      <c r="AP787" s="1030"/>
      <c r="AQ787" s="1030"/>
      <c r="AR787" s="1030"/>
      <c r="AS787" s="1030"/>
      <c r="AT787" s="1030"/>
      <c r="AU787" s="1030"/>
      <c r="AV787" s="1030"/>
      <c r="AW787" s="1030"/>
      <c r="AX787" s="1030"/>
      <c r="AY787" s="1030"/>
      <c r="AZ787" s="1030"/>
      <c r="BA787" s="1030"/>
      <c r="BB787" s="1030"/>
      <c r="BC787" s="1030"/>
    </row>
    <row r="788" spans="1:55" s="1" customFormat="1" ht="13.5" hidden="1">
      <c r="A788" s="281"/>
      <c r="B788" s="853" t="s">
        <v>922</v>
      </c>
      <c r="C788" s="281"/>
      <c r="I788" s="891"/>
      <c r="J788" s="903"/>
      <c r="K788" s="17"/>
      <c r="L788" s="17"/>
      <c r="M788" s="17"/>
      <c r="N788" s="17"/>
      <c r="O788" s="1168"/>
      <c r="P788" s="1179"/>
      <c r="Q788" s="17"/>
      <c r="R788" s="848"/>
      <c r="S788" s="849"/>
      <c r="W788" s="373"/>
      <c r="X788" s="373"/>
      <c r="Y788" s="373"/>
      <c r="Z788" s="1030"/>
      <c r="AA788" s="1030"/>
      <c r="AB788" s="1030"/>
      <c r="AC788" s="1030"/>
      <c r="AD788" s="1030"/>
      <c r="AE788" s="1030"/>
      <c r="AF788" s="1030"/>
      <c r="AG788" s="1030"/>
      <c r="AH788" s="1030"/>
      <c r="AI788" s="1030"/>
      <c r="AJ788" s="1030"/>
      <c r="AK788" s="1030"/>
      <c r="AL788" s="1030"/>
      <c r="AM788" s="1030"/>
      <c r="AN788" s="1030"/>
      <c r="AO788" s="1030"/>
      <c r="AP788" s="1030"/>
      <c r="AQ788" s="1030"/>
      <c r="AR788" s="1030"/>
      <c r="AS788" s="1030"/>
      <c r="AT788" s="1030"/>
      <c r="AU788" s="1030"/>
      <c r="AV788" s="1030"/>
      <c r="AW788" s="1030"/>
      <c r="AX788" s="1030"/>
      <c r="AY788" s="1030"/>
      <c r="AZ788" s="1030"/>
      <c r="BA788" s="1030"/>
      <c r="BB788" s="1030"/>
      <c r="BC788" s="1030"/>
    </row>
    <row r="789" spans="1:55" s="1" customFormat="1" ht="13.5" hidden="1">
      <c r="A789" s="281"/>
      <c r="B789" s="853" t="s">
        <v>923</v>
      </c>
      <c r="C789" s="281"/>
      <c r="I789" s="891"/>
      <c r="J789" s="903"/>
      <c r="K789" s="17"/>
      <c r="L789" s="17"/>
      <c r="M789" s="17"/>
      <c r="N789" s="17"/>
      <c r="O789" s="1168"/>
      <c r="P789" s="1179"/>
      <c r="Q789" s="17"/>
      <c r="R789" s="848"/>
      <c r="S789" s="849"/>
      <c r="W789" s="373"/>
      <c r="X789" s="373"/>
      <c r="Y789" s="373"/>
      <c r="Z789" s="1030"/>
      <c r="AA789" s="1030"/>
      <c r="AB789" s="1030"/>
      <c r="AC789" s="1030"/>
      <c r="AD789" s="1030"/>
      <c r="AE789" s="1030"/>
      <c r="AF789" s="1030"/>
      <c r="AG789" s="1030"/>
      <c r="AH789" s="1030"/>
      <c r="AI789" s="1030"/>
      <c r="AJ789" s="1030"/>
      <c r="AK789" s="1030"/>
      <c r="AL789" s="1030"/>
      <c r="AM789" s="1030"/>
      <c r="AN789" s="1030"/>
      <c r="AO789" s="1030"/>
      <c r="AP789" s="1030"/>
      <c r="AQ789" s="1030"/>
      <c r="AR789" s="1030"/>
      <c r="AS789" s="1030"/>
      <c r="AT789" s="1030"/>
      <c r="AU789" s="1030"/>
      <c r="AV789" s="1030"/>
      <c r="AW789" s="1030"/>
      <c r="AX789" s="1030"/>
      <c r="AY789" s="1030"/>
      <c r="AZ789" s="1030"/>
      <c r="BA789" s="1030"/>
      <c r="BB789" s="1030"/>
      <c r="BC789" s="1030"/>
    </row>
    <row r="790" spans="1:55" s="1" customFormat="1" ht="13.5" hidden="1">
      <c r="A790" s="281"/>
      <c r="B790" s="853" t="s">
        <v>924</v>
      </c>
      <c r="C790" s="281"/>
      <c r="I790" s="891"/>
      <c r="J790" s="903"/>
      <c r="K790" s="17"/>
      <c r="L790" s="17"/>
      <c r="M790" s="17"/>
      <c r="N790" s="17"/>
      <c r="O790" s="1168"/>
      <c r="P790" s="1179"/>
      <c r="Q790" s="17"/>
      <c r="R790" s="848"/>
      <c r="S790" s="849"/>
      <c r="W790" s="373"/>
      <c r="X790" s="373"/>
      <c r="Y790" s="373"/>
      <c r="Z790" s="1030"/>
      <c r="AA790" s="1030"/>
      <c r="AB790" s="1030"/>
      <c r="AC790" s="1030"/>
      <c r="AD790" s="1030"/>
      <c r="AE790" s="1030"/>
      <c r="AF790" s="1030"/>
      <c r="AG790" s="1030"/>
      <c r="AH790" s="1030"/>
      <c r="AI790" s="1030"/>
      <c r="AJ790" s="1030"/>
      <c r="AK790" s="1030"/>
      <c r="AL790" s="1030"/>
      <c r="AM790" s="1030"/>
      <c r="AN790" s="1030"/>
      <c r="AO790" s="1030"/>
      <c r="AP790" s="1030"/>
      <c r="AQ790" s="1030"/>
      <c r="AR790" s="1030"/>
      <c r="AS790" s="1030"/>
      <c r="AT790" s="1030"/>
      <c r="AU790" s="1030"/>
      <c r="AV790" s="1030"/>
      <c r="AW790" s="1030"/>
      <c r="AX790" s="1030"/>
      <c r="AY790" s="1030"/>
      <c r="AZ790" s="1030"/>
      <c r="BA790" s="1030"/>
      <c r="BB790" s="1030"/>
      <c r="BC790" s="1030"/>
    </row>
    <row r="791" spans="1:55" s="1" customFormat="1" ht="13.5" hidden="1">
      <c r="A791" s="281"/>
      <c r="B791" s="855" t="s">
        <v>925</v>
      </c>
      <c r="C791" s="281"/>
      <c r="I791" s="891"/>
      <c r="J791" s="903"/>
      <c r="K791" s="17"/>
      <c r="L791" s="17"/>
      <c r="M791" s="17"/>
      <c r="N791" s="17"/>
      <c r="O791" s="1168"/>
      <c r="P791" s="1179"/>
      <c r="Q791" s="17"/>
      <c r="R791" s="848"/>
      <c r="S791" s="849"/>
      <c r="W791" s="373"/>
      <c r="X791" s="373"/>
      <c r="Y791" s="373"/>
      <c r="Z791" s="1030"/>
      <c r="AA791" s="1030"/>
      <c r="AB791" s="1030"/>
      <c r="AC791" s="1030"/>
      <c r="AD791" s="1030"/>
      <c r="AE791" s="1030"/>
      <c r="AF791" s="1030"/>
      <c r="AG791" s="1030"/>
      <c r="AH791" s="1030"/>
      <c r="AI791" s="1030"/>
      <c r="AJ791" s="1030"/>
      <c r="AK791" s="1030"/>
      <c r="AL791" s="1030"/>
      <c r="AM791" s="1030"/>
      <c r="AN791" s="1030"/>
      <c r="AO791" s="1030"/>
      <c r="AP791" s="1030"/>
      <c r="AQ791" s="1030"/>
      <c r="AR791" s="1030"/>
      <c r="AS791" s="1030"/>
      <c r="AT791" s="1030"/>
      <c r="AU791" s="1030"/>
      <c r="AV791" s="1030"/>
      <c r="AW791" s="1030"/>
      <c r="AX791" s="1030"/>
      <c r="AY791" s="1030"/>
      <c r="AZ791" s="1030"/>
      <c r="BA791" s="1030"/>
      <c r="BB791" s="1030"/>
      <c r="BC791" s="1030"/>
    </row>
    <row r="792" spans="1:55" s="1" customFormat="1" ht="13.5" hidden="1">
      <c r="A792" s="281"/>
      <c r="B792" s="855" t="s">
        <v>926</v>
      </c>
      <c r="C792" s="281"/>
      <c r="I792" s="891"/>
      <c r="J792" s="903"/>
      <c r="K792" s="17"/>
      <c r="L792" s="17"/>
      <c r="M792" s="17"/>
      <c r="N792" s="17"/>
      <c r="O792" s="1168"/>
      <c r="P792" s="1179"/>
      <c r="Q792" s="17"/>
      <c r="R792" s="848"/>
      <c r="S792" s="849"/>
      <c r="W792" s="373"/>
      <c r="X792" s="373"/>
      <c r="Y792" s="373"/>
      <c r="Z792" s="1030"/>
      <c r="AA792" s="1030"/>
      <c r="AB792" s="1030"/>
      <c r="AC792" s="1030"/>
      <c r="AD792" s="1030"/>
      <c r="AE792" s="1030"/>
      <c r="AF792" s="1030"/>
      <c r="AG792" s="1030"/>
      <c r="AH792" s="1030"/>
      <c r="AI792" s="1030"/>
      <c r="AJ792" s="1030"/>
      <c r="AK792" s="1030"/>
      <c r="AL792" s="1030"/>
      <c r="AM792" s="1030"/>
      <c r="AN792" s="1030"/>
      <c r="AO792" s="1030"/>
      <c r="AP792" s="1030"/>
      <c r="AQ792" s="1030"/>
      <c r="AR792" s="1030"/>
      <c r="AS792" s="1030"/>
      <c r="AT792" s="1030"/>
      <c r="AU792" s="1030"/>
      <c r="AV792" s="1030"/>
      <c r="AW792" s="1030"/>
      <c r="AX792" s="1030"/>
      <c r="AY792" s="1030"/>
      <c r="AZ792" s="1030"/>
      <c r="BA792" s="1030"/>
      <c r="BB792" s="1030"/>
      <c r="BC792" s="1030"/>
    </row>
    <row r="793" spans="1:55" s="1" customFormat="1" ht="13.5" hidden="1">
      <c r="A793" s="281"/>
      <c r="B793" s="855" t="s">
        <v>927</v>
      </c>
      <c r="C793" s="281"/>
      <c r="I793" s="891"/>
      <c r="J793" s="903"/>
      <c r="K793" s="17"/>
      <c r="L793" s="17"/>
      <c r="M793" s="17"/>
      <c r="N793" s="17"/>
      <c r="O793" s="1168"/>
      <c r="P793" s="1179"/>
      <c r="Q793" s="17"/>
      <c r="R793" s="848"/>
      <c r="S793" s="849"/>
      <c r="W793" s="373"/>
      <c r="X793" s="373"/>
      <c r="Y793" s="373"/>
      <c r="Z793" s="1030"/>
      <c r="AA793" s="1030"/>
      <c r="AB793" s="1030"/>
      <c r="AC793" s="1030"/>
      <c r="AD793" s="1030"/>
      <c r="AE793" s="1030"/>
      <c r="AF793" s="1030"/>
      <c r="AG793" s="1030"/>
      <c r="AH793" s="1030"/>
      <c r="AI793" s="1030"/>
      <c r="AJ793" s="1030"/>
      <c r="AK793" s="1030"/>
      <c r="AL793" s="1030"/>
      <c r="AM793" s="1030"/>
      <c r="AN793" s="1030"/>
      <c r="AO793" s="1030"/>
      <c r="AP793" s="1030"/>
      <c r="AQ793" s="1030"/>
      <c r="AR793" s="1030"/>
      <c r="AS793" s="1030"/>
      <c r="AT793" s="1030"/>
      <c r="AU793" s="1030"/>
      <c r="AV793" s="1030"/>
      <c r="AW793" s="1030"/>
      <c r="AX793" s="1030"/>
      <c r="AY793" s="1030"/>
      <c r="AZ793" s="1030"/>
      <c r="BA793" s="1030"/>
      <c r="BB793" s="1030"/>
      <c r="BC793" s="1030"/>
    </row>
    <row r="794" spans="1:55" s="1" customFormat="1" ht="13.5" hidden="1">
      <c r="A794" s="281"/>
      <c r="B794" s="600"/>
      <c r="C794" s="281"/>
      <c r="I794" s="891"/>
      <c r="J794" s="903"/>
      <c r="K794" s="17"/>
      <c r="L794" s="17"/>
      <c r="M794" s="17"/>
      <c r="N794" s="17"/>
      <c r="O794" s="1168"/>
      <c r="P794" s="1179"/>
      <c r="Q794" s="17"/>
      <c r="R794" s="848"/>
      <c r="S794" s="849"/>
      <c r="W794" s="373"/>
      <c r="X794" s="373"/>
      <c r="Y794" s="373"/>
      <c r="Z794" s="1030"/>
      <c r="AA794" s="1030"/>
      <c r="AB794" s="1030"/>
      <c r="AC794" s="1030"/>
      <c r="AD794" s="1030"/>
      <c r="AE794" s="1030"/>
      <c r="AF794" s="1030"/>
      <c r="AG794" s="1030"/>
      <c r="AH794" s="1030"/>
      <c r="AI794" s="1030"/>
      <c r="AJ794" s="1030"/>
      <c r="AK794" s="1030"/>
      <c r="AL794" s="1030"/>
      <c r="AM794" s="1030"/>
      <c r="AN794" s="1030"/>
      <c r="AO794" s="1030"/>
      <c r="AP794" s="1030"/>
      <c r="AQ794" s="1030"/>
      <c r="AR794" s="1030"/>
      <c r="AS794" s="1030"/>
      <c r="AT794" s="1030"/>
      <c r="AU794" s="1030"/>
      <c r="AV794" s="1030"/>
      <c r="AW794" s="1030"/>
      <c r="AX794" s="1030"/>
      <c r="AY794" s="1030"/>
      <c r="AZ794" s="1030"/>
      <c r="BA794" s="1030"/>
      <c r="BB794" s="1030"/>
      <c r="BC794" s="1030"/>
    </row>
    <row r="795" spans="1:55" s="1" customFormat="1" ht="13.5" hidden="1">
      <c r="A795" s="281"/>
      <c r="B795" s="854" t="s">
        <v>387</v>
      </c>
      <c r="C795" s="281"/>
      <c r="I795" s="891"/>
      <c r="J795" s="903"/>
      <c r="K795" s="17"/>
      <c r="L795" s="17"/>
      <c r="M795" s="17"/>
      <c r="N795" s="17"/>
      <c r="O795" s="1168"/>
      <c r="P795" s="1179"/>
      <c r="Q795" s="17"/>
      <c r="R795" s="848"/>
      <c r="S795" s="849"/>
      <c r="W795" s="373"/>
      <c r="X795" s="373"/>
      <c r="Y795" s="373"/>
      <c r="Z795" s="1030"/>
      <c r="AA795" s="1030"/>
      <c r="AB795" s="1030"/>
      <c r="AC795" s="1030"/>
      <c r="AD795" s="1030"/>
      <c r="AE795" s="1030"/>
      <c r="AF795" s="1030"/>
      <c r="AG795" s="1030"/>
      <c r="AH795" s="1030"/>
      <c r="AI795" s="1030"/>
      <c r="AJ795" s="1030"/>
      <c r="AK795" s="1030"/>
      <c r="AL795" s="1030"/>
      <c r="AM795" s="1030"/>
      <c r="AN795" s="1030"/>
      <c r="AO795" s="1030"/>
      <c r="AP795" s="1030"/>
      <c r="AQ795" s="1030"/>
      <c r="AR795" s="1030"/>
      <c r="AS795" s="1030"/>
      <c r="AT795" s="1030"/>
      <c r="AU795" s="1030"/>
      <c r="AV795" s="1030"/>
      <c r="AW795" s="1030"/>
      <c r="AX795" s="1030"/>
      <c r="AY795" s="1030"/>
      <c r="AZ795" s="1030"/>
      <c r="BA795" s="1030"/>
      <c r="BB795" s="1030"/>
      <c r="BC795" s="1030"/>
    </row>
    <row r="796" spans="1:55" s="1" customFormat="1" ht="13.5" hidden="1">
      <c r="A796" s="281"/>
      <c r="B796" s="855" t="s">
        <v>344</v>
      </c>
      <c r="C796" s="281"/>
      <c r="I796" s="891"/>
      <c r="J796" s="903"/>
      <c r="K796" s="17"/>
      <c r="L796" s="17"/>
      <c r="M796" s="17"/>
      <c r="N796" s="17"/>
      <c r="O796" s="1168"/>
      <c r="P796" s="1179"/>
      <c r="Q796" s="17"/>
      <c r="R796" s="848"/>
      <c r="S796" s="849"/>
      <c r="W796" s="373"/>
      <c r="X796" s="373"/>
      <c r="Y796" s="373"/>
      <c r="Z796" s="1030"/>
      <c r="AA796" s="1030"/>
      <c r="AB796" s="1030"/>
      <c r="AC796" s="1030"/>
      <c r="AD796" s="1030"/>
      <c r="AE796" s="1030"/>
      <c r="AF796" s="1030"/>
      <c r="AG796" s="1030"/>
      <c r="AH796" s="1030"/>
      <c r="AI796" s="1030"/>
      <c r="AJ796" s="1030"/>
      <c r="AK796" s="1030"/>
      <c r="AL796" s="1030"/>
      <c r="AM796" s="1030"/>
      <c r="AN796" s="1030"/>
      <c r="AO796" s="1030"/>
      <c r="AP796" s="1030"/>
      <c r="AQ796" s="1030"/>
      <c r="AR796" s="1030"/>
      <c r="AS796" s="1030"/>
      <c r="AT796" s="1030"/>
      <c r="AU796" s="1030"/>
      <c r="AV796" s="1030"/>
      <c r="AW796" s="1030"/>
      <c r="AX796" s="1030"/>
      <c r="AY796" s="1030"/>
      <c r="AZ796" s="1030"/>
      <c r="BA796" s="1030"/>
      <c r="BB796" s="1030"/>
      <c r="BC796" s="1030"/>
    </row>
    <row r="797" spans="1:55" s="1" customFormat="1" ht="13.5" hidden="1">
      <c r="A797" s="281"/>
      <c r="B797" s="852" t="s">
        <v>928</v>
      </c>
      <c r="C797" s="281"/>
      <c r="I797" s="891"/>
      <c r="J797" s="903"/>
      <c r="K797" s="17"/>
      <c r="L797" s="17"/>
      <c r="M797" s="17"/>
      <c r="N797" s="17"/>
      <c r="O797" s="1168"/>
      <c r="P797" s="1179"/>
      <c r="Q797" s="17"/>
      <c r="R797" s="848"/>
      <c r="S797" s="849"/>
      <c r="W797" s="373"/>
      <c r="X797" s="373"/>
      <c r="Y797" s="373"/>
      <c r="Z797" s="1030"/>
      <c r="AA797" s="1030"/>
      <c r="AB797" s="1030"/>
      <c r="AC797" s="1030"/>
      <c r="AD797" s="1030"/>
      <c r="AE797" s="1030"/>
      <c r="AF797" s="1030"/>
      <c r="AG797" s="1030"/>
      <c r="AH797" s="1030"/>
      <c r="AI797" s="1030"/>
      <c r="AJ797" s="1030"/>
      <c r="AK797" s="1030"/>
      <c r="AL797" s="1030"/>
      <c r="AM797" s="1030"/>
      <c r="AN797" s="1030"/>
      <c r="AO797" s="1030"/>
      <c r="AP797" s="1030"/>
      <c r="AQ797" s="1030"/>
      <c r="AR797" s="1030"/>
      <c r="AS797" s="1030"/>
      <c r="AT797" s="1030"/>
      <c r="AU797" s="1030"/>
      <c r="AV797" s="1030"/>
      <c r="AW797" s="1030"/>
      <c r="AX797" s="1030"/>
      <c r="AY797" s="1030"/>
      <c r="AZ797" s="1030"/>
      <c r="BA797" s="1030"/>
      <c r="BB797" s="1030"/>
      <c r="BC797" s="1030"/>
    </row>
    <row r="798" spans="1:55" s="1" customFormat="1" ht="13.5" hidden="1">
      <c r="A798" s="281"/>
      <c r="B798" s="852" t="s">
        <v>929</v>
      </c>
      <c r="C798" s="281"/>
      <c r="I798" s="891"/>
      <c r="J798" s="903"/>
      <c r="K798" s="17"/>
      <c r="L798" s="17"/>
      <c r="M798" s="17"/>
      <c r="N798" s="17"/>
      <c r="O798" s="1168"/>
      <c r="P798" s="1179"/>
      <c r="Q798" s="17"/>
      <c r="R798" s="848"/>
      <c r="S798" s="849"/>
      <c r="W798" s="373"/>
      <c r="X798" s="373"/>
      <c r="Y798" s="373"/>
      <c r="Z798" s="1030"/>
      <c r="AA798" s="1030"/>
      <c r="AB798" s="1030"/>
      <c r="AC798" s="1030"/>
      <c r="AD798" s="1030"/>
      <c r="AE798" s="1030"/>
      <c r="AF798" s="1030"/>
      <c r="AG798" s="1030"/>
      <c r="AH798" s="1030"/>
      <c r="AI798" s="1030"/>
      <c r="AJ798" s="1030"/>
      <c r="AK798" s="1030"/>
      <c r="AL798" s="1030"/>
      <c r="AM798" s="1030"/>
      <c r="AN798" s="1030"/>
      <c r="AO798" s="1030"/>
      <c r="AP798" s="1030"/>
      <c r="AQ798" s="1030"/>
      <c r="AR798" s="1030"/>
      <c r="AS798" s="1030"/>
      <c r="AT798" s="1030"/>
      <c r="AU798" s="1030"/>
      <c r="AV798" s="1030"/>
      <c r="AW798" s="1030"/>
      <c r="AX798" s="1030"/>
      <c r="AY798" s="1030"/>
      <c r="AZ798" s="1030"/>
      <c r="BA798" s="1030"/>
      <c r="BB798" s="1030"/>
      <c r="BC798" s="1030"/>
    </row>
    <row r="799" spans="1:55" s="1" customFormat="1" ht="13.5" hidden="1">
      <c r="A799" s="281"/>
      <c r="B799" s="852" t="s">
        <v>930</v>
      </c>
      <c r="C799" s="281"/>
      <c r="I799" s="891"/>
      <c r="J799" s="903"/>
      <c r="K799" s="17"/>
      <c r="L799" s="17"/>
      <c r="M799" s="17"/>
      <c r="N799" s="17"/>
      <c r="O799" s="1168"/>
      <c r="P799" s="1179"/>
      <c r="Q799" s="17"/>
      <c r="R799" s="848"/>
      <c r="S799" s="849"/>
      <c r="W799" s="373"/>
      <c r="X799" s="373"/>
      <c r="Y799" s="373"/>
      <c r="Z799" s="1030"/>
      <c r="AA799" s="1030"/>
      <c r="AB799" s="1030"/>
      <c r="AC799" s="1030"/>
      <c r="AD799" s="1030"/>
      <c r="AE799" s="1030"/>
      <c r="AF799" s="1030"/>
      <c r="AG799" s="1030"/>
      <c r="AH799" s="1030"/>
      <c r="AI799" s="1030"/>
      <c r="AJ799" s="1030"/>
      <c r="AK799" s="1030"/>
      <c r="AL799" s="1030"/>
      <c r="AM799" s="1030"/>
      <c r="AN799" s="1030"/>
      <c r="AO799" s="1030"/>
      <c r="AP799" s="1030"/>
      <c r="AQ799" s="1030"/>
      <c r="AR799" s="1030"/>
      <c r="AS799" s="1030"/>
      <c r="AT799" s="1030"/>
      <c r="AU799" s="1030"/>
      <c r="AV799" s="1030"/>
      <c r="AW799" s="1030"/>
      <c r="AX799" s="1030"/>
      <c r="AY799" s="1030"/>
      <c r="AZ799" s="1030"/>
      <c r="BA799" s="1030"/>
      <c r="BB799" s="1030"/>
      <c r="BC799" s="1030"/>
    </row>
    <row r="800" spans="1:55" s="1" customFormat="1" ht="13.5" hidden="1">
      <c r="A800" s="281"/>
      <c r="B800" s="600" t="s">
        <v>931</v>
      </c>
      <c r="C800" s="281"/>
      <c r="I800" s="891"/>
      <c r="J800" s="903"/>
      <c r="K800" s="17"/>
      <c r="L800" s="17"/>
      <c r="M800" s="17"/>
      <c r="N800" s="17"/>
      <c r="O800" s="1168"/>
      <c r="P800" s="1179"/>
      <c r="Q800" s="17"/>
      <c r="R800" s="848"/>
      <c r="S800" s="849"/>
      <c r="W800" s="373"/>
      <c r="X800" s="373"/>
      <c r="Y800" s="373"/>
      <c r="Z800" s="1030"/>
      <c r="AA800" s="1030"/>
      <c r="AB800" s="1030"/>
      <c r="AC800" s="1030"/>
      <c r="AD800" s="1030"/>
      <c r="AE800" s="1030"/>
      <c r="AF800" s="1030"/>
      <c r="AG800" s="1030"/>
      <c r="AH800" s="1030"/>
      <c r="AI800" s="1030"/>
      <c r="AJ800" s="1030"/>
      <c r="AK800" s="1030"/>
      <c r="AL800" s="1030"/>
      <c r="AM800" s="1030"/>
      <c r="AN800" s="1030"/>
      <c r="AO800" s="1030"/>
      <c r="AP800" s="1030"/>
      <c r="AQ800" s="1030"/>
      <c r="AR800" s="1030"/>
      <c r="AS800" s="1030"/>
      <c r="AT800" s="1030"/>
      <c r="AU800" s="1030"/>
      <c r="AV800" s="1030"/>
      <c r="AW800" s="1030"/>
      <c r="AX800" s="1030"/>
      <c r="AY800" s="1030"/>
      <c r="AZ800" s="1030"/>
      <c r="BA800" s="1030"/>
      <c r="BB800" s="1030"/>
      <c r="BC800" s="1030"/>
    </row>
    <row r="801" spans="1:55" s="1" customFormat="1" ht="13.5" hidden="1">
      <c r="A801" s="281"/>
      <c r="B801" s="852" t="s">
        <v>932</v>
      </c>
      <c r="C801" s="281"/>
      <c r="I801" s="891"/>
      <c r="J801" s="903"/>
      <c r="K801" s="17"/>
      <c r="L801" s="17"/>
      <c r="M801" s="17"/>
      <c r="N801" s="17"/>
      <c r="O801" s="1168"/>
      <c r="P801" s="1179"/>
      <c r="Q801" s="17"/>
      <c r="R801" s="848"/>
      <c r="S801" s="849"/>
      <c r="W801" s="373"/>
      <c r="X801" s="373"/>
      <c r="Y801" s="373"/>
      <c r="Z801" s="1030"/>
      <c r="AA801" s="1030"/>
      <c r="AB801" s="1030"/>
      <c r="AC801" s="1030"/>
      <c r="AD801" s="1030"/>
      <c r="AE801" s="1030"/>
      <c r="AF801" s="1030"/>
      <c r="AG801" s="1030"/>
      <c r="AH801" s="1030"/>
      <c r="AI801" s="1030"/>
      <c r="AJ801" s="1030"/>
      <c r="AK801" s="1030"/>
      <c r="AL801" s="1030"/>
      <c r="AM801" s="1030"/>
      <c r="AN801" s="1030"/>
      <c r="AO801" s="1030"/>
      <c r="AP801" s="1030"/>
      <c r="AQ801" s="1030"/>
      <c r="AR801" s="1030"/>
      <c r="AS801" s="1030"/>
      <c r="AT801" s="1030"/>
      <c r="AU801" s="1030"/>
      <c r="AV801" s="1030"/>
      <c r="AW801" s="1030"/>
      <c r="AX801" s="1030"/>
      <c r="AY801" s="1030"/>
      <c r="AZ801" s="1030"/>
      <c r="BA801" s="1030"/>
      <c r="BB801" s="1030"/>
      <c r="BC801" s="1030"/>
    </row>
    <row r="802" spans="1:55" s="1" customFormat="1" ht="13.5" hidden="1">
      <c r="A802" s="281"/>
      <c r="B802" s="852" t="s">
        <v>933</v>
      </c>
      <c r="C802" s="281"/>
      <c r="I802" s="891"/>
      <c r="J802" s="903"/>
      <c r="K802" s="17"/>
      <c r="L802" s="17"/>
      <c r="M802" s="17"/>
      <c r="N802" s="17"/>
      <c r="O802" s="1168"/>
      <c r="P802" s="1179"/>
      <c r="Q802" s="17"/>
      <c r="R802" s="848"/>
      <c r="S802" s="849"/>
      <c r="W802" s="373"/>
      <c r="X802" s="373"/>
      <c r="Y802" s="373"/>
      <c r="Z802" s="1030"/>
      <c r="AA802" s="1030"/>
      <c r="AB802" s="1030"/>
      <c r="AC802" s="1030"/>
      <c r="AD802" s="1030"/>
      <c r="AE802" s="1030"/>
      <c r="AF802" s="1030"/>
      <c r="AG802" s="1030"/>
      <c r="AH802" s="1030"/>
      <c r="AI802" s="1030"/>
      <c r="AJ802" s="1030"/>
      <c r="AK802" s="1030"/>
      <c r="AL802" s="1030"/>
      <c r="AM802" s="1030"/>
      <c r="AN802" s="1030"/>
      <c r="AO802" s="1030"/>
      <c r="AP802" s="1030"/>
      <c r="AQ802" s="1030"/>
      <c r="AR802" s="1030"/>
      <c r="AS802" s="1030"/>
      <c r="AT802" s="1030"/>
      <c r="AU802" s="1030"/>
      <c r="AV802" s="1030"/>
      <c r="AW802" s="1030"/>
      <c r="AX802" s="1030"/>
      <c r="AY802" s="1030"/>
      <c r="AZ802" s="1030"/>
      <c r="BA802" s="1030"/>
      <c r="BB802" s="1030"/>
      <c r="BC802" s="1030"/>
    </row>
    <row r="803" spans="1:55" s="1" customFormat="1" ht="13.5" hidden="1">
      <c r="A803" s="281"/>
      <c r="B803" s="855" t="s">
        <v>390</v>
      </c>
      <c r="C803" s="281"/>
      <c r="I803" s="891"/>
      <c r="J803" s="903"/>
      <c r="K803" s="17"/>
      <c r="L803" s="17"/>
      <c r="M803" s="17"/>
      <c r="N803" s="17"/>
      <c r="O803" s="1168"/>
      <c r="P803" s="1179"/>
      <c r="Q803" s="17"/>
      <c r="R803" s="848"/>
      <c r="S803" s="849"/>
      <c r="W803" s="373"/>
      <c r="X803" s="373"/>
      <c r="Y803" s="373"/>
      <c r="Z803" s="1030"/>
      <c r="AA803" s="1030"/>
      <c r="AB803" s="1030"/>
      <c r="AC803" s="1030"/>
      <c r="AD803" s="1030"/>
      <c r="AE803" s="1030"/>
      <c r="AF803" s="1030"/>
      <c r="AG803" s="1030"/>
      <c r="AH803" s="1030"/>
      <c r="AI803" s="1030"/>
      <c r="AJ803" s="1030"/>
      <c r="AK803" s="1030"/>
      <c r="AL803" s="1030"/>
      <c r="AM803" s="1030"/>
      <c r="AN803" s="1030"/>
      <c r="AO803" s="1030"/>
      <c r="AP803" s="1030"/>
      <c r="AQ803" s="1030"/>
      <c r="AR803" s="1030"/>
      <c r="AS803" s="1030"/>
      <c r="AT803" s="1030"/>
      <c r="AU803" s="1030"/>
      <c r="AV803" s="1030"/>
      <c r="AW803" s="1030"/>
      <c r="AX803" s="1030"/>
      <c r="AY803" s="1030"/>
      <c r="AZ803" s="1030"/>
      <c r="BA803" s="1030"/>
      <c r="BB803" s="1030"/>
      <c r="BC803" s="1030"/>
    </row>
    <row r="804" spans="1:55" s="1" customFormat="1" ht="13.5" hidden="1">
      <c r="A804" s="281"/>
      <c r="B804" s="855" t="s">
        <v>346</v>
      </c>
      <c r="C804" s="281"/>
      <c r="I804" s="891"/>
      <c r="J804" s="903"/>
      <c r="K804" s="17"/>
      <c r="L804" s="17"/>
      <c r="M804" s="17"/>
      <c r="N804" s="17"/>
      <c r="O804" s="1168"/>
      <c r="P804" s="1179"/>
      <c r="Q804" s="17"/>
      <c r="R804" s="848"/>
      <c r="S804" s="849"/>
      <c r="W804" s="373"/>
      <c r="X804" s="373"/>
      <c r="Y804" s="373"/>
      <c r="Z804" s="1030"/>
      <c r="AA804" s="1030"/>
      <c r="AB804" s="1030"/>
      <c r="AC804" s="1030"/>
      <c r="AD804" s="1030"/>
      <c r="AE804" s="1030"/>
      <c r="AF804" s="1030"/>
      <c r="AG804" s="1030"/>
      <c r="AH804" s="1030"/>
      <c r="AI804" s="1030"/>
      <c r="AJ804" s="1030"/>
      <c r="AK804" s="1030"/>
      <c r="AL804" s="1030"/>
      <c r="AM804" s="1030"/>
      <c r="AN804" s="1030"/>
      <c r="AO804" s="1030"/>
      <c r="AP804" s="1030"/>
      <c r="AQ804" s="1030"/>
      <c r="AR804" s="1030"/>
      <c r="AS804" s="1030"/>
      <c r="AT804" s="1030"/>
      <c r="AU804" s="1030"/>
      <c r="AV804" s="1030"/>
      <c r="AW804" s="1030"/>
      <c r="AX804" s="1030"/>
      <c r="AY804" s="1030"/>
      <c r="AZ804" s="1030"/>
      <c r="BA804" s="1030"/>
      <c r="BB804" s="1030"/>
      <c r="BC804" s="1030"/>
    </row>
    <row r="805" spans="1:55" s="1" customFormat="1" ht="13.5" hidden="1">
      <c r="A805" s="281"/>
      <c r="B805" s="855" t="s">
        <v>350</v>
      </c>
      <c r="C805" s="281"/>
      <c r="I805" s="891"/>
      <c r="J805" s="903"/>
      <c r="K805" s="17"/>
      <c r="L805" s="17"/>
      <c r="M805" s="17"/>
      <c r="N805" s="17"/>
      <c r="O805" s="1168"/>
      <c r="P805" s="1179"/>
      <c r="Q805" s="17"/>
      <c r="R805" s="848"/>
      <c r="S805" s="849"/>
      <c r="W805" s="373"/>
      <c r="X805" s="373"/>
      <c r="Y805" s="373"/>
      <c r="Z805" s="1030"/>
      <c r="AA805" s="1030"/>
      <c r="AB805" s="1030"/>
      <c r="AC805" s="1030"/>
      <c r="AD805" s="1030"/>
      <c r="AE805" s="1030"/>
      <c r="AF805" s="1030"/>
      <c r="AG805" s="1030"/>
      <c r="AH805" s="1030"/>
      <c r="AI805" s="1030"/>
      <c r="AJ805" s="1030"/>
      <c r="AK805" s="1030"/>
      <c r="AL805" s="1030"/>
      <c r="AM805" s="1030"/>
      <c r="AN805" s="1030"/>
      <c r="AO805" s="1030"/>
      <c r="AP805" s="1030"/>
      <c r="AQ805" s="1030"/>
      <c r="AR805" s="1030"/>
      <c r="AS805" s="1030"/>
      <c r="AT805" s="1030"/>
      <c r="AU805" s="1030"/>
      <c r="AV805" s="1030"/>
      <c r="AW805" s="1030"/>
      <c r="AX805" s="1030"/>
      <c r="AY805" s="1030"/>
      <c r="AZ805" s="1030"/>
      <c r="BA805" s="1030"/>
      <c r="BB805" s="1030"/>
      <c r="BC805" s="1030"/>
    </row>
    <row r="806" spans="1:55" s="1" customFormat="1" ht="13.5" hidden="1">
      <c r="A806" s="281"/>
      <c r="B806" s="600"/>
      <c r="C806" s="281"/>
      <c r="I806" s="891"/>
      <c r="J806" s="903"/>
      <c r="K806" s="17"/>
      <c r="L806" s="17"/>
      <c r="M806" s="17"/>
      <c r="N806" s="17"/>
      <c r="O806" s="1168"/>
      <c r="P806" s="1179"/>
      <c r="Q806" s="17"/>
      <c r="R806" s="848"/>
      <c r="S806" s="849"/>
      <c r="W806" s="373"/>
      <c r="X806" s="373"/>
      <c r="Y806" s="373"/>
      <c r="Z806" s="1030"/>
      <c r="AA806" s="1030"/>
      <c r="AB806" s="1030"/>
      <c r="AC806" s="1030"/>
      <c r="AD806" s="1030"/>
      <c r="AE806" s="1030"/>
      <c r="AF806" s="1030"/>
      <c r="AG806" s="1030"/>
      <c r="AH806" s="1030"/>
      <c r="AI806" s="1030"/>
      <c r="AJ806" s="1030"/>
      <c r="AK806" s="1030"/>
      <c r="AL806" s="1030"/>
      <c r="AM806" s="1030"/>
      <c r="AN806" s="1030"/>
      <c r="AO806" s="1030"/>
      <c r="AP806" s="1030"/>
      <c r="AQ806" s="1030"/>
      <c r="AR806" s="1030"/>
      <c r="AS806" s="1030"/>
      <c r="AT806" s="1030"/>
      <c r="AU806" s="1030"/>
      <c r="AV806" s="1030"/>
      <c r="AW806" s="1030"/>
      <c r="AX806" s="1030"/>
      <c r="AY806" s="1030"/>
      <c r="AZ806" s="1030"/>
      <c r="BA806" s="1030"/>
      <c r="BB806" s="1030"/>
      <c r="BC806" s="1030"/>
    </row>
    <row r="807" spans="1:55" s="1" customFormat="1" ht="13.5" hidden="1">
      <c r="A807" s="281"/>
      <c r="B807" s="854" t="s">
        <v>402</v>
      </c>
      <c r="C807" s="281"/>
      <c r="I807" s="891"/>
      <c r="J807" s="903"/>
      <c r="K807" s="17"/>
      <c r="L807" s="17"/>
      <c r="M807" s="17"/>
      <c r="N807" s="17"/>
      <c r="O807" s="1168"/>
      <c r="P807" s="1179"/>
      <c r="Q807" s="17"/>
      <c r="R807" s="848"/>
      <c r="S807" s="849"/>
      <c r="W807" s="373"/>
      <c r="X807" s="373"/>
      <c r="Y807" s="373"/>
      <c r="Z807" s="1030"/>
      <c r="AA807" s="1030"/>
      <c r="AB807" s="1030"/>
      <c r="AC807" s="1030"/>
      <c r="AD807" s="1030"/>
      <c r="AE807" s="1030"/>
      <c r="AF807" s="1030"/>
      <c r="AG807" s="1030"/>
      <c r="AH807" s="1030"/>
      <c r="AI807" s="1030"/>
      <c r="AJ807" s="1030"/>
      <c r="AK807" s="1030"/>
      <c r="AL807" s="1030"/>
      <c r="AM807" s="1030"/>
      <c r="AN807" s="1030"/>
      <c r="AO807" s="1030"/>
      <c r="AP807" s="1030"/>
      <c r="AQ807" s="1030"/>
      <c r="AR807" s="1030"/>
      <c r="AS807" s="1030"/>
      <c r="AT807" s="1030"/>
      <c r="AU807" s="1030"/>
      <c r="AV807" s="1030"/>
      <c r="AW807" s="1030"/>
      <c r="AX807" s="1030"/>
      <c r="AY807" s="1030"/>
      <c r="AZ807" s="1030"/>
      <c r="BA807" s="1030"/>
      <c r="BB807" s="1030"/>
      <c r="BC807" s="1030"/>
    </row>
    <row r="808" spans="1:55" s="1" customFormat="1" ht="13.5" hidden="1">
      <c r="A808" s="281"/>
      <c r="B808" s="855" t="s">
        <v>344</v>
      </c>
      <c r="C808" s="281"/>
      <c r="I808" s="891"/>
      <c r="J808" s="903"/>
      <c r="K808" s="17"/>
      <c r="L808" s="17"/>
      <c r="M808" s="17"/>
      <c r="N808" s="17"/>
      <c r="O808" s="1168"/>
      <c r="P808" s="1179"/>
      <c r="Q808" s="17"/>
      <c r="R808" s="848"/>
      <c r="S808" s="849"/>
      <c r="W808" s="373"/>
      <c r="X808" s="373"/>
      <c r="Y808" s="373"/>
      <c r="Z808" s="1030"/>
      <c r="AA808" s="1030"/>
      <c r="AB808" s="1030"/>
      <c r="AC808" s="1030"/>
      <c r="AD808" s="1030"/>
      <c r="AE808" s="1030"/>
      <c r="AF808" s="1030"/>
      <c r="AG808" s="1030"/>
      <c r="AH808" s="1030"/>
      <c r="AI808" s="1030"/>
      <c r="AJ808" s="1030"/>
      <c r="AK808" s="1030"/>
      <c r="AL808" s="1030"/>
      <c r="AM808" s="1030"/>
      <c r="AN808" s="1030"/>
      <c r="AO808" s="1030"/>
      <c r="AP808" s="1030"/>
      <c r="AQ808" s="1030"/>
      <c r="AR808" s="1030"/>
      <c r="AS808" s="1030"/>
      <c r="AT808" s="1030"/>
      <c r="AU808" s="1030"/>
      <c r="AV808" s="1030"/>
      <c r="AW808" s="1030"/>
      <c r="AX808" s="1030"/>
      <c r="AY808" s="1030"/>
      <c r="AZ808" s="1030"/>
      <c r="BA808" s="1030"/>
      <c r="BB808" s="1030"/>
      <c r="BC808" s="1030"/>
    </row>
    <row r="809" spans="1:55" s="1" customFormat="1" ht="13.5" hidden="1">
      <c r="A809" s="281"/>
      <c r="B809" s="852" t="s">
        <v>934</v>
      </c>
      <c r="C809" s="281"/>
      <c r="I809" s="891"/>
      <c r="J809" s="903"/>
      <c r="K809" s="17"/>
      <c r="L809" s="17"/>
      <c r="M809" s="17"/>
      <c r="N809" s="17"/>
      <c r="O809" s="1168"/>
      <c r="P809" s="1179"/>
      <c r="Q809" s="17"/>
      <c r="R809" s="848"/>
      <c r="S809" s="849"/>
      <c r="W809" s="373"/>
      <c r="X809" s="373"/>
      <c r="Y809" s="373"/>
      <c r="Z809" s="1030"/>
      <c r="AA809" s="1030"/>
      <c r="AB809" s="1030"/>
      <c r="AC809" s="1030"/>
      <c r="AD809" s="1030"/>
      <c r="AE809" s="1030"/>
      <c r="AF809" s="1030"/>
      <c r="AG809" s="1030"/>
      <c r="AH809" s="1030"/>
      <c r="AI809" s="1030"/>
      <c r="AJ809" s="1030"/>
      <c r="AK809" s="1030"/>
      <c r="AL809" s="1030"/>
      <c r="AM809" s="1030"/>
      <c r="AN809" s="1030"/>
      <c r="AO809" s="1030"/>
      <c r="AP809" s="1030"/>
      <c r="AQ809" s="1030"/>
      <c r="AR809" s="1030"/>
      <c r="AS809" s="1030"/>
      <c r="AT809" s="1030"/>
      <c r="AU809" s="1030"/>
      <c r="AV809" s="1030"/>
      <c r="AW809" s="1030"/>
      <c r="AX809" s="1030"/>
      <c r="AY809" s="1030"/>
      <c r="AZ809" s="1030"/>
      <c r="BA809" s="1030"/>
      <c r="BB809" s="1030"/>
      <c r="BC809" s="1030"/>
    </row>
    <row r="810" spans="1:55" s="1" customFormat="1" ht="13.5" hidden="1">
      <c r="A810" s="281"/>
      <c r="B810" s="851" t="s">
        <v>935</v>
      </c>
      <c r="C810" s="281"/>
      <c r="I810" s="891"/>
      <c r="J810" s="903"/>
      <c r="K810" s="17"/>
      <c r="L810" s="17"/>
      <c r="M810" s="17"/>
      <c r="N810" s="17"/>
      <c r="O810" s="1168"/>
      <c r="P810" s="1179"/>
      <c r="Q810" s="17"/>
      <c r="R810" s="848"/>
      <c r="S810" s="849"/>
      <c r="W810" s="373"/>
      <c r="X810" s="373"/>
      <c r="Y810" s="373"/>
      <c r="Z810" s="1030"/>
      <c r="AA810" s="1030"/>
      <c r="AB810" s="1030"/>
      <c r="AC810" s="1030"/>
      <c r="AD810" s="1030"/>
      <c r="AE810" s="1030"/>
      <c r="AF810" s="1030"/>
      <c r="AG810" s="1030"/>
      <c r="AH810" s="1030"/>
      <c r="AI810" s="1030"/>
      <c r="AJ810" s="1030"/>
      <c r="AK810" s="1030"/>
      <c r="AL810" s="1030"/>
      <c r="AM810" s="1030"/>
      <c r="AN810" s="1030"/>
      <c r="AO810" s="1030"/>
      <c r="AP810" s="1030"/>
      <c r="AQ810" s="1030"/>
      <c r="AR810" s="1030"/>
      <c r="AS810" s="1030"/>
      <c r="AT810" s="1030"/>
      <c r="AU810" s="1030"/>
      <c r="AV810" s="1030"/>
      <c r="AW810" s="1030"/>
      <c r="AX810" s="1030"/>
      <c r="AY810" s="1030"/>
      <c r="AZ810" s="1030"/>
      <c r="BA810" s="1030"/>
      <c r="BB810" s="1030"/>
      <c r="BC810" s="1030"/>
    </row>
    <row r="811" spans="1:55" s="1" customFormat="1" ht="13.5" hidden="1">
      <c r="A811" s="281"/>
      <c r="B811" s="600" t="s">
        <v>936</v>
      </c>
      <c r="C811" s="281"/>
      <c r="I811" s="891"/>
      <c r="J811" s="903"/>
      <c r="K811" s="17"/>
      <c r="L811" s="17"/>
      <c r="M811" s="17"/>
      <c r="N811" s="17"/>
      <c r="O811" s="1168"/>
      <c r="P811" s="1179"/>
      <c r="Q811" s="17"/>
      <c r="R811" s="848"/>
      <c r="S811" s="849"/>
      <c r="W811" s="373"/>
      <c r="X811" s="373"/>
      <c r="Y811" s="373"/>
      <c r="Z811" s="1030"/>
      <c r="AA811" s="1030"/>
      <c r="AB811" s="1030"/>
      <c r="AC811" s="1030"/>
      <c r="AD811" s="1030"/>
      <c r="AE811" s="1030"/>
      <c r="AF811" s="1030"/>
      <c r="AG811" s="1030"/>
      <c r="AH811" s="1030"/>
      <c r="AI811" s="1030"/>
      <c r="AJ811" s="1030"/>
      <c r="AK811" s="1030"/>
      <c r="AL811" s="1030"/>
      <c r="AM811" s="1030"/>
      <c r="AN811" s="1030"/>
      <c r="AO811" s="1030"/>
      <c r="AP811" s="1030"/>
      <c r="AQ811" s="1030"/>
      <c r="AR811" s="1030"/>
      <c r="AS811" s="1030"/>
      <c r="AT811" s="1030"/>
      <c r="AU811" s="1030"/>
      <c r="AV811" s="1030"/>
      <c r="AW811" s="1030"/>
      <c r="AX811" s="1030"/>
      <c r="AY811" s="1030"/>
      <c r="AZ811" s="1030"/>
      <c r="BA811" s="1030"/>
      <c r="BB811" s="1030"/>
      <c r="BC811" s="1030"/>
    </row>
    <row r="812" spans="1:55" s="1" customFormat="1" ht="13.5" hidden="1">
      <c r="A812" s="281"/>
      <c r="B812" s="851" t="s">
        <v>937</v>
      </c>
      <c r="C812" s="281"/>
      <c r="I812" s="891"/>
      <c r="J812" s="903"/>
      <c r="K812" s="17"/>
      <c r="L812" s="17"/>
      <c r="M812" s="17"/>
      <c r="N812" s="17"/>
      <c r="O812" s="1168"/>
      <c r="P812" s="1179"/>
      <c r="Q812" s="17"/>
      <c r="R812" s="848"/>
      <c r="S812" s="849"/>
      <c r="W812" s="373"/>
      <c r="X812" s="373"/>
      <c r="Y812" s="373"/>
      <c r="Z812" s="1030"/>
      <c r="AA812" s="1030"/>
      <c r="AB812" s="1030"/>
      <c r="AC812" s="1030"/>
      <c r="AD812" s="1030"/>
      <c r="AE812" s="1030"/>
      <c r="AF812" s="1030"/>
      <c r="AG812" s="1030"/>
      <c r="AH812" s="1030"/>
      <c r="AI812" s="1030"/>
      <c r="AJ812" s="1030"/>
      <c r="AK812" s="1030"/>
      <c r="AL812" s="1030"/>
      <c r="AM812" s="1030"/>
      <c r="AN812" s="1030"/>
      <c r="AO812" s="1030"/>
      <c r="AP812" s="1030"/>
      <c r="AQ812" s="1030"/>
      <c r="AR812" s="1030"/>
      <c r="AS812" s="1030"/>
      <c r="AT812" s="1030"/>
      <c r="AU812" s="1030"/>
      <c r="AV812" s="1030"/>
      <c r="AW812" s="1030"/>
      <c r="AX812" s="1030"/>
      <c r="AY812" s="1030"/>
      <c r="AZ812" s="1030"/>
      <c r="BA812" s="1030"/>
      <c r="BB812" s="1030"/>
      <c r="BC812" s="1030"/>
    </row>
    <row r="813" spans="1:55" s="1" customFormat="1" ht="13.5" hidden="1">
      <c r="A813" s="281"/>
      <c r="B813" s="851" t="s">
        <v>938</v>
      </c>
      <c r="C813" s="281"/>
      <c r="I813" s="891"/>
      <c r="J813" s="903"/>
      <c r="K813" s="17"/>
      <c r="L813" s="17"/>
      <c r="M813" s="17"/>
      <c r="N813" s="17"/>
      <c r="O813" s="1168"/>
      <c r="P813" s="1179"/>
      <c r="Q813" s="17"/>
      <c r="R813" s="848"/>
      <c r="S813" s="849"/>
      <c r="W813" s="373"/>
      <c r="X813" s="373"/>
      <c r="Y813" s="373"/>
      <c r="Z813" s="1030"/>
      <c r="AA813" s="1030"/>
      <c r="AB813" s="1030"/>
      <c r="AC813" s="1030"/>
      <c r="AD813" s="1030"/>
      <c r="AE813" s="1030"/>
      <c r="AF813" s="1030"/>
      <c r="AG813" s="1030"/>
      <c r="AH813" s="1030"/>
      <c r="AI813" s="1030"/>
      <c r="AJ813" s="1030"/>
      <c r="AK813" s="1030"/>
      <c r="AL813" s="1030"/>
      <c r="AM813" s="1030"/>
      <c r="AN813" s="1030"/>
      <c r="AO813" s="1030"/>
      <c r="AP813" s="1030"/>
      <c r="AQ813" s="1030"/>
      <c r="AR813" s="1030"/>
      <c r="AS813" s="1030"/>
      <c r="AT813" s="1030"/>
      <c r="AU813" s="1030"/>
      <c r="AV813" s="1030"/>
      <c r="AW813" s="1030"/>
      <c r="AX813" s="1030"/>
      <c r="AY813" s="1030"/>
      <c r="AZ813" s="1030"/>
      <c r="BA813" s="1030"/>
      <c r="BB813" s="1030"/>
      <c r="BC813" s="1030"/>
    </row>
    <row r="814" spans="1:55" s="1" customFormat="1" ht="13.5" hidden="1">
      <c r="A814" s="281"/>
      <c r="B814" s="851" t="s">
        <v>939</v>
      </c>
      <c r="C814" s="281"/>
      <c r="I814" s="891"/>
      <c r="J814" s="903"/>
      <c r="K814" s="17"/>
      <c r="L814" s="17"/>
      <c r="M814" s="17"/>
      <c r="N814" s="17"/>
      <c r="O814" s="1168"/>
      <c r="P814" s="1179"/>
      <c r="Q814" s="17"/>
      <c r="R814" s="848"/>
      <c r="S814" s="849"/>
      <c r="W814" s="373"/>
      <c r="X814" s="373"/>
      <c r="Y814" s="373"/>
      <c r="Z814" s="1030"/>
      <c r="AA814" s="1030"/>
      <c r="AB814" s="1030"/>
      <c r="AC814" s="1030"/>
      <c r="AD814" s="1030"/>
      <c r="AE814" s="1030"/>
      <c r="AF814" s="1030"/>
      <c r="AG814" s="1030"/>
      <c r="AH814" s="1030"/>
      <c r="AI814" s="1030"/>
      <c r="AJ814" s="1030"/>
      <c r="AK814" s="1030"/>
      <c r="AL814" s="1030"/>
      <c r="AM814" s="1030"/>
      <c r="AN814" s="1030"/>
      <c r="AO814" s="1030"/>
      <c r="AP814" s="1030"/>
      <c r="AQ814" s="1030"/>
      <c r="AR814" s="1030"/>
      <c r="AS814" s="1030"/>
      <c r="AT814" s="1030"/>
      <c r="AU814" s="1030"/>
      <c r="AV814" s="1030"/>
      <c r="AW814" s="1030"/>
      <c r="AX814" s="1030"/>
      <c r="AY814" s="1030"/>
      <c r="AZ814" s="1030"/>
      <c r="BA814" s="1030"/>
      <c r="BB814" s="1030"/>
      <c r="BC814" s="1030"/>
    </row>
    <row r="815" spans="1:55" s="1" customFormat="1" ht="13.5" hidden="1">
      <c r="A815" s="281"/>
      <c r="B815" s="851" t="s">
        <v>940</v>
      </c>
      <c r="C815" s="281"/>
      <c r="I815" s="891"/>
      <c r="J815" s="903"/>
      <c r="K815" s="17"/>
      <c r="L815" s="17"/>
      <c r="M815" s="17"/>
      <c r="N815" s="17"/>
      <c r="O815" s="1168"/>
      <c r="P815" s="1179"/>
      <c r="Q815" s="17"/>
      <c r="R815" s="848"/>
      <c r="S815" s="849"/>
      <c r="W815" s="373"/>
      <c r="X815" s="373"/>
      <c r="Y815" s="373"/>
      <c r="Z815" s="1030"/>
      <c r="AA815" s="1030"/>
      <c r="AB815" s="1030"/>
      <c r="AC815" s="1030"/>
      <c r="AD815" s="1030"/>
      <c r="AE815" s="1030"/>
      <c r="AF815" s="1030"/>
      <c r="AG815" s="1030"/>
      <c r="AH815" s="1030"/>
      <c r="AI815" s="1030"/>
      <c r="AJ815" s="1030"/>
      <c r="AK815" s="1030"/>
      <c r="AL815" s="1030"/>
      <c r="AM815" s="1030"/>
      <c r="AN815" s="1030"/>
      <c r="AO815" s="1030"/>
      <c r="AP815" s="1030"/>
      <c r="AQ815" s="1030"/>
      <c r="AR815" s="1030"/>
      <c r="AS815" s="1030"/>
      <c r="AT815" s="1030"/>
      <c r="AU815" s="1030"/>
      <c r="AV815" s="1030"/>
      <c r="AW815" s="1030"/>
      <c r="AX815" s="1030"/>
      <c r="AY815" s="1030"/>
      <c r="AZ815" s="1030"/>
      <c r="BA815" s="1030"/>
      <c r="BB815" s="1030"/>
      <c r="BC815" s="1030"/>
    </row>
    <row r="816" spans="1:55" s="1" customFormat="1" ht="13.5" hidden="1">
      <c r="A816" s="281"/>
      <c r="B816" s="852" t="s">
        <v>941</v>
      </c>
      <c r="C816" s="281"/>
      <c r="I816" s="891"/>
      <c r="J816" s="903"/>
      <c r="K816" s="17"/>
      <c r="L816" s="17"/>
      <c r="M816" s="17"/>
      <c r="N816" s="17"/>
      <c r="O816" s="1168"/>
      <c r="P816" s="1179"/>
      <c r="Q816" s="17"/>
      <c r="R816" s="848"/>
      <c r="S816" s="849"/>
      <c r="W816" s="373"/>
      <c r="X816" s="373"/>
      <c r="Y816" s="373"/>
      <c r="Z816" s="1030"/>
      <c r="AA816" s="1030"/>
      <c r="AB816" s="1030"/>
      <c r="AC816" s="1030"/>
      <c r="AD816" s="1030"/>
      <c r="AE816" s="1030"/>
      <c r="AF816" s="1030"/>
      <c r="AG816" s="1030"/>
      <c r="AH816" s="1030"/>
      <c r="AI816" s="1030"/>
      <c r="AJ816" s="1030"/>
      <c r="AK816" s="1030"/>
      <c r="AL816" s="1030"/>
      <c r="AM816" s="1030"/>
      <c r="AN816" s="1030"/>
      <c r="AO816" s="1030"/>
      <c r="AP816" s="1030"/>
      <c r="AQ816" s="1030"/>
      <c r="AR816" s="1030"/>
      <c r="AS816" s="1030"/>
      <c r="AT816" s="1030"/>
      <c r="AU816" s="1030"/>
      <c r="AV816" s="1030"/>
      <c r="AW816" s="1030"/>
      <c r="AX816" s="1030"/>
      <c r="AY816" s="1030"/>
      <c r="AZ816" s="1030"/>
      <c r="BA816" s="1030"/>
      <c r="BB816" s="1030"/>
      <c r="BC816" s="1030"/>
    </row>
    <row r="817" spans="1:55" s="1" customFormat="1" ht="13.5" hidden="1">
      <c r="A817" s="281"/>
      <c r="B817" s="852" t="s">
        <v>942</v>
      </c>
      <c r="C817" s="281"/>
      <c r="I817" s="891"/>
      <c r="J817" s="903"/>
      <c r="K817" s="17"/>
      <c r="L817" s="17"/>
      <c r="M817" s="17"/>
      <c r="N817" s="17"/>
      <c r="O817" s="1168"/>
      <c r="P817" s="1179"/>
      <c r="Q817" s="17"/>
      <c r="R817" s="848"/>
      <c r="S817" s="849"/>
      <c r="W817" s="373"/>
      <c r="X817" s="373"/>
      <c r="Y817" s="373"/>
      <c r="Z817" s="1030"/>
      <c r="AA817" s="1030"/>
      <c r="AB817" s="1030"/>
      <c r="AC817" s="1030"/>
      <c r="AD817" s="1030"/>
      <c r="AE817" s="1030"/>
      <c r="AF817" s="1030"/>
      <c r="AG817" s="1030"/>
      <c r="AH817" s="1030"/>
      <c r="AI817" s="1030"/>
      <c r="AJ817" s="1030"/>
      <c r="AK817" s="1030"/>
      <c r="AL817" s="1030"/>
      <c r="AM817" s="1030"/>
      <c r="AN817" s="1030"/>
      <c r="AO817" s="1030"/>
      <c r="AP817" s="1030"/>
      <c r="AQ817" s="1030"/>
      <c r="AR817" s="1030"/>
      <c r="AS817" s="1030"/>
      <c r="AT817" s="1030"/>
      <c r="AU817" s="1030"/>
      <c r="AV817" s="1030"/>
      <c r="AW817" s="1030"/>
      <c r="AX817" s="1030"/>
      <c r="AY817" s="1030"/>
      <c r="AZ817" s="1030"/>
      <c r="BA817" s="1030"/>
      <c r="BB817" s="1030"/>
      <c r="BC817" s="1030"/>
    </row>
    <row r="818" spans="1:55" s="1" customFormat="1" ht="13.5" hidden="1">
      <c r="A818" s="281"/>
      <c r="B818" s="852" t="s">
        <v>943</v>
      </c>
      <c r="C818" s="281"/>
      <c r="I818" s="891"/>
      <c r="J818" s="903"/>
      <c r="K818" s="17"/>
      <c r="L818" s="17"/>
      <c r="M818" s="17"/>
      <c r="N818" s="17"/>
      <c r="O818" s="1168"/>
      <c r="P818" s="1179"/>
      <c r="Q818" s="17"/>
      <c r="R818" s="848"/>
      <c r="S818" s="849"/>
      <c r="W818" s="373"/>
      <c r="X818" s="373"/>
      <c r="Y818" s="373"/>
      <c r="Z818" s="1030"/>
      <c r="AA818" s="1030"/>
      <c r="AB818" s="1030"/>
      <c r="AC818" s="1030"/>
      <c r="AD818" s="1030"/>
      <c r="AE818" s="1030"/>
      <c r="AF818" s="1030"/>
      <c r="AG818" s="1030"/>
      <c r="AH818" s="1030"/>
      <c r="AI818" s="1030"/>
      <c r="AJ818" s="1030"/>
      <c r="AK818" s="1030"/>
      <c r="AL818" s="1030"/>
      <c r="AM818" s="1030"/>
      <c r="AN818" s="1030"/>
      <c r="AO818" s="1030"/>
      <c r="AP818" s="1030"/>
      <c r="AQ818" s="1030"/>
      <c r="AR818" s="1030"/>
      <c r="AS818" s="1030"/>
      <c r="AT818" s="1030"/>
      <c r="AU818" s="1030"/>
      <c r="AV818" s="1030"/>
      <c r="AW818" s="1030"/>
      <c r="AX818" s="1030"/>
      <c r="AY818" s="1030"/>
      <c r="AZ818" s="1030"/>
      <c r="BA818" s="1030"/>
      <c r="BB818" s="1030"/>
      <c r="BC818" s="1030"/>
    </row>
    <row r="819" spans="1:55" s="1" customFormat="1" ht="13.5" hidden="1">
      <c r="A819" s="281"/>
      <c r="B819" s="852" t="s">
        <v>944</v>
      </c>
      <c r="C819" s="281"/>
      <c r="I819" s="891"/>
      <c r="J819" s="903"/>
      <c r="K819" s="17"/>
      <c r="L819" s="17"/>
      <c r="M819" s="17"/>
      <c r="N819" s="17"/>
      <c r="O819" s="1168"/>
      <c r="P819" s="1179"/>
      <c r="Q819" s="17"/>
      <c r="R819" s="848"/>
      <c r="S819" s="849"/>
      <c r="W819" s="373"/>
      <c r="X819" s="373"/>
      <c r="Y819" s="373"/>
      <c r="Z819" s="1030"/>
      <c r="AA819" s="1030"/>
      <c r="AB819" s="1030"/>
      <c r="AC819" s="1030"/>
      <c r="AD819" s="1030"/>
      <c r="AE819" s="1030"/>
      <c r="AF819" s="1030"/>
      <c r="AG819" s="1030"/>
      <c r="AH819" s="1030"/>
      <c r="AI819" s="1030"/>
      <c r="AJ819" s="1030"/>
      <c r="AK819" s="1030"/>
      <c r="AL819" s="1030"/>
      <c r="AM819" s="1030"/>
      <c r="AN819" s="1030"/>
      <c r="AO819" s="1030"/>
      <c r="AP819" s="1030"/>
      <c r="AQ819" s="1030"/>
      <c r="AR819" s="1030"/>
      <c r="AS819" s="1030"/>
      <c r="AT819" s="1030"/>
      <c r="AU819" s="1030"/>
      <c r="AV819" s="1030"/>
      <c r="AW819" s="1030"/>
      <c r="AX819" s="1030"/>
      <c r="AY819" s="1030"/>
      <c r="AZ819" s="1030"/>
      <c r="BA819" s="1030"/>
      <c r="BB819" s="1030"/>
      <c r="BC819" s="1030"/>
    </row>
    <row r="820" spans="1:55" s="1" customFormat="1" ht="13.5" hidden="1">
      <c r="A820" s="281"/>
      <c r="B820" s="851" t="s">
        <v>945</v>
      </c>
      <c r="C820" s="281"/>
      <c r="I820" s="891"/>
      <c r="J820" s="903"/>
      <c r="K820" s="17"/>
      <c r="L820" s="17"/>
      <c r="M820" s="17"/>
      <c r="N820" s="17"/>
      <c r="O820" s="1168"/>
      <c r="P820" s="1179"/>
      <c r="Q820" s="17"/>
      <c r="R820" s="848"/>
      <c r="S820" s="849"/>
      <c r="W820" s="373"/>
      <c r="X820" s="373"/>
      <c r="Y820" s="373"/>
      <c r="Z820" s="1030"/>
      <c r="AA820" s="1030"/>
      <c r="AB820" s="1030"/>
      <c r="AC820" s="1030"/>
      <c r="AD820" s="1030"/>
      <c r="AE820" s="1030"/>
      <c r="AF820" s="1030"/>
      <c r="AG820" s="1030"/>
      <c r="AH820" s="1030"/>
      <c r="AI820" s="1030"/>
      <c r="AJ820" s="1030"/>
      <c r="AK820" s="1030"/>
      <c r="AL820" s="1030"/>
      <c r="AM820" s="1030"/>
      <c r="AN820" s="1030"/>
      <c r="AO820" s="1030"/>
      <c r="AP820" s="1030"/>
      <c r="AQ820" s="1030"/>
      <c r="AR820" s="1030"/>
      <c r="AS820" s="1030"/>
      <c r="AT820" s="1030"/>
      <c r="AU820" s="1030"/>
      <c r="AV820" s="1030"/>
      <c r="AW820" s="1030"/>
      <c r="AX820" s="1030"/>
      <c r="AY820" s="1030"/>
      <c r="AZ820" s="1030"/>
      <c r="BA820" s="1030"/>
      <c r="BB820" s="1030"/>
      <c r="BC820" s="1030"/>
    </row>
    <row r="821" spans="1:55" s="1" customFormat="1" ht="13.5" hidden="1">
      <c r="A821" s="281"/>
      <c r="B821" s="852" t="s">
        <v>946</v>
      </c>
      <c r="C821" s="281"/>
      <c r="I821" s="891"/>
      <c r="J821" s="903"/>
      <c r="K821" s="17"/>
      <c r="L821" s="17"/>
      <c r="M821" s="17"/>
      <c r="N821" s="17"/>
      <c r="O821" s="1168"/>
      <c r="P821" s="1179"/>
      <c r="Q821" s="17"/>
      <c r="R821" s="848"/>
      <c r="S821" s="849"/>
      <c r="W821" s="373"/>
      <c r="X821" s="373"/>
      <c r="Y821" s="373"/>
      <c r="Z821" s="1030"/>
      <c r="AA821" s="1030"/>
      <c r="AB821" s="1030"/>
      <c r="AC821" s="1030"/>
      <c r="AD821" s="1030"/>
      <c r="AE821" s="1030"/>
      <c r="AF821" s="1030"/>
      <c r="AG821" s="1030"/>
      <c r="AH821" s="1030"/>
      <c r="AI821" s="1030"/>
      <c r="AJ821" s="1030"/>
      <c r="AK821" s="1030"/>
      <c r="AL821" s="1030"/>
      <c r="AM821" s="1030"/>
      <c r="AN821" s="1030"/>
      <c r="AO821" s="1030"/>
      <c r="AP821" s="1030"/>
      <c r="AQ821" s="1030"/>
      <c r="AR821" s="1030"/>
      <c r="AS821" s="1030"/>
      <c r="AT821" s="1030"/>
      <c r="AU821" s="1030"/>
      <c r="AV821" s="1030"/>
      <c r="AW821" s="1030"/>
      <c r="AX821" s="1030"/>
      <c r="AY821" s="1030"/>
      <c r="AZ821" s="1030"/>
      <c r="BA821" s="1030"/>
      <c r="BB821" s="1030"/>
      <c r="BC821" s="1030"/>
    </row>
    <row r="822" spans="1:55" s="1" customFormat="1" ht="13.5" hidden="1">
      <c r="A822" s="281"/>
      <c r="B822" s="855" t="s">
        <v>390</v>
      </c>
      <c r="C822" s="281"/>
      <c r="I822" s="891"/>
      <c r="J822" s="903"/>
      <c r="K822" s="17"/>
      <c r="L822" s="17"/>
      <c r="M822" s="17"/>
      <c r="N822" s="17"/>
      <c r="O822" s="1168"/>
      <c r="P822" s="1179"/>
      <c r="Q822" s="17"/>
      <c r="R822" s="848"/>
      <c r="S822" s="849"/>
      <c r="W822" s="373"/>
      <c r="X822" s="373"/>
      <c r="Y822" s="373"/>
      <c r="Z822" s="1030"/>
      <c r="AA822" s="1030"/>
      <c r="AB822" s="1030"/>
      <c r="AC822" s="1030"/>
      <c r="AD822" s="1030"/>
      <c r="AE822" s="1030"/>
      <c r="AF822" s="1030"/>
      <c r="AG822" s="1030"/>
      <c r="AH822" s="1030"/>
      <c r="AI822" s="1030"/>
      <c r="AJ822" s="1030"/>
      <c r="AK822" s="1030"/>
      <c r="AL822" s="1030"/>
      <c r="AM822" s="1030"/>
      <c r="AN822" s="1030"/>
      <c r="AO822" s="1030"/>
      <c r="AP822" s="1030"/>
      <c r="AQ822" s="1030"/>
      <c r="AR822" s="1030"/>
      <c r="AS822" s="1030"/>
      <c r="AT822" s="1030"/>
      <c r="AU822" s="1030"/>
      <c r="AV822" s="1030"/>
      <c r="AW822" s="1030"/>
      <c r="AX822" s="1030"/>
      <c r="AY822" s="1030"/>
      <c r="AZ822" s="1030"/>
      <c r="BA822" s="1030"/>
      <c r="BB822" s="1030"/>
      <c r="BC822" s="1030"/>
    </row>
    <row r="823" spans="1:55" s="1" customFormat="1" ht="13.5" hidden="1">
      <c r="A823" s="281"/>
      <c r="B823" s="855" t="s">
        <v>346</v>
      </c>
      <c r="C823" s="281"/>
      <c r="I823" s="891"/>
      <c r="J823" s="903"/>
      <c r="K823" s="17"/>
      <c r="L823" s="17"/>
      <c r="M823" s="17"/>
      <c r="N823" s="17"/>
      <c r="O823" s="1168"/>
      <c r="P823" s="1179"/>
      <c r="Q823" s="17"/>
      <c r="R823" s="848"/>
      <c r="S823" s="849"/>
      <c r="W823" s="373"/>
      <c r="X823" s="373"/>
      <c r="Y823" s="373"/>
      <c r="Z823" s="1030"/>
      <c r="AA823" s="1030"/>
      <c r="AB823" s="1030"/>
      <c r="AC823" s="1030"/>
      <c r="AD823" s="1030"/>
      <c r="AE823" s="1030"/>
      <c r="AF823" s="1030"/>
      <c r="AG823" s="1030"/>
      <c r="AH823" s="1030"/>
      <c r="AI823" s="1030"/>
      <c r="AJ823" s="1030"/>
      <c r="AK823" s="1030"/>
      <c r="AL823" s="1030"/>
      <c r="AM823" s="1030"/>
      <c r="AN823" s="1030"/>
      <c r="AO823" s="1030"/>
      <c r="AP823" s="1030"/>
      <c r="AQ823" s="1030"/>
      <c r="AR823" s="1030"/>
      <c r="AS823" s="1030"/>
      <c r="AT823" s="1030"/>
      <c r="AU823" s="1030"/>
      <c r="AV823" s="1030"/>
      <c r="AW823" s="1030"/>
      <c r="AX823" s="1030"/>
      <c r="AY823" s="1030"/>
      <c r="AZ823" s="1030"/>
      <c r="BA823" s="1030"/>
      <c r="BB823" s="1030"/>
      <c r="BC823" s="1030"/>
    </row>
    <row r="824" spans="1:55" s="1" customFormat="1" ht="13.5" hidden="1">
      <c r="A824" s="281"/>
      <c r="B824" s="855" t="s">
        <v>350</v>
      </c>
      <c r="C824" s="281"/>
      <c r="I824" s="891"/>
      <c r="J824" s="903"/>
      <c r="K824" s="17"/>
      <c r="L824" s="17"/>
      <c r="M824" s="17"/>
      <c r="N824" s="17"/>
      <c r="O824" s="1168"/>
      <c r="P824" s="1179"/>
      <c r="Q824" s="17"/>
      <c r="R824" s="848"/>
      <c r="S824" s="849"/>
      <c r="W824" s="373"/>
      <c r="X824" s="373"/>
      <c r="Y824" s="373"/>
      <c r="Z824" s="1030"/>
      <c r="AA824" s="1030"/>
      <c r="AB824" s="1030"/>
      <c r="AC824" s="1030"/>
      <c r="AD824" s="1030"/>
      <c r="AE824" s="1030"/>
      <c r="AF824" s="1030"/>
      <c r="AG824" s="1030"/>
      <c r="AH824" s="1030"/>
      <c r="AI824" s="1030"/>
      <c r="AJ824" s="1030"/>
      <c r="AK824" s="1030"/>
      <c r="AL824" s="1030"/>
      <c r="AM824" s="1030"/>
      <c r="AN824" s="1030"/>
      <c r="AO824" s="1030"/>
      <c r="AP824" s="1030"/>
      <c r="AQ824" s="1030"/>
      <c r="AR824" s="1030"/>
      <c r="AS824" s="1030"/>
      <c r="AT824" s="1030"/>
      <c r="AU824" s="1030"/>
      <c r="AV824" s="1030"/>
      <c r="AW824" s="1030"/>
      <c r="AX824" s="1030"/>
      <c r="AY824" s="1030"/>
      <c r="AZ824" s="1030"/>
      <c r="BA824" s="1030"/>
      <c r="BB824" s="1030"/>
      <c r="BC824" s="1030"/>
    </row>
    <row r="825" spans="1:55" s="1" customFormat="1" ht="13.5" hidden="1">
      <c r="A825" s="281"/>
      <c r="B825" s="600"/>
      <c r="C825" s="281"/>
      <c r="I825" s="891"/>
      <c r="J825" s="903"/>
      <c r="K825" s="17"/>
      <c r="L825" s="17"/>
      <c r="M825" s="17"/>
      <c r="N825" s="17"/>
      <c r="O825" s="1168"/>
      <c r="P825" s="1179"/>
      <c r="Q825" s="17"/>
      <c r="R825" s="848"/>
      <c r="S825" s="849"/>
      <c r="W825" s="373"/>
      <c r="X825" s="373"/>
      <c r="Y825" s="373"/>
      <c r="Z825" s="1030"/>
      <c r="AA825" s="1030"/>
      <c r="AB825" s="1030"/>
      <c r="AC825" s="1030"/>
      <c r="AD825" s="1030"/>
      <c r="AE825" s="1030"/>
      <c r="AF825" s="1030"/>
      <c r="AG825" s="1030"/>
      <c r="AH825" s="1030"/>
      <c r="AI825" s="1030"/>
      <c r="AJ825" s="1030"/>
      <c r="AK825" s="1030"/>
      <c r="AL825" s="1030"/>
      <c r="AM825" s="1030"/>
      <c r="AN825" s="1030"/>
      <c r="AO825" s="1030"/>
      <c r="AP825" s="1030"/>
      <c r="AQ825" s="1030"/>
      <c r="AR825" s="1030"/>
      <c r="AS825" s="1030"/>
      <c r="AT825" s="1030"/>
      <c r="AU825" s="1030"/>
      <c r="AV825" s="1030"/>
      <c r="AW825" s="1030"/>
      <c r="AX825" s="1030"/>
      <c r="AY825" s="1030"/>
      <c r="AZ825" s="1030"/>
      <c r="BA825" s="1030"/>
      <c r="BB825" s="1030"/>
      <c r="BC825" s="1030"/>
    </row>
    <row r="826" spans="1:55" s="1" customFormat="1" ht="13.5" hidden="1">
      <c r="A826" s="281"/>
      <c r="B826" s="854" t="s">
        <v>416</v>
      </c>
      <c r="C826" s="281"/>
      <c r="I826" s="891"/>
      <c r="J826" s="903"/>
      <c r="K826" s="17"/>
      <c r="L826" s="17"/>
      <c r="M826" s="17"/>
      <c r="N826" s="17"/>
      <c r="O826" s="1168"/>
      <c r="P826" s="1179"/>
      <c r="Q826" s="17"/>
      <c r="R826" s="848"/>
      <c r="S826" s="849"/>
      <c r="W826" s="373"/>
      <c r="X826" s="373"/>
      <c r="Y826" s="373"/>
      <c r="Z826" s="1030"/>
      <c r="AA826" s="1030"/>
      <c r="AB826" s="1030"/>
      <c r="AC826" s="1030"/>
      <c r="AD826" s="1030"/>
      <c r="AE826" s="1030"/>
      <c r="AF826" s="1030"/>
      <c r="AG826" s="1030"/>
      <c r="AH826" s="1030"/>
      <c r="AI826" s="1030"/>
      <c r="AJ826" s="1030"/>
      <c r="AK826" s="1030"/>
      <c r="AL826" s="1030"/>
      <c r="AM826" s="1030"/>
      <c r="AN826" s="1030"/>
      <c r="AO826" s="1030"/>
      <c r="AP826" s="1030"/>
      <c r="AQ826" s="1030"/>
      <c r="AR826" s="1030"/>
      <c r="AS826" s="1030"/>
      <c r="AT826" s="1030"/>
      <c r="AU826" s="1030"/>
      <c r="AV826" s="1030"/>
      <c r="AW826" s="1030"/>
      <c r="AX826" s="1030"/>
      <c r="AY826" s="1030"/>
      <c r="AZ826" s="1030"/>
      <c r="BA826" s="1030"/>
      <c r="BB826" s="1030"/>
      <c r="BC826" s="1030"/>
    </row>
    <row r="827" spans="1:55" s="1" customFormat="1" ht="13.5" hidden="1">
      <c r="A827" s="281"/>
      <c r="B827" s="855" t="s">
        <v>344</v>
      </c>
      <c r="C827" s="281"/>
      <c r="I827" s="891"/>
      <c r="J827" s="903"/>
      <c r="K827" s="17"/>
      <c r="L827" s="17"/>
      <c r="M827" s="17"/>
      <c r="N827" s="17"/>
      <c r="O827" s="1168"/>
      <c r="P827" s="1179"/>
      <c r="Q827" s="17"/>
      <c r="R827" s="848"/>
      <c r="S827" s="849"/>
      <c r="W827" s="373"/>
      <c r="X827" s="373"/>
      <c r="Y827" s="373"/>
      <c r="Z827" s="1030"/>
      <c r="AA827" s="1030"/>
      <c r="AB827" s="1030"/>
      <c r="AC827" s="1030"/>
      <c r="AD827" s="1030"/>
      <c r="AE827" s="1030"/>
      <c r="AF827" s="1030"/>
      <c r="AG827" s="1030"/>
      <c r="AH827" s="1030"/>
      <c r="AI827" s="1030"/>
      <c r="AJ827" s="1030"/>
      <c r="AK827" s="1030"/>
      <c r="AL827" s="1030"/>
      <c r="AM827" s="1030"/>
      <c r="AN827" s="1030"/>
      <c r="AO827" s="1030"/>
      <c r="AP827" s="1030"/>
      <c r="AQ827" s="1030"/>
      <c r="AR827" s="1030"/>
      <c r="AS827" s="1030"/>
      <c r="AT827" s="1030"/>
      <c r="AU827" s="1030"/>
      <c r="AV827" s="1030"/>
      <c r="AW827" s="1030"/>
      <c r="AX827" s="1030"/>
      <c r="AY827" s="1030"/>
      <c r="AZ827" s="1030"/>
      <c r="BA827" s="1030"/>
      <c r="BB827" s="1030"/>
      <c r="BC827" s="1030"/>
    </row>
    <row r="828" spans="1:55" s="1" customFormat="1" ht="13.5" hidden="1">
      <c r="A828" s="281"/>
      <c r="B828" s="852" t="s">
        <v>947</v>
      </c>
      <c r="C828" s="281"/>
      <c r="I828" s="891"/>
      <c r="J828" s="903"/>
      <c r="K828" s="17"/>
      <c r="L828" s="17"/>
      <c r="M828" s="17"/>
      <c r="N828" s="17"/>
      <c r="O828" s="1168"/>
      <c r="P828" s="1179"/>
      <c r="Q828" s="17"/>
      <c r="R828" s="848"/>
      <c r="S828" s="849"/>
      <c r="W828" s="373"/>
      <c r="X828" s="373"/>
      <c r="Y828" s="373"/>
      <c r="Z828" s="1030"/>
      <c r="AA828" s="1030"/>
      <c r="AB828" s="1030"/>
      <c r="AC828" s="1030"/>
      <c r="AD828" s="1030"/>
      <c r="AE828" s="1030"/>
      <c r="AF828" s="1030"/>
      <c r="AG828" s="1030"/>
      <c r="AH828" s="1030"/>
      <c r="AI828" s="1030"/>
      <c r="AJ828" s="1030"/>
      <c r="AK828" s="1030"/>
      <c r="AL828" s="1030"/>
      <c r="AM828" s="1030"/>
      <c r="AN828" s="1030"/>
      <c r="AO828" s="1030"/>
      <c r="AP828" s="1030"/>
      <c r="AQ828" s="1030"/>
      <c r="AR828" s="1030"/>
      <c r="AS828" s="1030"/>
      <c r="AT828" s="1030"/>
      <c r="AU828" s="1030"/>
      <c r="AV828" s="1030"/>
      <c r="AW828" s="1030"/>
      <c r="AX828" s="1030"/>
      <c r="AY828" s="1030"/>
      <c r="AZ828" s="1030"/>
      <c r="BA828" s="1030"/>
      <c r="BB828" s="1030"/>
      <c r="BC828" s="1030"/>
    </row>
    <row r="829" spans="1:55" s="1" customFormat="1" ht="13.5" hidden="1">
      <c r="A829" s="281"/>
      <c r="B829" s="852" t="s">
        <v>948</v>
      </c>
      <c r="C829" s="281"/>
      <c r="I829" s="891"/>
      <c r="J829" s="903"/>
      <c r="K829" s="17"/>
      <c r="L829" s="17"/>
      <c r="M829" s="17"/>
      <c r="N829" s="17"/>
      <c r="O829" s="1168"/>
      <c r="P829" s="1179"/>
      <c r="Q829" s="17"/>
      <c r="R829" s="848"/>
      <c r="S829" s="849"/>
      <c r="W829" s="373"/>
      <c r="X829" s="373"/>
      <c r="Y829" s="373"/>
      <c r="Z829" s="1030"/>
      <c r="AA829" s="1030"/>
      <c r="AB829" s="1030"/>
      <c r="AC829" s="1030"/>
      <c r="AD829" s="1030"/>
      <c r="AE829" s="1030"/>
      <c r="AF829" s="1030"/>
      <c r="AG829" s="1030"/>
      <c r="AH829" s="1030"/>
      <c r="AI829" s="1030"/>
      <c r="AJ829" s="1030"/>
      <c r="AK829" s="1030"/>
      <c r="AL829" s="1030"/>
      <c r="AM829" s="1030"/>
      <c r="AN829" s="1030"/>
      <c r="AO829" s="1030"/>
      <c r="AP829" s="1030"/>
      <c r="AQ829" s="1030"/>
      <c r="AR829" s="1030"/>
      <c r="AS829" s="1030"/>
      <c r="AT829" s="1030"/>
      <c r="AU829" s="1030"/>
      <c r="AV829" s="1030"/>
      <c r="AW829" s="1030"/>
      <c r="AX829" s="1030"/>
      <c r="AY829" s="1030"/>
      <c r="AZ829" s="1030"/>
      <c r="BA829" s="1030"/>
      <c r="BB829" s="1030"/>
      <c r="BC829" s="1030"/>
    </row>
    <row r="830" spans="1:55" s="1" customFormat="1" ht="13.5" hidden="1">
      <c r="A830" s="281"/>
      <c r="B830" s="852" t="s">
        <v>949</v>
      </c>
      <c r="C830" s="281"/>
      <c r="I830" s="891"/>
      <c r="J830" s="903"/>
      <c r="K830" s="17"/>
      <c r="L830" s="17"/>
      <c r="M830" s="17"/>
      <c r="N830" s="17"/>
      <c r="O830" s="1168"/>
      <c r="P830" s="1179"/>
      <c r="Q830" s="17"/>
      <c r="R830" s="848"/>
      <c r="S830" s="849"/>
      <c r="W830" s="373"/>
      <c r="X830" s="373"/>
      <c r="Y830" s="373"/>
      <c r="Z830" s="1030"/>
      <c r="AA830" s="1030"/>
      <c r="AB830" s="1030"/>
      <c r="AC830" s="1030"/>
      <c r="AD830" s="1030"/>
      <c r="AE830" s="1030"/>
      <c r="AF830" s="1030"/>
      <c r="AG830" s="1030"/>
      <c r="AH830" s="1030"/>
      <c r="AI830" s="1030"/>
      <c r="AJ830" s="1030"/>
      <c r="AK830" s="1030"/>
      <c r="AL830" s="1030"/>
      <c r="AM830" s="1030"/>
      <c r="AN830" s="1030"/>
      <c r="AO830" s="1030"/>
      <c r="AP830" s="1030"/>
      <c r="AQ830" s="1030"/>
      <c r="AR830" s="1030"/>
      <c r="AS830" s="1030"/>
      <c r="AT830" s="1030"/>
      <c r="AU830" s="1030"/>
      <c r="AV830" s="1030"/>
      <c r="AW830" s="1030"/>
      <c r="AX830" s="1030"/>
      <c r="AY830" s="1030"/>
      <c r="AZ830" s="1030"/>
      <c r="BA830" s="1030"/>
      <c r="BB830" s="1030"/>
      <c r="BC830" s="1030"/>
    </row>
    <row r="831" spans="1:55" s="1" customFormat="1" ht="13.5" hidden="1">
      <c r="A831" s="281"/>
      <c r="B831" s="855" t="s">
        <v>390</v>
      </c>
      <c r="C831" s="281"/>
      <c r="I831" s="891"/>
      <c r="J831" s="903"/>
      <c r="K831" s="17"/>
      <c r="L831" s="17"/>
      <c r="M831" s="17"/>
      <c r="N831" s="17"/>
      <c r="O831" s="1168"/>
      <c r="P831" s="1179"/>
      <c r="Q831" s="17"/>
      <c r="R831" s="848"/>
      <c r="S831" s="849"/>
      <c r="W831" s="373"/>
      <c r="X831" s="373"/>
      <c r="Y831" s="373"/>
      <c r="Z831" s="1030"/>
      <c r="AA831" s="1030"/>
      <c r="AB831" s="1030"/>
      <c r="AC831" s="1030"/>
      <c r="AD831" s="1030"/>
      <c r="AE831" s="1030"/>
      <c r="AF831" s="1030"/>
      <c r="AG831" s="1030"/>
      <c r="AH831" s="1030"/>
      <c r="AI831" s="1030"/>
      <c r="AJ831" s="1030"/>
      <c r="AK831" s="1030"/>
      <c r="AL831" s="1030"/>
      <c r="AM831" s="1030"/>
      <c r="AN831" s="1030"/>
      <c r="AO831" s="1030"/>
      <c r="AP831" s="1030"/>
      <c r="AQ831" s="1030"/>
      <c r="AR831" s="1030"/>
      <c r="AS831" s="1030"/>
      <c r="AT831" s="1030"/>
      <c r="AU831" s="1030"/>
      <c r="AV831" s="1030"/>
      <c r="AW831" s="1030"/>
      <c r="AX831" s="1030"/>
      <c r="AY831" s="1030"/>
      <c r="AZ831" s="1030"/>
      <c r="BA831" s="1030"/>
      <c r="BB831" s="1030"/>
      <c r="BC831" s="1030"/>
    </row>
    <row r="832" spans="1:55" s="1" customFormat="1" ht="13.5" hidden="1">
      <c r="A832" s="281"/>
      <c r="B832" s="855" t="s">
        <v>346</v>
      </c>
      <c r="C832" s="281"/>
      <c r="I832" s="891"/>
      <c r="J832" s="903"/>
      <c r="K832" s="17"/>
      <c r="L832" s="17"/>
      <c r="M832" s="17"/>
      <c r="N832" s="17"/>
      <c r="O832" s="1168"/>
      <c r="P832" s="1179"/>
      <c r="Q832" s="17"/>
      <c r="R832" s="848"/>
      <c r="S832" s="849"/>
      <c r="W832" s="373"/>
      <c r="X832" s="373"/>
      <c r="Y832" s="373"/>
      <c r="Z832" s="1030"/>
      <c r="AA832" s="1030"/>
      <c r="AB832" s="1030"/>
      <c r="AC832" s="1030"/>
      <c r="AD832" s="1030"/>
      <c r="AE832" s="1030"/>
      <c r="AF832" s="1030"/>
      <c r="AG832" s="1030"/>
      <c r="AH832" s="1030"/>
      <c r="AI832" s="1030"/>
      <c r="AJ832" s="1030"/>
      <c r="AK832" s="1030"/>
      <c r="AL832" s="1030"/>
      <c r="AM832" s="1030"/>
      <c r="AN832" s="1030"/>
      <c r="AO832" s="1030"/>
      <c r="AP832" s="1030"/>
      <c r="AQ832" s="1030"/>
      <c r="AR832" s="1030"/>
      <c r="AS832" s="1030"/>
      <c r="AT832" s="1030"/>
      <c r="AU832" s="1030"/>
      <c r="AV832" s="1030"/>
      <c r="AW832" s="1030"/>
      <c r="AX832" s="1030"/>
      <c r="AY832" s="1030"/>
      <c r="AZ832" s="1030"/>
      <c r="BA832" s="1030"/>
      <c r="BB832" s="1030"/>
      <c r="BC832" s="1030"/>
    </row>
    <row r="833" spans="1:55" s="1" customFormat="1" ht="13.5" hidden="1">
      <c r="A833" s="281"/>
      <c r="B833" s="855" t="s">
        <v>350</v>
      </c>
      <c r="C833" s="281"/>
      <c r="I833" s="891"/>
      <c r="J833" s="903"/>
      <c r="K833" s="17"/>
      <c r="L833" s="17"/>
      <c r="M833" s="17"/>
      <c r="N833" s="17"/>
      <c r="O833" s="1168"/>
      <c r="P833" s="1179"/>
      <c r="Q833" s="17"/>
      <c r="R833" s="848"/>
      <c r="S833" s="849"/>
      <c r="W833" s="373"/>
      <c r="X833" s="373"/>
      <c r="Y833" s="373"/>
      <c r="Z833" s="1030"/>
      <c r="AA833" s="1030"/>
      <c r="AB833" s="1030"/>
      <c r="AC833" s="1030"/>
      <c r="AD833" s="1030"/>
      <c r="AE833" s="1030"/>
      <c r="AF833" s="1030"/>
      <c r="AG833" s="1030"/>
      <c r="AH833" s="1030"/>
      <c r="AI833" s="1030"/>
      <c r="AJ833" s="1030"/>
      <c r="AK833" s="1030"/>
      <c r="AL833" s="1030"/>
      <c r="AM833" s="1030"/>
      <c r="AN833" s="1030"/>
      <c r="AO833" s="1030"/>
      <c r="AP833" s="1030"/>
      <c r="AQ833" s="1030"/>
      <c r="AR833" s="1030"/>
      <c r="AS833" s="1030"/>
      <c r="AT833" s="1030"/>
      <c r="AU833" s="1030"/>
      <c r="AV833" s="1030"/>
      <c r="AW833" s="1030"/>
      <c r="AX833" s="1030"/>
      <c r="AY833" s="1030"/>
      <c r="AZ833" s="1030"/>
      <c r="BA833" s="1030"/>
      <c r="BB833" s="1030"/>
      <c r="BC833" s="1030"/>
    </row>
    <row r="834" spans="1:55" s="1" customFormat="1" ht="13.5" hidden="1">
      <c r="A834" s="281"/>
      <c r="B834" s="600"/>
      <c r="C834" s="281"/>
      <c r="I834" s="891"/>
      <c r="J834" s="903"/>
      <c r="K834" s="17"/>
      <c r="L834" s="17"/>
      <c r="M834" s="17"/>
      <c r="N834" s="17"/>
      <c r="O834" s="1168"/>
      <c r="P834" s="1179"/>
      <c r="Q834" s="17"/>
      <c r="R834" s="848"/>
      <c r="S834" s="849"/>
      <c r="W834" s="373"/>
      <c r="X834" s="373"/>
      <c r="Y834" s="373"/>
      <c r="Z834" s="1030"/>
      <c r="AA834" s="1030"/>
      <c r="AB834" s="1030"/>
      <c r="AC834" s="1030"/>
      <c r="AD834" s="1030"/>
      <c r="AE834" s="1030"/>
      <c r="AF834" s="1030"/>
      <c r="AG834" s="1030"/>
      <c r="AH834" s="1030"/>
      <c r="AI834" s="1030"/>
      <c r="AJ834" s="1030"/>
      <c r="AK834" s="1030"/>
      <c r="AL834" s="1030"/>
      <c r="AM834" s="1030"/>
      <c r="AN834" s="1030"/>
      <c r="AO834" s="1030"/>
      <c r="AP834" s="1030"/>
      <c r="AQ834" s="1030"/>
      <c r="AR834" s="1030"/>
      <c r="AS834" s="1030"/>
      <c r="AT834" s="1030"/>
      <c r="AU834" s="1030"/>
      <c r="AV834" s="1030"/>
      <c r="AW834" s="1030"/>
      <c r="AX834" s="1030"/>
      <c r="AY834" s="1030"/>
      <c r="AZ834" s="1030"/>
      <c r="BA834" s="1030"/>
      <c r="BB834" s="1030"/>
      <c r="BC834" s="1030"/>
    </row>
    <row r="835" spans="1:55" s="1" customFormat="1" ht="13.5" hidden="1">
      <c r="A835" s="281"/>
      <c r="B835" s="600"/>
      <c r="C835" s="281"/>
      <c r="I835" s="891"/>
      <c r="J835" s="903"/>
      <c r="K835" s="17"/>
      <c r="L835" s="17"/>
      <c r="M835" s="17"/>
      <c r="N835" s="17"/>
      <c r="O835" s="1168"/>
      <c r="P835" s="1179"/>
      <c r="Q835" s="17"/>
      <c r="R835" s="848"/>
      <c r="S835" s="849"/>
      <c r="W835" s="373"/>
      <c r="X835" s="373"/>
      <c r="Y835" s="373"/>
      <c r="Z835" s="1030"/>
      <c r="AA835" s="1030"/>
      <c r="AB835" s="1030"/>
      <c r="AC835" s="1030"/>
      <c r="AD835" s="1030"/>
      <c r="AE835" s="1030"/>
      <c r="AF835" s="1030"/>
      <c r="AG835" s="1030"/>
      <c r="AH835" s="1030"/>
      <c r="AI835" s="1030"/>
      <c r="AJ835" s="1030"/>
      <c r="AK835" s="1030"/>
      <c r="AL835" s="1030"/>
      <c r="AM835" s="1030"/>
      <c r="AN835" s="1030"/>
      <c r="AO835" s="1030"/>
      <c r="AP835" s="1030"/>
      <c r="AQ835" s="1030"/>
      <c r="AR835" s="1030"/>
      <c r="AS835" s="1030"/>
      <c r="AT835" s="1030"/>
      <c r="AU835" s="1030"/>
      <c r="AV835" s="1030"/>
      <c r="AW835" s="1030"/>
      <c r="AX835" s="1030"/>
      <c r="AY835" s="1030"/>
      <c r="AZ835" s="1030"/>
      <c r="BA835" s="1030"/>
      <c r="BB835" s="1030"/>
      <c r="BC835" s="1030"/>
    </row>
    <row r="836" spans="1:55" s="1" customFormat="1" ht="13.5" hidden="1">
      <c r="A836" s="281"/>
      <c r="B836" s="854" t="s">
        <v>431</v>
      </c>
      <c r="C836" s="281"/>
      <c r="I836" s="891"/>
      <c r="J836" s="903"/>
      <c r="K836" s="17"/>
      <c r="L836" s="17"/>
      <c r="M836" s="17"/>
      <c r="N836" s="17"/>
      <c r="O836" s="1168"/>
      <c r="P836" s="1179"/>
      <c r="Q836" s="17"/>
      <c r="R836" s="848"/>
      <c r="S836" s="849"/>
      <c r="W836" s="373"/>
      <c r="X836" s="373"/>
      <c r="Y836" s="373"/>
      <c r="Z836" s="1030"/>
      <c r="AA836" s="1030"/>
      <c r="AB836" s="1030"/>
      <c r="AC836" s="1030"/>
      <c r="AD836" s="1030"/>
      <c r="AE836" s="1030"/>
      <c r="AF836" s="1030"/>
      <c r="AG836" s="1030"/>
      <c r="AH836" s="1030"/>
      <c r="AI836" s="1030"/>
      <c r="AJ836" s="1030"/>
      <c r="AK836" s="1030"/>
      <c r="AL836" s="1030"/>
      <c r="AM836" s="1030"/>
      <c r="AN836" s="1030"/>
      <c r="AO836" s="1030"/>
      <c r="AP836" s="1030"/>
      <c r="AQ836" s="1030"/>
      <c r="AR836" s="1030"/>
      <c r="AS836" s="1030"/>
      <c r="AT836" s="1030"/>
      <c r="AU836" s="1030"/>
      <c r="AV836" s="1030"/>
      <c r="AW836" s="1030"/>
      <c r="AX836" s="1030"/>
      <c r="AY836" s="1030"/>
      <c r="AZ836" s="1030"/>
      <c r="BA836" s="1030"/>
      <c r="BB836" s="1030"/>
      <c r="BC836" s="1030"/>
    </row>
    <row r="837" spans="1:55" s="1" customFormat="1" ht="13.5" hidden="1">
      <c r="A837" s="281"/>
      <c r="B837" s="855" t="s">
        <v>344</v>
      </c>
      <c r="C837" s="281"/>
      <c r="I837" s="891"/>
      <c r="J837" s="903"/>
      <c r="K837" s="17"/>
      <c r="L837" s="17"/>
      <c r="M837" s="17"/>
      <c r="N837" s="17"/>
      <c r="O837" s="1168"/>
      <c r="P837" s="1179"/>
      <c r="Q837" s="17"/>
      <c r="R837" s="848"/>
      <c r="S837" s="849"/>
      <c r="W837" s="373"/>
      <c r="X837" s="373"/>
      <c r="Y837" s="373"/>
      <c r="Z837" s="1030"/>
      <c r="AA837" s="1030"/>
      <c r="AB837" s="1030"/>
      <c r="AC837" s="1030"/>
      <c r="AD837" s="1030"/>
      <c r="AE837" s="1030"/>
      <c r="AF837" s="1030"/>
      <c r="AG837" s="1030"/>
      <c r="AH837" s="1030"/>
      <c r="AI837" s="1030"/>
      <c r="AJ837" s="1030"/>
      <c r="AK837" s="1030"/>
      <c r="AL837" s="1030"/>
      <c r="AM837" s="1030"/>
      <c r="AN837" s="1030"/>
      <c r="AO837" s="1030"/>
      <c r="AP837" s="1030"/>
      <c r="AQ837" s="1030"/>
      <c r="AR837" s="1030"/>
      <c r="AS837" s="1030"/>
      <c r="AT837" s="1030"/>
      <c r="AU837" s="1030"/>
      <c r="AV837" s="1030"/>
      <c r="AW837" s="1030"/>
      <c r="AX837" s="1030"/>
      <c r="AY837" s="1030"/>
      <c r="AZ837" s="1030"/>
      <c r="BA837" s="1030"/>
      <c r="BB837" s="1030"/>
      <c r="BC837" s="1030"/>
    </row>
    <row r="838" spans="1:55" s="1" customFormat="1" ht="13.5" hidden="1">
      <c r="A838" s="281"/>
      <c r="B838" s="852" t="s">
        <v>950</v>
      </c>
      <c r="C838" s="281"/>
      <c r="I838" s="891"/>
      <c r="J838" s="903"/>
      <c r="K838" s="17"/>
      <c r="L838" s="17"/>
      <c r="M838" s="17"/>
      <c r="N838" s="17"/>
      <c r="O838" s="1168"/>
      <c r="P838" s="1179"/>
      <c r="Q838" s="17"/>
      <c r="R838" s="848"/>
      <c r="S838" s="849"/>
      <c r="W838" s="373"/>
      <c r="X838" s="373"/>
      <c r="Y838" s="373"/>
      <c r="Z838" s="1030"/>
      <c r="AA838" s="1030"/>
      <c r="AB838" s="1030"/>
      <c r="AC838" s="1030"/>
      <c r="AD838" s="1030"/>
      <c r="AE838" s="1030"/>
      <c r="AF838" s="1030"/>
      <c r="AG838" s="1030"/>
      <c r="AH838" s="1030"/>
      <c r="AI838" s="1030"/>
      <c r="AJ838" s="1030"/>
      <c r="AK838" s="1030"/>
      <c r="AL838" s="1030"/>
      <c r="AM838" s="1030"/>
      <c r="AN838" s="1030"/>
      <c r="AO838" s="1030"/>
      <c r="AP838" s="1030"/>
      <c r="AQ838" s="1030"/>
      <c r="AR838" s="1030"/>
      <c r="AS838" s="1030"/>
      <c r="AT838" s="1030"/>
      <c r="AU838" s="1030"/>
      <c r="AV838" s="1030"/>
      <c r="AW838" s="1030"/>
      <c r="AX838" s="1030"/>
      <c r="AY838" s="1030"/>
      <c r="AZ838" s="1030"/>
      <c r="BA838" s="1030"/>
      <c r="BB838" s="1030"/>
      <c r="BC838" s="1030"/>
    </row>
    <row r="839" spans="1:55" s="1" customFormat="1" ht="13.5" hidden="1">
      <c r="A839" s="281"/>
      <c r="B839" s="851" t="s">
        <v>951</v>
      </c>
      <c r="C839" s="281"/>
      <c r="I839" s="891"/>
      <c r="J839" s="903"/>
      <c r="K839" s="17"/>
      <c r="L839" s="17"/>
      <c r="M839" s="17"/>
      <c r="N839" s="17"/>
      <c r="O839" s="1168"/>
      <c r="P839" s="1179"/>
      <c r="Q839" s="17"/>
      <c r="R839" s="848"/>
      <c r="S839" s="849"/>
      <c r="W839" s="373"/>
      <c r="X839" s="373"/>
      <c r="Y839" s="373"/>
      <c r="Z839" s="1030"/>
      <c r="AA839" s="1030"/>
      <c r="AB839" s="1030"/>
      <c r="AC839" s="1030"/>
      <c r="AD839" s="1030"/>
      <c r="AE839" s="1030"/>
      <c r="AF839" s="1030"/>
      <c r="AG839" s="1030"/>
      <c r="AH839" s="1030"/>
      <c r="AI839" s="1030"/>
      <c r="AJ839" s="1030"/>
      <c r="AK839" s="1030"/>
      <c r="AL839" s="1030"/>
      <c r="AM839" s="1030"/>
      <c r="AN839" s="1030"/>
      <c r="AO839" s="1030"/>
      <c r="AP839" s="1030"/>
      <c r="AQ839" s="1030"/>
      <c r="AR839" s="1030"/>
      <c r="AS839" s="1030"/>
      <c r="AT839" s="1030"/>
      <c r="AU839" s="1030"/>
      <c r="AV839" s="1030"/>
      <c r="AW839" s="1030"/>
      <c r="AX839" s="1030"/>
      <c r="AY839" s="1030"/>
      <c r="AZ839" s="1030"/>
      <c r="BA839" s="1030"/>
      <c r="BB839" s="1030"/>
      <c r="BC839" s="1030"/>
    </row>
    <row r="840" spans="1:55" s="1" customFormat="1" ht="13.5" hidden="1">
      <c r="A840" s="281"/>
      <c r="B840" s="851" t="s">
        <v>952</v>
      </c>
      <c r="C840" s="281"/>
      <c r="I840" s="891"/>
      <c r="J840" s="903"/>
      <c r="K840" s="17"/>
      <c r="L840" s="17"/>
      <c r="M840" s="17"/>
      <c r="N840" s="17"/>
      <c r="O840" s="1168"/>
      <c r="P840" s="1179"/>
      <c r="Q840" s="17"/>
      <c r="R840" s="848"/>
      <c r="S840" s="849"/>
      <c r="W840" s="373"/>
      <c r="X840" s="373"/>
      <c r="Y840" s="373"/>
      <c r="Z840" s="1030"/>
      <c r="AA840" s="1030"/>
      <c r="AB840" s="1030"/>
      <c r="AC840" s="1030"/>
      <c r="AD840" s="1030"/>
      <c r="AE840" s="1030"/>
      <c r="AF840" s="1030"/>
      <c r="AG840" s="1030"/>
      <c r="AH840" s="1030"/>
      <c r="AI840" s="1030"/>
      <c r="AJ840" s="1030"/>
      <c r="AK840" s="1030"/>
      <c r="AL840" s="1030"/>
      <c r="AM840" s="1030"/>
      <c r="AN840" s="1030"/>
      <c r="AO840" s="1030"/>
      <c r="AP840" s="1030"/>
      <c r="AQ840" s="1030"/>
      <c r="AR840" s="1030"/>
      <c r="AS840" s="1030"/>
      <c r="AT840" s="1030"/>
      <c r="AU840" s="1030"/>
      <c r="AV840" s="1030"/>
      <c r="AW840" s="1030"/>
      <c r="AX840" s="1030"/>
      <c r="AY840" s="1030"/>
      <c r="AZ840" s="1030"/>
      <c r="BA840" s="1030"/>
      <c r="BB840" s="1030"/>
      <c r="BC840" s="1030"/>
    </row>
    <row r="841" spans="1:55" s="1" customFormat="1" ht="13.5" hidden="1">
      <c r="A841" s="281"/>
      <c r="B841" s="852" t="s">
        <v>953</v>
      </c>
      <c r="C841" s="281"/>
      <c r="I841" s="891"/>
      <c r="J841" s="903"/>
      <c r="K841" s="17"/>
      <c r="L841" s="17"/>
      <c r="M841" s="17"/>
      <c r="N841" s="17"/>
      <c r="O841" s="1168"/>
      <c r="P841" s="1179"/>
      <c r="Q841" s="17"/>
      <c r="R841" s="848"/>
      <c r="S841" s="849"/>
      <c r="W841" s="373"/>
      <c r="X841" s="373"/>
      <c r="Y841" s="373"/>
      <c r="Z841" s="1030"/>
      <c r="AA841" s="1030"/>
      <c r="AB841" s="1030"/>
      <c r="AC841" s="1030"/>
      <c r="AD841" s="1030"/>
      <c r="AE841" s="1030"/>
      <c r="AF841" s="1030"/>
      <c r="AG841" s="1030"/>
      <c r="AH841" s="1030"/>
      <c r="AI841" s="1030"/>
      <c r="AJ841" s="1030"/>
      <c r="AK841" s="1030"/>
      <c r="AL841" s="1030"/>
      <c r="AM841" s="1030"/>
      <c r="AN841" s="1030"/>
      <c r="AO841" s="1030"/>
      <c r="AP841" s="1030"/>
      <c r="AQ841" s="1030"/>
      <c r="AR841" s="1030"/>
      <c r="AS841" s="1030"/>
      <c r="AT841" s="1030"/>
      <c r="AU841" s="1030"/>
      <c r="AV841" s="1030"/>
      <c r="AW841" s="1030"/>
      <c r="AX841" s="1030"/>
      <c r="AY841" s="1030"/>
      <c r="AZ841" s="1030"/>
      <c r="BA841" s="1030"/>
      <c r="BB841" s="1030"/>
      <c r="BC841" s="1030"/>
    </row>
    <row r="842" spans="1:55" s="1" customFormat="1" ht="13.5" hidden="1">
      <c r="A842" s="281"/>
      <c r="B842" s="851" t="s">
        <v>954</v>
      </c>
      <c r="C842" s="281"/>
      <c r="I842" s="891"/>
      <c r="J842" s="903"/>
      <c r="K842" s="17"/>
      <c r="L842" s="17"/>
      <c r="M842" s="17"/>
      <c r="N842" s="17"/>
      <c r="O842" s="1168"/>
      <c r="P842" s="1179"/>
      <c r="Q842" s="17"/>
      <c r="R842" s="848"/>
      <c r="S842" s="849"/>
      <c r="W842" s="373"/>
      <c r="X842" s="373"/>
      <c r="Y842" s="373"/>
      <c r="Z842" s="1030"/>
      <c r="AA842" s="1030"/>
      <c r="AB842" s="1030"/>
      <c r="AC842" s="1030"/>
      <c r="AD842" s="1030"/>
      <c r="AE842" s="1030"/>
      <c r="AF842" s="1030"/>
      <c r="AG842" s="1030"/>
      <c r="AH842" s="1030"/>
      <c r="AI842" s="1030"/>
      <c r="AJ842" s="1030"/>
      <c r="AK842" s="1030"/>
      <c r="AL842" s="1030"/>
      <c r="AM842" s="1030"/>
      <c r="AN842" s="1030"/>
      <c r="AO842" s="1030"/>
      <c r="AP842" s="1030"/>
      <c r="AQ842" s="1030"/>
      <c r="AR842" s="1030"/>
      <c r="AS842" s="1030"/>
      <c r="AT842" s="1030"/>
      <c r="AU842" s="1030"/>
      <c r="AV842" s="1030"/>
      <c r="AW842" s="1030"/>
      <c r="AX842" s="1030"/>
      <c r="AY842" s="1030"/>
      <c r="AZ842" s="1030"/>
      <c r="BA842" s="1030"/>
      <c r="BB842" s="1030"/>
      <c r="BC842" s="1030"/>
    </row>
    <row r="843" spans="1:55" s="1" customFormat="1" ht="13.5" hidden="1">
      <c r="A843" s="281"/>
      <c r="B843" s="852" t="s">
        <v>955</v>
      </c>
      <c r="C843" s="281"/>
      <c r="I843" s="891"/>
      <c r="J843" s="903"/>
      <c r="K843" s="17"/>
      <c r="L843" s="17"/>
      <c r="M843" s="17"/>
      <c r="N843" s="17"/>
      <c r="O843" s="1168"/>
      <c r="P843" s="1179"/>
      <c r="Q843" s="17"/>
      <c r="R843" s="848"/>
      <c r="S843" s="849"/>
      <c r="W843" s="373"/>
      <c r="X843" s="373"/>
      <c r="Y843" s="373"/>
      <c r="Z843" s="1030"/>
      <c r="AA843" s="1030"/>
      <c r="AB843" s="1030"/>
      <c r="AC843" s="1030"/>
      <c r="AD843" s="1030"/>
      <c r="AE843" s="1030"/>
      <c r="AF843" s="1030"/>
      <c r="AG843" s="1030"/>
      <c r="AH843" s="1030"/>
      <c r="AI843" s="1030"/>
      <c r="AJ843" s="1030"/>
      <c r="AK843" s="1030"/>
      <c r="AL843" s="1030"/>
      <c r="AM843" s="1030"/>
      <c r="AN843" s="1030"/>
      <c r="AO843" s="1030"/>
      <c r="AP843" s="1030"/>
      <c r="AQ843" s="1030"/>
      <c r="AR843" s="1030"/>
      <c r="AS843" s="1030"/>
      <c r="AT843" s="1030"/>
      <c r="AU843" s="1030"/>
      <c r="AV843" s="1030"/>
      <c r="AW843" s="1030"/>
      <c r="AX843" s="1030"/>
      <c r="AY843" s="1030"/>
      <c r="AZ843" s="1030"/>
      <c r="BA843" s="1030"/>
      <c r="BB843" s="1030"/>
      <c r="BC843" s="1030"/>
    </row>
    <row r="844" spans="1:55" s="1" customFormat="1" ht="13.5" hidden="1">
      <c r="A844" s="281"/>
      <c r="B844" s="851" t="s">
        <v>956</v>
      </c>
      <c r="C844" s="281"/>
      <c r="I844" s="891"/>
      <c r="J844" s="903"/>
      <c r="K844" s="17"/>
      <c r="L844" s="17"/>
      <c r="M844" s="17"/>
      <c r="N844" s="17"/>
      <c r="O844" s="1168"/>
      <c r="P844" s="1179"/>
      <c r="Q844" s="17"/>
      <c r="R844" s="848"/>
      <c r="S844" s="849"/>
      <c r="W844" s="373"/>
      <c r="X844" s="373"/>
      <c r="Y844" s="373"/>
      <c r="Z844" s="1030"/>
      <c r="AA844" s="1030"/>
      <c r="AB844" s="1030"/>
      <c r="AC844" s="1030"/>
      <c r="AD844" s="1030"/>
      <c r="AE844" s="1030"/>
      <c r="AF844" s="1030"/>
      <c r="AG844" s="1030"/>
      <c r="AH844" s="1030"/>
      <c r="AI844" s="1030"/>
      <c r="AJ844" s="1030"/>
      <c r="AK844" s="1030"/>
      <c r="AL844" s="1030"/>
      <c r="AM844" s="1030"/>
      <c r="AN844" s="1030"/>
      <c r="AO844" s="1030"/>
      <c r="AP844" s="1030"/>
      <c r="AQ844" s="1030"/>
      <c r="AR844" s="1030"/>
      <c r="AS844" s="1030"/>
      <c r="AT844" s="1030"/>
      <c r="AU844" s="1030"/>
      <c r="AV844" s="1030"/>
      <c r="AW844" s="1030"/>
      <c r="AX844" s="1030"/>
      <c r="AY844" s="1030"/>
      <c r="AZ844" s="1030"/>
      <c r="BA844" s="1030"/>
      <c r="BB844" s="1030"/>
      <c r="BC844" s="1030"/>
    </row>
    <row r="845" spans="1:55" s="1" customFormat="1" ht="13.5" hidden="1">
      <c r="A845" s="281"/>
      <c r="B845" s="851" t="s">
        <v>957</v>
      </c>
      <c r="C845" s="281"/>
      <c r="I845" s="891"/>
      <c r="J845" s="903"/>
      <c r="K845" s="17"/>
      <c r="L845" s="17"/>
      <c r="M845" s="17"/>
      <c r="N845" s="17"/>
      <c r="O845" s="1168"/>
      <c r="P845" s="1179"/>
      <c r="Q845" s="17"/>
      <c r="R845" s="848"/>
      <c r="S845" s="849"/>
      <c r="W845" s="373"/>
      <c r="X845" s="373"/>
      <c r="Y845" s="373"/>
      <c r="Z845" s="1030"/>
      <c r="AA845" s="1030"/>
      <c r="AB845" s="1030"/>
      <c r="AC845" s="1030"/>
      <c r="AD845" s="1030"/>
      <c r="AE845" s="1030"/>
      <c r="AF845" s="1030"/>
      <c r="AG845" s="1030"/>
      <c r="AH845" s="1030"/>
      <c r="AI845" s="1030"/>
      <c r="AJ845" s="1030"/>
      <c r="AK845" s="1030"/>
      <c r="AL845" s="1030"/>
      <c r="AM845" s="1030"/>
      <c r="AN845" s="1030"/>
      <c r="AO845" s="1030"/>
      <c r="AP845" s="1030"/>
      <c r="AQ845" s="1030"/>
      <c r="AR845" s="1030"/>
      <c r="AS845" s="1030"/>
      <c r="AT845" s="1030"/>
      <c r="AU845" s="1030"/>
      <c r="AV845" s="1030"/>
      <c r="AW845" s="1030"/>
      <c r="AX845" s="1030"/>
      <c r="AY845" s="1030"/>
      <c r="AZ845" s="1030"/>
      <c r="BA845" s="1030"/>
      <c r="BB845" s="1030"/>
      <c r="BC845" s="1030"/>
    </row>
    <row r="846" spans="1:55" s="1" customFormat="1" ht="13.5" hidden="1">
      <c r="A846" s="281"/>
      <c r="B846" s="852" t="s">
        <v>958</v>
      </c>
      <c r="C846" s="281"/>
      <c r="I846" s="891"/>
      <c r="J846" s="903"/>
      <c r="K846" s="17"/>
      <c r="L846" s="17"/>
      <c r="M846" s="17"/>
      <c r="N846" s="17"/>
      <c r="O846" s="1168"/>
      <c r="P846" s="1179"/>
      <c r="Q846" s="17"/>
      <c r="R846" s="848"/>
      <c r="S846" s="849"/>
      <c r="W846" s="373"/>
      <c r="X846" s="373"/>
      <c r="Y846" s="373"/>
      <c r="Z846" s="1030"/>
      <c r="AA846" s="1030"/>
      <c r="AB846" s="1030"/>
      <c r="AC846" s="1030"/>
      <c r="AD846" s="1030"/>
      <c r="AE846" s="1030"/>
      <c r="AF846" s="1030"/>
      <c r="AG846" s="1030"/>
      <c r="AH846" s="1030"/>
      <c r="AI846" s="1030"/>
      <c r="AJ846" s="1030"/>
      <c r="AK846" s="1030"/>
      <c r="AL846" s="1030"/>
      <c r="AM846" s="1030"/>
      <c r="AN846" s="1030"/>
      <c r="AO846" s="1030"/>
      <c r="AP846" s="1030"/>
      <c r="AQ846" s="1030"/>
      <c r="AR846" s="1030"/>
      <c r="AS846" s="1030"/>
      <c r="AT846" s="1030"/>
      <c r="AU846" s="1030"/>
      <c r="AV846" s="1030"/>
      <c r="AW846" s="1030"/>
      <c r="AX846" s="1030"/>
      <c r="AY846" s="1030"/>
      <c r="AZ846" s="1030"/>
      <c r="BA846" s="1030"/>
      <c r="BB846" s="1030"/>
      <c r="BC846" s="1030"/>
    </row>
    <row r="847" spans="1:55" s="1" customFormat="1" ht="13.5" hidden="1">
      <c r="A847" s="281"/>
      <c r="B847" s="851" t="s">
        <v>959</v>
      </c>
      <c r="C847" s="281"/>
      <c r="I847" s="891"/>
      <c r="J847" s="903"/>
      <c r="K847" s="17"/>
      <c r="L847" s="17"/>
      <c r="M847" s="17"/>
      <c r="N847" s="17"/>
      <c r="O847" s="1168"/>
      <c r="P847" s="1179"/>
      <c r="Q847" s="17"/>
      <c r="R847" s="848"/>
      <c r="S847" s="849"/>
      <c r="W847" s="373"/>
      <c r="X847" s="373"/>
      <c r="Y847" s="373"/>
      <c r="Z847" s="1030"/>
      <c r="AA847" s="1030"/>
      <c r="AB847" s="1030"/>
      <c r="AC847" s="1030"/>
      <c r="AD847" s="1030"/>
      <c r="AE847" s="1030"/>
      <c r="AF847" s="1030"/>
      <c r="AG847" s="1030"/>
      <c r="AH847" s="1030"/>
      <c r="AI847" s="1030"/>
      <c r="AJ847" s="1030"/>
      <c r="AK847" s="1030"/>
      <c r="AL847" s="1030"/>
      <c r="AM847" s="1030"/>
      <c r="AN847" s="1030"/>
      <c r="AO847" s="1030"/>
      <c r="AP847" s="1030"/>
      <c r="AQ847" s="1030"/>
      <c r="AR847" s="1030"/>
      <c r="AS847" s="1030"/>
      <c r="AT847" s="1030"/>
      <c r="AU847" s="1030"/>
      <c r="AV847" s="1030"/>
      <c r="AW847" s="1030"/>
      <c r="AX847" s="1030"/>
      <c r="AY847" s="1030"/>
      <c r="AZ847" s="1030"/>
      <c r="BA847" s="1030"/>
      <c r="BB847" s="1030"/>
      <c r="BC847" s="1030"/>
    </row>
    <row r="848" spans="1:55" s="1" customFormat="1" ht="13.5" hidden="1">
      <c r="A848" s="281"/>
      <c r="B848" s="855" t="s">
        <v>390</v>
      </c>
      <c r="C848" s="281"/>
      <c r="I848" s="891"/>
      <c r="J848" s="903"/>
      <c r="K848" s="17"/>
      <c r="L848" s="17"/>
      <c r="M848" s="17"/>
      <c r="N848" s="17"/>
      <c r="O848" s="1168"/>
      <c r="P848" s="1179"/>
      <c r="Q848" s="17"/>
      <c r="R848" s="848"/>
      <c r="S848" s="849"/>
      <c r="W848" s="373"/>
      <c r="X848" s="373"/>
      <c r="Y848" s="373"/>
      <c r="Z848" s="1030"/>
      <c r="AA848" s="1030"/>
      <c r="AB848" s="1030"/>
      <c r="AC848" s="1030"/>
      <c r="AD848" s="1030"/>
      <c r="AE848" s="1030"/>
      <c r="AF848" s="1030"/>
      <c r="AG848" s="1030"/>
      <c r="AH848" s="1030"/>
      <c r="AI848" s="1030"/>
      <c r="AJ848" s="1030"/>
      <c r="AK848" s="1030"/>
      <c r="AL848" s="1030"/>
      <c r="AM848" s="1030"/>
      <c r="AN848" s="1030"/>
      <c r="AO848" s="1030"/>
      <c r="AP848" s="1030"/>
      <c r="AQ848" s="1030"/>
      <c r="AR848" s="1030"/>
      <c r="AS848" s="1030"/>
      <c r="AT848" s="1030"/>
      <c r="AU848" s="1030"/>
      <c r="AV848" s="1030"/>
      <c r="AW848" s="1030"/>
      <c r="AX848" s="1030"/>
      <c r="AY848" s="1030"/>
      <c r="AZ848" s="1030"/>
      <c r="BA848" s="1030"/>
      <c r="BB848" s="1030"/>
      <c r="BC848" s="1030"/>
    </row>
    <row r="849" spans="1:55" s="1" customFormat="1" ht="13.5" hidden="1">
      <c r="A849" s="281"/>
      <c r="B849" s="855" t="s">
        <v>346</v>
      </c>
      <c r="C849" s="281"/>
      <c r="I849" s="891"/>
      <c r="J849" s="903"/>
      <c r="K849" s="17"/>
      <c r="L849" s="17"/>
      <c r="M849" s="17"/>
      <c r="N849" s="17"/>
      <c r="O849" s="1168"/>
      <c r="P849" s="1179"/>
      <c r="Q849" s="17"/>
      <c r="R849" s="848"/>
      <c r="S849" s="849"/>
      <c r="W849" s="373"/>
      <c r="X849" s="373"/>
      <c r="Y849" s="373"/>
      <c r="Z849" s="1030"/>
      <c r="AA849" s="1030"/>
      <c r="AB849" s="1030"/>
      <c r="AC849" s="1030"/>
      <c r="AD849" s="1030"/>
      <c r="AE849" s="1030"/>
      <c r="AF849" s="1030"/>
      <c r="AG849" s="1030"/>
      <c r="AH849" s="1030"/>
      <c r="AI849" s="1030"/>
      <c r="AJ849" s="1030"/>
      <c r="AK849" s="1030"/>
      <c r="AL849" s="1030"/>
      <c r="AM849" s="1030"/>
      <c r="AN849" s="1030"/>
      <c r="AO849" s="1030"/>
      <c r="AP849" s="1030"/>
      <c r="AQ849" s="1030"/>
      <c r="AR849" s="1030"/>
      <c r="AS849" s="1030"/>
      <c r="AT849" s="1030"/>
      <c r="AU849" s="1030"/>
      <c r="AV849" s="1030"/>
      <c r="AW849" s="1030"/>
      <c r="AX849" s="1030"/>
      <c r="AY849" s="1030"/>
      <c r="AZ849" s="1030"/>
      <c r="BA849" s="1030"/>
      <c r="BB849" s="1030"/>
      <c r="BC849" s="1030"/>
    </row>
    <row r="850" spans="1:55" s="1" customFormat="1" ht="13.5" hidden="1">
      <c r="A850" s="281"/>
      <c r="B850" s="855" t="s">
        <v>350</v>
      </c>
      <c r="C850" s="281"/>
      <c r="I850" s="891"/>
      <c r="J850" s="903"/>
      <c r="K850" s="17"/>
      <c r="L850" s="17"/>
      <c r="M850" s="17"/>
      <c r="N850" s="17"/>
      <c r="O850" s="1168"/>
      <c r="P850" s="1179"/>
      <c r="Q850" s="17"/>
      <c r="R850" s="848"/>
      <c r="S850" s="849"/>
      <c r="W850" s="373"/>
      <c r="X850" s="373"/>
      <c r="Y850" s="373"/>
      <c r="Z850" s="1030"/>
      <c r="AA850" s="1030"/>
      <c r="AB850" s="1030"/>
      <c r="AC850" s="1030"/>
      <c r="AD850" s="1030"/>
      <c r="AE850" s="1030"/>
      <c r="AF850" s="1030"/>
      <c r="AG850" s="1030"/>
      <c r="AH850" s="1030"/>
      <c r="AI850" s="1030"/>
      <c r="AJ850" s="1030"/>
      <c r="AK850" s="1030"/>
      <c r="AL850" s="1030"/>
      <c r="AM850" s="1030"/>
      <c r="AN850" s="1030"/>
      <c r="AO850" s="1030"/>
      <c r="AP850" s="1030"/>
      <c r="AQ850" s="1030"/>
      <c r="AR850" s="1030"/>
      <c r="AS850" s="1030"/>
      <c r="AT850" s="1030"/>
      <c r="AU850" s="1030"/>
      <c r="AV850" s="1030"/>
      <c r="AW850" s="1030"/>
      <c r="AX850" s="1030"/>
      <c r="AY850" s="1030"/>
      <c r="AZ850" s="1030"/>
      <c r="BA850" s="1030"/>
      <c r="BB850" s="1030"/>
      <c r="BC850" s="1030"/>
    </row>
    <row r="851" spans="1:55" s="1" customFormat="1" ht="13.5" hidden="1">
      <c r="A851" s="281"/>
      <c r="B851" s="600"/>
      <c r="C851" s="281"/>
      <c r="I851" s="891"/>
      <c r="J851" s="903"/>
      <c r="K851" s="17"/>
      <c r="L851" s="17"/>
      <c r="M851" s="17"/>
      <c r="N851" s="17"/>
      <c r="O851" s="1168"/>
      <c r="P851" s="1179"/>
      <c r="Q851" s="17"/>
      <c r="R851" s="848"/>
      <c r="S851" s="849"/>
      <c r="W851" s="373"/>
      <c r="X851" s="373"/>
      <c r="Y851" s="373"/>
      <c r="Z851" s="1030"/>
      <c r="AA851" s="1030"/>
      <c r="AB851" s="1030"/>
      <c r="AC851" s="1030"/>
      <c r="AD851" s="1030"/>
      <c r="AE851" s="1030"/>
      <c r="AF851" s="1030"/>
      <c r="AG851" s="1030"/>
      <c r="AH851" s="1030"/>
      <c r="AI851" s="1030"/>
      <c r="AJ851" s="1030"/>
      <c r="AK851" s="1030"/>
      <c r="AL851" s="1030"/>
      <c r="AM851" s="1030"/>
      <c r="AN851" s="1030"/>
      <c r="AO851" s="1030"/>
      <c r="AP851" s="1030"/>
      <c r="AQ851" s="1030"/>
      <c r="AR851" s="1030"/>
      <c r="AS851" s="1030"/>
      <c r="AT851" s="1030"/>
      <c r="AU851" s="1030"/>
      <c r="AV851" s="1030"/>
      <c r="AW851" s="1030"/>
      <c r="AX851" s="1030"/>
      <c r="AY851" s="1030"/>
      <c r="AZ851" s="1030"/>
      <c r="BA851" s="1030"/>
      <c r="BB851" s="1030"/>
      <c r="BC851" s="1030"/>
    </row>
    <row r="852" spans="1:55" s="1" customFormat="1" ht="13.5" hidden="1">
      <c r="A852" s="281"/>
      <c r="B852" s="854" t="s">
        <v>446</v>
      </c>
      <c r="C852" s="281"/>
      <c r="I852" s="891"/>
      <c r="J852" s="903"/>
      <c r="K852" s="17"/>
      <c r="L852" s="17"/>
      <c r="M852" s="17"/>
      <c r="N852" s="17"/>
      <c r="O852" s="1168"/>
      <c r="P852" s="1179"/>
      <c r="Q852" s="17"/>
      <c r="R852" s="848"/>
      <c r="S852" s="849"/>
      <c r="W852" s="373"/>
      <c r="X852" s="373"/>
      <c r="Y852" s="373"/>
      <c r="Z852" s="1030"/>
      <c r="AA852" s="1030"/>
      <c r="AB852" s="1030"/>
      <c r="AC852" s="1030"/>
      <c r="AD852" s="1030"/>
      <c r="AE852" s="1030"/>
      <c r="AF852" s="1030"/>
      <c r="AG852" s="1030"/>
      <c r="AH852" s="1030"/>
      <c r="AI852" s="1030"/>
      <c r="AJ852" s="1030"/>
      <c r="AK852" s="1030"/>
      <c r="AL852" s="1030"/>
      <c r="AM852" s="1030"/>
      <c r="AN852" s="1030"/>
      <c r="AO852" s="1030"/>
      <c r="AP852" s="1030"/>
      <c r="AQ852" s="1030"/>
      <c r="AR852" s="1030"/>
      <c r="AS852" s="1030"/>
      <c r="AT852" s="1030"/>
      <c r="AU852" s="1030"/>
      <c r="AV852" s="1030"/>
      <c r="AW852" s="1030"/>
      <c r="AX852" s="1030"/>
      <c r="AY852" s="1030"/>
      <c r="AZ852" s="1030"/>
      <c r="BA852" s="1030"/>
      <c r="BB852" s="1030"/>
      <c r="BC852" s="1030"/>
    </row>
    <row r="853" spans="1:55" s="1" customFormat="1" ht="13.5" hidden="1">
      <c r="A853" s="281"/>
      <c r="B853" s="209" t="s">
        <v>960</v>
      </c>
      <c r="C853" s="281"/>
      <c r="I853" s="891"/>
      <c r="J853" s="903"/>
      <c r="K853" s="17"/>
      <c r="L853" s="17"/>
      <c r="M853" s="17"/>
      <c r="N853" s="17"/>
      <c r="O853" s="1168"/>
      <c r="P853" s="1179"/>
      <c r="Q853" s="17"/>
      <c r="R853" s="848"/>
      <c r="S853" s="849"/>
      <c r="W853" s="373"/>
      <c r="X853" s="373"/>
      <c r="Y853" s="373"/>
      <c r="Z853" s="1030"/>
      <c r="AA853" s="1030"/>
      <c r="AB853" s="1030"/>
      <c r="AC853" s="1030"/>
      <c r="AD853" s="1030"/>
      <c r="AE853" s="1030"/>
      <c r="AF853" s="1030"/>
      <c r="AG853" s="1030"/>
      <c r="AH853" s="1030"/>
      <c r="AI853" s="1030"/>
      <c r="AJ853" s="1030"/>
      <c r="AK853" s="1030"/>
      <c r="AL853" s="1030"/>
      <c r="AM853" s="1030"/>
      <c r="AN853" s="1030"/>
      <c r="AO853" s="1030"/>
      <c r="AP853" s="1030"/>
      <c r="AQ853" s="1030"/>
      <c r="AR853" s="1030"/>
      <c r="AS853" s="1030"/>
      <c r="AT853" s="1030"/>
      <c r="AU853" s="1030"/>
      <c r="AV853" s="1030"/>
      <c r="AW853" s="1030"/>
      <c r="AX853" s="1030"/>
      <c r="AY853" s="1030"/>
      <c r="AZ853" s="1030"/>
      <c r="BA853" s="1030"/>
      <c r="BB853" s="1030"/>
      <c r="BC853" s="1030"/>
    </row>
    <row r="854" spans="1:55" s="1" customFormat="1" ht="13.5" hidden="1">
      <c r="A854" s="281"/>
      <c r="B854" s="209" t="s">
        <v>961</v>
      </c>
      <c r="C854" s="281"/>
      <c r="I854" s="891"/>
      <c r="J854" s="903"/>
      <c r="K854" s="17"/>
      <c r="L854" s="17"/>
      <c r="M854" s="17"/>
      <c r="N854" s="17"/>
      <c r="O854" s="1168"/>
      <c r="P854" s="1179"/>
      <c r="Q854" s="17"/>
      <c r="R854" s="848"/>
      <c r="S854" s="849"/>
      <c r="W854" s="373"/>
      <c r="X854" s="373"/>
      <c r="Y854" s="373"/>
      <c r="Z854" s="1030"/>
      <c r="AA854" s="1030"/>
      <c r="AB854" s="1030"/>
      <c r="AC854" s="1030"/>
      <c r="AD854" s="1030"/>
      <c r="AE854" s="1030"/>
      <c r="AF854" s="1030"/>
      <c r="AG854" s="1030"/>
      <c r="AH854" s="1030"/>
      <c r="AI854" s="1030"/>
      <c r="AJ854" s="1030"/>
      <c r="AK854" s="1030"/>
      <c r="AL854" s="1030"/>
      <c r="AM854" s="1030"/>
      <c r="AN854" s="1030"/>
      <c r="AO854" s="1030"/>
      <c r="AP854" s="1030"/>
      <c r="AQ854" s="1030"/>
      <c r="AR854" s="1030"/>
      <c r="AS854" s="1030"/>
      <c r="AT854" s="1030"/>
      <c r="AU854" s="1030"/>
      <c r="AV854" s="1030"/>
      <c r="AW854" s="1030"/>
      <c r="AX854" s="1030"/>
      <c r="AY854" s="1030"/>
      <c r="AZ854" s="1030"/>
      <c r="BA854" s="1030"/>
      <c r="BB854" s="1030"/>
      <c r="BC854" s="1030"/>
    </row>
    <row r="855" spans="1:55" s="1" customFormat="1" ht="13.5" hidden="1">
      <c r="A855" s="281"/>
      <c r="B855" s="209" t="s">
        <v>962</v>
      </c>
      <c r="C855" s="281"/>
      <c r="I855" s="891"/>
      <c r="J855" s="903"/>
      <c r="K855" s="17"/>
      <c r="L855" s="17"/>
      <c r="M855" s="17"/>
      <c r="N855" s="17"/>
      <c r="O855" s="1168"/>
      <c r="P855" s="1179"/>
      <c r="Q855" s="17"/>
      <c r="R855" s="848"/>
      <c r="S855" s="849"/>
      <c r="W855" s="373"/>
      <c r="X855" s="373"/>
      <c r="Y855" s="373"/>
      <c r="Z855" s="1030"/>
      <c r="AA855" s="1030"/>
      <c r="AB855" s="1030"/>
      <c r="AC855" s="1030"/>
      <c r="AD855" s="1030"/>
      <c r="AE855" s="1030"/>
      <c r="AF855" s="1030"/>
      <c r="AG855" s="1030"/>
      <c r="AH855" s="1030"/>
      <c r="AI855" s="1030"/>
      <c r="AJ855" s="1030"/>
      <c r="AK855" s="1030"/>
      <c r="AL855" s="1030"/>
      <c r="AM855" s="1030"/>
      <c r="AN855" s="1030"/>
      <c r="AO855" s="1030"/>
      <c r="AP855" s="1030"/>
      <c r="AQ855" s="1030"/>
      <c r="AR855" s="1030"/>
      <c r="AS855" s="1030"/>
      <c r="AT855" s="1030"/>
      <c r="AU855" s="1030"/>
      <c r="AV855" s="1030"/>
      <c r="AW855" s="1030"/>
      <c r="AX855" s="1030"/>
      <c r="AY855" s="1030"/>
      <c r="AZ855" s="1030"/>
      <c r="BA855" s="1030"/>
      <c r="BB855" s="1030"/>
      <c r="BC855" s="1030"/>
    </row>
    <row r="856" spans="1:55" s="1" customFormat="1" ht="13.5" hidden="1">
      <c r="A856" s="281"/>
      <c r="B856" s="209" t="s">
        <v>963</v>
      </c>
      <c r="C856" s="281"/>
      <c r="I856" s="891"/>
      <c r="J856" s="903"/>
      <c r="K856" s="17"/>
      <c r="L856" s="17"/>
      <c r="M856" s="17"/>
      <c r="N856" s="17"/>
      <c r="O856" s="1168"/>
      <c r="P856" s="1179"/>
      <c r="Q856" s="17"/>
      <c r="R856" s="848"/>
      <c r="S856" s="849"/>
      <c r="W856" s="373"/>
      <c r="X856" s="373"/>
      <c r="Y856" s="373"/>
      <c r="Z856" s="1030"/>
      <c r="AA856" s="1030"/>
      <c r="AB856" s="1030"/>
      <c r="AC856" s="1030"/>
      <c r="AD856" s="1030"/>
      <c r="AE856" s="1030"/>
      <c r="AF856" s="1030"/>
      <c r="AG856" s="1030"/>
      <c r="AH856" s="1030"/>
      <c r="AI856" s="1030"/>
      <c r="AJ856" s="1030"/>
      <c r="AK856" s="1030"/>
      <c r="AL856" s="1030"/>
      <c r="AM856" s="1030"/>
      <c r="AN856" s="1030"/>
      <c r="AO856" s="1030"/>
      <c r="AP856" s="1030"/>
      <c r="AQ856" s="1030"/>
      <c r="AR856" s="1030"/>
      <c r="AS856" s="1030"/>
      <c r="AT856" s="1030"/>
      <c r="AU856" s="1030"/>
      <c r="AV856" s="1030"/>
      <c r="AW856" s="1030"/>
      <c r="AX856" s="1030"/>
      <c r="AY856" s="1030"/>
      <c r="AZ856" s="1030"/>
      <c r="BA856" s="1030"/>
      <c r="BB856" s="1030"/>
      <c r="BC856" s="1030"/>
    </row>
    <row r="857" spans="1:55" s="1" customFormat="1" ht="13.5" hidden="1">
      <c r="A857" s="281"/>
      <c r="B857" s="600"/>
      <c r="C857" s="281"/>
      <c r="I857" s="891"/>
      <c r="J857" s="903"/>
      <c r="K857" s="17"/>
      <c r="L857" s="17"/>
      <c r="M857" s="17"/>
      <c r="N857" s="17"/>
      <c r="O857" s="1168"/>
      <c r="P857" s="1179"/>
      <c r="Q857" s="17"/>
      <c r="R857" s="848"/>
      <c r="S857" s="849"/>
      <c r="W857" s="373"/>
      <c r="X857" s="373"/>
      <c r="Y857" s="373"/>
      <c r="Z857" s="1030"/>
      <c r="AA857" s="1030"/>
      <c r="AB857" s="1030"/>
      <c r="AC857" s="1030"/>
      <c r="AD857" s="1030"/>
      <c r="AE857" s="1030"/>
      <c r="AF857" s="1030"/>
      <c r="AG857" s="1030"/>
      <c r="AH857" s="1030"/>
      <c r="AI857" s="1030"/>
      <c r="AJ857" s="1030"/>
      <c r="AK857" s="1030"/>
      <c r="AL857" s="1030"/>
      <c r="AM857" s="1030"/>
      <c r="AN857" s="1030"/>
      <c r="AO857" s="1030"/>
      <c r="AP857" s="1030"/>
      <c r="AQ857" s="1030"/>
      <c r="AR857" s="1030"/>
      <c r="AS857" s="1030"/>
      <c r="AT857" s="1030"/>
      <c r="AU857" s="1030"/>
      <c r="AV857" s="1030"/>
      <c r="AW857" s="1030"/>
      <c r="AX857" s="1030"/>
      <c r="AY857" s="1030"/>
      <c r="AZ857" s="1030"/>
      <c r="BA857" s="1030"/>
      <c r="BB857" s="1030"/>
      <c r="BC857" s="1030"/>
    </row>
    <row r="858" spans="1:55" s="1" customFormat="1" ht="13.5" hidden="1">
      <c r="A858" s="281"/>
      <c r="B858" s="854" t="s">
        <v>448</v>
      </c>
      <c r="C858" s="281"/>
      <c r="I858" s="891"/>
      <c r="J858" s="903"/>
      <c r="K858" s="17"/>
      <c r="L858" s="17"/>
      <c r="M858" s="17"/>
      <c r="N858" s="17"/>
      <c r="O858" s="1168"/>
      <c r="P858" s="1179"/>
      <c r="Q858" s="17"/>
      <c r="R858" s="848"/>
      <c r="S858" s="849"/>
      <c r="W858" s="373"/>
      <c r="X858" s="373"/>
      <c r="Y858" s="373"/>
      <c r="Z858" s="1030"/>
      <c r="AA858" s="1030"/>
      <c r="AB858" s="1030"/>
      <c r="AC858" s="1030"/>
      <c r="AD858" s="1030"/>
      <c r="AE858" s="1030"/>
      <c r="AF858" s="1030"/>
      <c r="AG858" s="1030"/>
      <c r="AH858" s="1030"/>
      <c r="AI858" s="1030"/>
      <c r="AJ858" s="1030"/>
      <c r="AK858" s="1030"/>
      <c r="AL858" s="1030"/>
      <c r="AM858" s="1030"/>
      <c r="AN858" s="1030"/>
      <c r="AO858" s="1030"/>
      <c r="AP858" s="1030"/>
      <c r="AQ858" s="1030"/>
      <c r="AR858" s="1030"/>
      <c r="AS858" s="1030"/>
      <c r="AT858" s="1030"/>
      <c r="AU858" s="1030"/>
      <c r="AV858" s="1030"/>
      <c r="AW858" s="1030"/>
      <c r="AX858" s="1030"/>
      <c r="AY858" s="1030"/>
      <c r="AZ858" s="1030"/>
      <c r="BA858" s="1030"/>
      <c r="BB858" s="1030"/>
      <c r="BC858" s="1030"/>
    </row>
    <row r="859" spans="1:55" s="1" customFormat="1" ht="13.5" hidden="1">
      <c r="A859" s="281"/>
      <c r="B859" s="855" t="s">
        <v>344</v>
      </c>
      <c r="C859" s="281"/>
      <c r="I859" s="891"/>
      <c r="J859" s="903"/>
      <c r="K859" s="17"/>
      <c r="L859" s="17"/>
      <c r="M859" s="17"/>
      <c r="N859" s="17"/>
      <c r="O859" s="1168"/>
      <c r="P859" s="1179"/>
      <c r="Q859" s="17"/>
      <c r="R859" s="848"/>
      <c r="S859" s="849"/>
      <c r="W859" s="373"/>
      <c r="X859" s="373"/>
      <c r="Y859" s="373"/>
      <c r="Z859" s="1030"/>
      <c r="AA859" s="1030"/>
      <c r="AB859" s="1030"/>
      <c r="AC859" s="1030"/>
      <c r="AD859" s="1030"/>
      <c r="AE859" s="1030"/>
      <c r="AF859" s="1030"/>
      <c r="AG859" s="1030"/>
      <c r="AH859" s="1030"/>
      <c r="AI859" s="1030"/>
      <c r="AJ859" s="1030"/>
      <c r="AK859" s="1030"/>
      <c r="AL859" s="1030"/>
      <c r="AM859" s="1030"/>
      <c r="AN859" s="1030"/>
      <c r="AO859" s="1030"/>
      <c r="AP859" s="1030"/>
      <c r="AQ859" s="1030"/>
      <c r="AR859" s="1030"/>
      <c r="AS859" s="1030"/>
      <c r="AT859" s="1030"/>
      <c r="AU859" s="1030"/>
      <c r="AV859" s="1030"/>
      <c r="AW859" s="1030"/>
      <c r="AX859" s="1030"/>
      <c r="AY859" s="1030"/>
      <c r="AZ859" s="1030"/>
      <c r="BA859" s="1030"/>
      <c r="BB859" s="1030"/>
      <c r="BC859" s="1030"/>
    </row>
    <row r="860" spans="1:55" s="1" customFormat="1" ht="13.5" hidden="1">
      <c r="A860" s="281"/>
      <c r="B860" s="852" t="s">
        <v>964</v>
      </c>
      <c r="C860" s="281"/>
      <c r="I860" s="891"/>
      <c r="J860" s="903"/>
      <c r="K860" s="17"/>
      <c r="L860" s="17"/>
      <c r="M860" s="17"/>
      <c r="N860" s="17"/>
      <c r="O860" s="1168"/>
      <c r="P860" s="1179"/>
      <c r="Q860" s="17"/>
      <c r="R860" s="848"/>
      <c r="S860" s="849"/>
      <c r="W860" s="373"/>
      <c r="X860" s="373"/>
      <c r="Y860" s="373"/>
      <c r="Z860" s="1030"/>
      <c r="AA860" s="1030"/>
      <c r="AB860" s="1030"/>
      <c r="AC860" s="1030"/>
      <c r="AD860" s="1030"/>
      <c r="AE860" s="1030"/>
      <c r="AF860" s="1030"/>
      <c r="AG860" s="1030"/>
      <c r="AH860" s="1030"/>
      <c r="AI860" s="1030"/>
      <c r="AJ860" s="1030"/>
      <c r="AK860" s="1030"/>
      <c r="AL860" s="1030"/>
      <c r="AM860" s="1030"/>
      <c r="AN860" s="1030"/>
      <c r="AO860" s="1030"/>
      <c r="AP860" s="1030"/>
      <c r="AQ860" s="1030"/>
      <c r="AR860" s="1030"/>
      <c r="AS860" s="1030"/>
      <c r="AT860" s="1030"/>
      <c r="AU860" s="1030"/>
      <c r="AV860" s="1030"/>
      <c r="AW860" s="1030"/>
      <c r="AX860" s="1030"/>
      <c r="AY860" s="1030"/>
      <c r="AZ860" s="1030"/>
      <c r="BA860" s="1030"/>
      <c r="BB860" s="1030"/>
      <c r="BC860" s="1030"/>
    </row>
    <row r="861" spans="1:55" s="1" customFormat="1" ht="13.5" hidden="1">
      <c r="A861" s="281"/>
      <c r="B861" s="852" t="s">
        <v>965</v>
      </c>
      <c r="C861" s="281"/>
      <c r="I861" s="891"/>
      <c r="J861" s="903"/>
      <c r="K861" s="17"/>
      <c r="L861" s="17"/>
      <c r="M861" s="17"/>
      <c r="N861" s="17"/>
      <c r="O861" s="1168"/>
      <c r="P861" s="1179"/>
      <c r="Q861" s="17"/>
      <c r="R861" s="848"/>
      <c r="S861" s="849"/>
      <c r="W861" s="373"/>
      <c r="X861" s="373"/>
      <c r="Y861" s="373"/>
      <c r="Z861" s="1030"/>
      <c r="AA861" s="1030"/>
      <c r="AB861" s="1030"/>
      <c r="AC861" s="1030"/>
      <c r="AD861" s="1030"/>
      <c r="AE861" s="1030"/>
      <c r="AF861" s="1030"/>
      <c r="AG861" s="1030"/>
      <c r="AH861" s="1030"/>
      <c r="AI861" s="1030"/>
      <c r="AJ861" s="1030"/>
      <c r="AK861" s="1030"/>
      <c r="AL861" s="1030"/>
      <c r="AM861" s="1030"/>
      <c r="AN861" s="1030"/>
      <c r="AO861" s="1030"/>
      <c r="AP861" s="1030"/>
      <c r="AQ861" s="1030"/>
      <c r="AR861" s="1030"/>
      <c r="AS861" s="1030"/>
      <c r="AT861" s="1030"/>
      <c r="AU861" s="1030"/>
      <c r="AV861" s="1030"/>
      <c r="AW861" s="1030"/>
      <c r="AX861" s="1030"/>
      <c r="AY861" s="1030"/>
      <c r="AZ861" s="1030"/>
      <c r="BA861" s="1030"/>
      <c r="BB861" s="1030"/>
      <c r="BC861" s="1030"/>
    </row>
    <row r="862" spans="1:55" s="1" customFormat="1" ht="13.5" hidden="1">
      <c r="A862" s="281"/>
      <c r="B862" s="852" t="s">
        <v>966</v>
      </c>
      <c r="C862" s="281"/>
      <c r="I862" s="891"/>
      <c r="J862" s="903"/>
      <c r="K862" s="17"/>
      <c r="L862" s="17"/>
      <c r="M862" s="17"/>
      <c r="N862" s="17"/>
      <c r="O862" s="1168"/>
      <c r="P862" s="1179"/>
      <c r="Q862" s="17"/>
      <c r="R862" s="848"/>
      <c r="S862" s="849"/>
      <c r="W862" s="373"/>
      <c r="X862" s="373"/>
      <c r="Y862" s="373"/>
      <c r="Z862" s="1030"/>
      <c r="AA862" s="1030"/>
      <c r="AB862" s="1030"/>
      <c r="AC862" s="1030"/>
      <c r="AD862" s="1030"/>
      <c r="AE862" s="1030"/>
      <c r="AF862" s="1030"/>
      <c r="AG862" s="1030"/>
      <c r="AH862" s="1030"/>
      <c r="AI862" s="1030"/>
      <c r="AJ862" s="1030"/>
      <c r="AK862" s="1030"/>
      <c r="AL862" s="1030"/>
      <c r="AM862" s="1030"/>
      <c r="AN862" s="1030"/>
      <c r="AO862" s="1030"/>
      <c r="AP862" s="1030"/>
      <c r="AQ862" s="1030"/>
      <c r="AR862" s="1030"/>
      <c r="AS862" s="1030"/>
      <c r="AT862" s="1030"/>
      <c r="AU862" s="1030"/>
      <c r="AV862" s="1030"/>
      <c r="AW862" s="1030"/>
      <c r="AX862" s="1030"/>
      <c r="AY862" s="1030"/>
      <c r="AZ862" s="1030"/>
      <c r="BA862" s="1030"/>
      <c r="BB862" s="1030"/>
      <c r="BC862" s="1030"/>
    </row>
    <row r="863" spans="1:55" s="1" customFormat="1" ht="13.5" hidden="1">
      <c r="A863" s="281"/>
      <c r="B863" s="852" t="s">
        <v>967</v>
      </c>
      <c r="C863" s="281"/>
      <c r="I863" s="891"/>
      <c r="J863" s="903"/>
      <c r="K863" s="17"/>
      <c r="L863" s="17"/>
      <c r="M863" s="17"/>
      <c r="N863" s="17"/>
      <c r="O863" s="1168"/>
      <c r="P863" s="1179"/>
      <c r="Q863" s="17"/>
      <c r="R863" s="848"/>
      <c r="S863" s="849"/>
      <c r="W863" s="373"/>
      <c r="X863" s="373"/>
      <c r="Y863" s="373"/>
      <c r="Z863" s="1030"/>
      <c r="AA863" s="1030"/>
      <c r="AB863" s="1030"/>
      <c r="AC863" s="1030"/>
      <c r="AD863" s="1030"/>
      <c r="AE863" s="1030"/>
      <c r="AF863" s="1030"/>
      <c r="AG863" s="1030"/>
      <c r="AH863" s="1030"/>
      <c r="AI863" s="1030"/>
      <c r="AJ863" s="1030"/>
      <c r="AK863" s="1030"/>
      <c r="AL863" s="1030"/>
      <c r="AM863" s="1030"/>
      <c r="AN863" s="1030"/>
      <c r="AO863" s="1030"/>
      <c r="AP863" s="1030"/>
      <c r="AQ863" s="1030"/>
      <c r="AR863" s="1030"/>
      <c r="AS863" s="1030"/>
      <c r="AT863" s="1030"/>
      <c r="AU863" s="1030"/>
      <c r="AV863" s="1030"/>
      <c r="AW863" s="1030"/>
      <c r="AX863" s="1030"/>
      <c r="AY863" s="1030"/>
      <c r="AZ863" s="1030"/>
      <c r="BA863" s="1030"/>
      <c r="BB863" s="1030"/>
      <c r="BC863" s="1030"/>
    </row>
    <row r="864" spans="1:55" s="1" customFormat="1" ht="13.5" hidden="1">
      <c r="A864" s="281"/>
      <c r="B864" s="851" t="s">
        <v>968</v>
      </c>
      <c r="C864" s="281"/>
      <c r="I864" s="891"/>
      <c r="J864" s="903"/>
      <c r="K864" s="17"/>
      <c r="L864" s="17"/>
      <c r="M864" s="17"/>
      <c r="N864" s="17"/>
      <c r="O864" s="1168"/>
      <c r="P864" s="1179"/>
      <c r="Q864" s="17"/>
      <c r="R864" s="848"/>
      <c r="S864" s="849"/>
      <c r="W864" s="373"/>
      <c r="X864" s="373"/>
      <c r="Y864" s="373"/>
      <c r="Z864" s="1030"/>
      <c r="AA864" s="1030"/>
      <c r="AB864" s="1030"/>
      <c r="AC864" s="1030"/>
      <c r="AD864" s="1030"/>
      <c r="AE864" s="1030"/>
      <c r="AF864" s="1030"/>
      <c r="AG864" s="1030"/>
      <c r="AH864" s="1030"/>
      <c r="AI864" s="1030"/>
      <c r="AJ864" s="1030"/>
      <c r="AK864" s="1030"/>
      <c r="AL864" s="1030"/>
      <c r="AM864" s="1030"/>
      <c r="AN864" s="1030"/>
      <c r="AO864" s="1030"/>
      <c r="AP864" s="1030"/>
      <c r="AQ864" s="1030"/>
      <c r="AR864" s="1030"/>
      <c r="AS864" s="1030"/>
      <c r="AT864" s="1030"/>
      <c r="AU864" s="1030"/>
      <c r="AV864" s="1030"/>
      <c r="AW864" s="1030"/>
      <c r="AX864" s="1030"/>
      <c r="AY864" s="1030"/>
      <c r="AZ864" s="1030"/>
      <c r="BA864" s="1030"/>
      <c r="BB864" s="1030"/>
      <c r="BC864" s="1030"/>
    </row>
    <row r="865" spans="1:55" s="1" customFormat="1" ht="13.5" hidden="1">
      <c r="A865" s="281"/>
      <c r="B865" s="852" t="s">
        <v>969</v>
      </c>
      <c r="C865" s="281"/>
      <c r="I865" s="891"/>
      <c r="J865" s="903"/>
      <c r="K865" s="17"/>
      <c r="L865" s="17"/>
      <c r="M865" s="17"/>
      <c r="N865" s="17"/>
      <c r="O865" s="1168"/>
      <c r="P865" s="1179"/>
      <c r="Q865" s="17"/>
      <c r="R865" s="848"/>
      <c r="S865" s="849"/>
      <c r="W865" s="373"/>
      <c r="X865" s="373"/>
      <c r="Y865" s="373"/>
      <c r="Z865" s="1030"/>
      <c r="AA865" s="1030"/>
      <c r="AB865" s="1030"/>
      <c r="AC865" s="1030"/>
      <c r="AD865" s="1030"/>
      <c r="AE865" s="1030"/>
      <c r="AF865" s="1030"/>
      <c r="AG865" s="1030"/>
      <c r="AH865" s="1030"/>
      <c r="AI865" s="1030"/>
      <c r="AJ865" s="1030"/>
      <c r="AK865" s="1030"/>
      <c r="AL865" s="1030"/>
      <c r="AM865" s="1030"/>
      <c r="AN865" s="1030"/>
      <c r="AO865" s="1030"/>
      <c r="AP865" s="1030"/>
      <c r="AQ865" s="1030"/>
      <c r="AR865" s="1030"/>
      <c r="AS865" s="1030"/>
      <c r="AT865" s="1030"/>
      <c r="AU865" s="1030"/>
      <c r="AV865" s="1030"/>
      <c r="AW865" s="1030"/>
      <c r="AX865" s="1030"/>
      <c r="AY865" s="1030"/>
      <c r="AZ865" s="1030"/>
      <c r="BA865" s="1030"/>
      <c r="BB865" s="1030"/>
      <c r="BC865" s="1030"/>
    </row>
    <row r="866" spans="1:55" s="1" customFormat="1" ht="13.5" hidden="1">
      <c r="A866" s="281"/>
      <c r="B866" s="851" t="s">
        <v>970</v>
      </c>
      <c r="C866" s="281"/>
      <c r="I866" s="891"/>
      <c r="J866" s="903"/>
      <c r="K866" s="17"/>
      <c r="L866" s="17"/>
      <c r="M866" s="17"/>
      <c r="N866" s="17"/>
      <c r="O866" s="1168"/>
      <c r="P866" s="1179"/>
      <c r="Q866" s="17"/>
      <c r="R866" s="848"/>
      <c r="S866" s="849"/>
      <c r="W866" s="373"/>
      <c r="X866" s="373"/>
      <c r="Y866" s="373"/>
      <c r="Z866" s="1030"/>
      <c r="AA866" s="1030"/>
      <c r="AB866" s="1030"/>
      <c r="AC866" s="1030"/>
      <c r="AD866" s="1030"/>
      <c r="AE866" s="1030"/>
      <c r="AF866" s="1030"/>
      <c r="AG866" s="1030"/>
      <c r="AH866" s="1030"/>
      <c r="AI866" s="1030"/>
      <c r="AJ866" s="1030"/>
      <c r="AK866" s="1030"/>
      <c r="AL866" s="1030"/>
      <c r="AM866" s="1030"/>
      <c r="AN866" s="1030"/>
      <c r="AO866" s="1030"/>
      <c r="AP866" s="1030"/>
      <c r="AQ866" s="1030"/>
      <c r="AR866" s="1030"/>
      <c r="AS866" s="1030"/>
      <c r="AT866" s="1030"/>
      <c r="AU866" s="1030"/>
      <c r="AV866" s="1030"/>
      <c r="AW866" s="1030"/>
      <c r="AX866" s="1030"/>
      <c r="AY866" s="1030"/>
      <c r="AZ866" s="1030"/>
      <c r="BA866" s="1030"/>
      <c r="BB866" s="1030"/>
      <c r="BC866" s="1030"/>
    </row>
    <row r="867" spans="1:55" s="1" customFormat="1" ht="13.5" hidden="1">
      <c r="A867" s="281"/>
      <c r="B867" s="851" t="s">
        <v>971</v>
      </c>
      <c r="C867" s="281"/>
      <c r="I867" s="891"/>
      <c r="J867" s="903"/>
      <c r="K867" s="17"/>
      <c r="L867" s="17"/>
      <c r="M867" s="17"/>
      <c r="N867" s="17"/>
      <c r="O867" s="1168"/>
      <c r="P867" s="1179"/>
      <c r="Q867" s="17"/>
      <c r="R867" s="848"/>
      <c r="S867" s="849"/>
      <c r="W867" s="373"/>
      <c r="X867" s="373"/>
      <c r="Y867" s="373"/>
      <c r="Z867" s="1030"/>
      <c r="AA867" s="1030"/>
      <c r="AB867" s="1030"/>
      <c r="AC867" s="1030"/>
      <c r="AD867" s="1030"/>
      <c r="AE867" s="1030"/>
      <c r="AF867" s="1030"/>
      <c r="AG867" s="1030"/>
      <c r="AH867" s="1030"/>
      <c r="AI867" s="1030"/>
      <c r="AJ867" s="1030"/>
      <c r="AK867" s="1030"/>
      <c r="AL867" s="1030"/>
      <c r="AM867" s="1030"/>
      <c r="AN867" s="1030"/>
      <c r="AO867" s="1030"/>
      <c r="AP867" s="1030"/>
      <c r="AQ867" s="1030"/>
      <c r="AR867" s="1030"/>
      <c r="AS867" s="1030"/>
      <c r="AT867" s="1030"/>
      <c r="AU867" s="1030"/>
      <c r="AV867" s="1030"/>
      <c r="AW867" s="1030"/>
      <c r="AX867" s="1030"/>
      <c r="AY867" s="1030"/>
      <c r="AZ867" s="1030"/>
      <c r="BA867" s="1030"/>
      <c r="BB867" s="1030"/>
      <c r="BC867" s="1030"/>
    </row>
    <row r="868" spans="1:55" s="1" customFormat="1" ht="13.5" hidden="1">
      <c r="A868" s="281"/>
      <c r="B868" s="851" t="s">
        <v>972</v>
      </c>
      <c r="C868" s="281"/>
      <c r="I868" s="891"/>
      <c r="J868" s="903"/>
      <c r="K868" s="17"/>
      <c r="L868" s="17"/>
      <c r="M868" s="17"/>
      <c r="N868" s="17"/>
      <c r="O868" s="1168"/>
      <c r="P868" s="1179"/>
      <c r="Q868" s="17"/>
      <c r="R868" s="848"/>
      <c r="S868" s="849"/>
      <c r="W868" s="373"/>
      <c r="X868" s="373"/>
      <c r="Y868" s="373"/>
      <c r="Z868" s="1030"/>
      <c r="AA868" s="1030"/>
      <c r="AB868" s="1030"/>
      <c r="AC868" s="1030"/>
      <c r="AD868" s="1030"/>
      <c r="AE868" s="1030"/>
      <c r="AF868" s="1030"/>
      <c r="AG868" s="1030"/>
      <c r="AH868" s="1030"/>
      <c r="AI868" s="1030"/>
      <c r="AJ868" s="1030"/>
      <c r="AK868" s="1030"/>
      <c r="AL868" s="1030"/>
      <c r="AM868" s="1030"/>
      <c r="AN868" s="1030"/>
      <c r="AO868" s="1030"/>
      <c r="AP868" s="1030"/>
      <c r="AQ868" s="1030"/>
      <c r="AR868" s="1030"/>
      <c r="AS868" s="1030"/>
      <c r="AT868" s="1030"/>
      <c r="AU868" s="1030"/>
      <c r="AV868" s="1030"/>
      <c r="AW868" s="1030"/>
      <c r="AX868" s="1030"/>
      <c r="AY868" s="1030"/>
      <c r="AZ868" s="1030"/>
      <c r="BA868" s="1030"/>
      <c r="BB868" s="1030"/>
      <c r="BC868" s="1030"/>
    </row>
    <row r="869" spans="1:55" s="1" customFormat="1" ht="13.5" hidden="1">
      <c r="A869" s="281"/>
      <c r="B869" s="855" t="s">
        <v>390</v>
      </c>
      <c r="C869" s="281"/>
      <c r="I869" s="891"/>
      <c r="J869" s="903"/>
      <c r="K869" s="17"/>
      <c r="L869" s="17"/>
      <c r="M869" s="17"/>
      <c r="N869" s="17"/>
      <c r="O869" s="1168"/>
      <c r="P869" s="1179"/>
      <c r="Q869" s="17"/>
      <c r="R869" s="848"/>
      <c r="S869" s="849"/>
      <c r="W869" s="373"/>
      <c r="X869" s="373"/>
      <c r="Y869" s="373"/>
      <c r="Z869" s="1030"/>
      <c r="AA869" s="1030"/>
      <c r="AB869" s="1030"/>
      <c r="AC869" s="1030"/>
      <c r="AD869" s="1030"/>
      <c r="AE869" s="1030"/>
      <c r="AF869" s="1030"/>
      <c r="AG869" s="1030"/>
      <c r="AH869" s="1030"/>
      <c r="AI869" s="1030"/>
      <c r="AJ869" s="1030"/>
      <c r="AK869" s="1030"/>
      <c r="AL869" s="1030"/>
      <c r="AM869" s="1030"/>
      <c r="AN869" s="1030"/>
      <c r="AO869" s="1030"/>
      <c r="AP869" s="1030"/>
      <c r="AQ869" s="1030"/>
      <c r="AR869" s="1030"/>
      <c r="AS869" s="1030"/>
      <c r="AT869" s="1030"/>
      <c r="AU869" s="1030"/>
      <c r="AV869" s="1030"/>
      <c r="AW869" s="1030"/>
      <c r="AX869" s="1030"/>
      <c r="AY869" s="1030"/>
      <c r="AZ869" s="1030"/>
      <c r="BA869" s="1030"/>
      <c r="BB869" s="1030"/>
      <c r="BC869" s="1030"/>
    </row>
    <row r="870" spans="1:55" s="1" customFormat="1" ht="13.5" hidden="1">
      <c r="A870" s="281"/>
      <c r="B870" s="855" t="s">
        <v>346</v>
      </c>
      <c r="C870" s="281"/>
      <c r="I870" s="891"/>
      <c r="J870" s="903"/>
      <c r="K870" s="17"/>
      <c r="L870" s="17"/>
      <c r="M870" s="17"/>
      <c r="N870" s="17"/>
      <c r="O870" s="1168"/>
      <c r="P870" s="1179"/>
      <c r="Q870" s="17"/>
      <c r="R870" s="848"/>
      <c r="S870" s="849"/>
      <c r="W870" s="373"/>
      <c r="X870" s="373"/>
      <c r="Y870" s="373"/>
      <c r="Z870" s="1030"/>
      <c r="AA870" s="1030"/>
      <c r="AB870" s="1030"/>
      <c r="AC870" s="1030"/>
      <c r="AD870" s="1030"/>
      <c r="AE870" s="1030"/>
      <c r="AF870" s="1030"/>
      <c r="AG870" s="1030"/>
      <c r="AH870" s="1030"/>
      <c r="AI870" s="1030"/>
      <c r="AJ870" s="1030"/>
      <c r="AK870" s="1030"/>
      <c r="AL870" s="1030"/>
      <c r="AM870" s="1030"/>
      <c r="AN870" s="1030"/>
      <c r="AO870" s="1030"/>
      <c r="AP870" s="1030"/>
      <c r="AQ870" s="1030"/>
      <c r="AR870" s="1030"/>
      <c r="AS870" s="1030"/>
      <c r="AT870" s="1030"/>
      <c r="AU870" s="1030"/>
      <c r="AV870" s="1030"/>
      <c r="AW870" s="1030"/>
      <c r="AX870" s="1030"/>
      <c r="AY870" s="1030"/>
      <c r="AZ870" s="1030"/>
      <c r="BA870" s="1030"/>
      <c r="BB870" s="1030"/>
      <c r="BC870" s="1030"/>
    </row>
    <row r="871" spans="1:55" s="1" customFormat="1" ht="13.5" hidden="1">
      <c r="A871" s="281"/>
      <c r="B871" s="855" t="s">
        <v>350</v>
      </c>
      <c r="C871" s="281"/>
      <c r="I871" s="891"/>
      <c r="J871" s="903"/>
      <c r="K871" s="17"/>
      <c r="L871" s="17"/>
      <c r="M871" s="17"/>
      <c r="N871" s="17"/>
      <c r="O871" s="1168"/>
      <c r="P871" s="1179"/>
      <c r="Q871" s="17"/>
      <c r="R871" s="848"/>
      <c r="S871" s="849"/>
      <c r="W871" s="373"/>
      <c r="X871" s="373"/>
      <c r="Y871" s="373"/>
      <c r="Z871" s="1030"/>
      <c r="AA871" s="1030"/>
      <c r="AB871" s="1030"/>
      <c r="AC871" s="1030"/>
      <c r="AD871" s="1030"/>
      <c r="AE871" s="1030"/>
      <c r="AF871" s="1030"/>
      <c r="AG871" s="1030"/>
      <c r="AH871" s="1030"/>
      <c r="AI871" s="1030"/>
      <c r="AJ871" s="1030"/>
      <c r="AK871" s="1030"/>
      <c r="AL871" s="1030"/>
      <c r="AM871" s="1030"/>
      <c r="AN871" s="1030"/>
      <c r="AO871" s="1030"/>
      <c r="AP871" s="1030"/>
      <c r="AQ871" s="1030"/>
      <c r="AR871" s="1030"/>
      <c r="AS871" s="1030"/>
      <c r="AT871" s="1030"/>
      <c r="AU871" s="1030"/>
      <c r="AV871" s="1030"/>
      <c r="AW871" s="1030"/>
      <c r="AX871" s="1030"/>
      <c r="AY871" s="1030"/>
      <c r="AZ871" s="1030"/>
      <c r="BA871" s="1030"/>
      <c r="BB871" s="1030"/>
      <c r="BC871" s="1030"/>
    </row>
    <row r="872" spans="1:55" s="1" customFormat="1" ht="13.5" hidden="1">
      <c r="A872" s="281"/>
      <c r="B872" s="600"/>
      <c r="C872" s="281"/>
      <c r="I872" s="891"/>
      <c r="J872" s="903"/>
      <c r="K872" s="17"/>
      <c r="L872" s="17"/>
      <c r="M872" s="17"/>
      <c r="N872" s="17"/>
      <c r="O872" s="1168"/>
      <c r="P872" s="1179"/>
      <c r="Q872" s="17"/>
      <c r="R872" s="848"/>
      <c r="S872" s="849"/>
      <c r="W872" s="373"/>
      <c r="X872" s="373"/>
      <c r="Y872" s="373"/>
      <c r="Z872" s="1030"/>
      <c r="AA872" s="1030"/>
      <c r="AB872" s="1030"/>
      <c r="AC872" s="1030"/>
      <c r="AD872" s="1030"/>
      <c r="AE872" s="1030"/>
      <c r="AF872" s="1030"/>
      <c r="AG872" s="1030"/>
      <c r="AH872" s="1030"/>
      <c r="AI872" s="1030"/>
      <c r="AJ872" s="1030"/>
      <c r="AK872" s="1030"/>
      <c r="AL872" s="1030"/>
      <c r="AM872" s="1030"/>
      <c r="AN872" s="1030"/>
      <c r="AO872" s="1030"/>
      <c r="AP872" s="1030"/>
      <c r="AQ872" s="1030"/>
      <c r="AR872" s="1030"/>
      <c r="AS872" s="1030"/>
      <c r="AT872" s="1030"/>
      <c r="AU872" s="1030"/>
      <c r="AV872" s="1030"/>
      <c r="AW872" s="1030"/>
      <c r="AX872" s="1030"/>
      <c r="AY872" s="1030"/>
      <c r="AZ872" s="1030"/>
      <c r="BA872" s="1030"/>
      <c r="BB872" s="1030"/>
      <c r="BC872" s="1030"/>
    </row>
    <row r="873" spans="1:55" s="1" customFormat="1" ht="13.5" hidden="1">
      <c r="A873" s="281"/>
      <c r="B873" s="854" t="s">
        <v>462</v>
      </c>
      <c r="C873" s="281"/>
      <c r="I873" s="891"/>
      <c r="J873" s="903"/>
      <c r="K873" s="17"/>
      <c r="L873" s="17"/>
      <c r="M873" s="17"/>
      <c r="N873" s="17"/>
      <c r="O873" s="1168"/>
      <c r="P873" s="1179"/>
      <c r="Q873" s="17"/>
      <c r="R873" s="848"/>
      <c r="S873" s="849"/>
      <c r="W873" s="373"/>
      <c r="X873" s="373"/>
      <c r="Y873" s="373"/>
      <c r="Z873" s="1030"/>
      <c r="AA873" s="1030"/>
      <c r="AB873" s="1030"/>
      <c r="AC873" s="1030"/>
      <c r="AD873" s="1030"/>
      <c r="AE873" s="1030"/>
      <c r="AF873" s="1030"/>
      <c r="AG873" s="1030"/>
      <c r="AH873" s="1030"/>
      <c r="AI873" s="1030"/>
      <c r="AJ873" s="1030"/>
      <c r="AK873" s="1030"/>
      <c r="AL873" s="1030"/>
      <c r="AM873" s="1030"/>
      <c r="AN873" s="1030"/>
      <c r="AO873" s="1030"/>
      <c r="AP873" s="1030"/>
      <c r="AQ873" s="1030"/>
      <c r="AR873" s="1030"/>
      <c r="AS873" s="1030"/>
      <c r="AT873" s="1030"/>
      <c r="AU873" s="1030"/>
      <c r="AV873" s="1030"/>
      <c r="AW873" s="1030"/>
      <c r="AX873" s="1030"/>
      <c r="AY873" s="1030"/>
      <c r="AZ873" s="1030"/>
      <c r="BA873" s="1030"/>
      <c r="BB873" s="1030"/>
      <c r="BC873" s="1030"/>
    </row>
    <row r="874" spans="1:55" s="1" customFormat="1" ht="13.5" hidden="1">
      <c r="A874" s="281"/>
      <c r="B874" s="855" t="s">
        <v>344</v>
      </c>
      <c r="C874" s="281"/>
      <c r="I874" s="891"/>
      <c r="J874" s="903"/>
      <c r="K874" s="17"/>
      <c r="L874" s="17"/>
      <c r="M874" s="17"/>
      <c r="N874" s="17"/>
      <c r="O874" s="1168"/>
      <c r="P874" s="1179"/>
      <c r="Q874" s="17"/>
      <c r="R874" s="848"/>
      <c r="S874" s="849"/>
      <c r="W874" s="373"/>
      <c r="X874" s="373"/>
      <c r="Y874" s="373"/>
      <c r="Z874" s="1030"/>
      <c r="AA874" s="1030"/>
      <c r="AB874" s="1030"/>
      <c r="AC874" s="1030"/>
      <c r="AD874" s="1030"/>
      <c r="AE874" s="1030"/>
      <c r="AF874" s="1030"/>
      <c r="AG874" s="1030"/>
      <c r="AH874" s="1030"/>
      <c r="AI874" s="1030"/>
      <c r="AJ874" s="1030"/>
      <c r="AK874" s="1030"/>
      <c r="AL874" s="1030"/>
      <c r="AM874" s="1030"/>
      <c r="AN874" s="1030"/>
      <c r="AO874" s="1030"/>
      <c r="AP874" s="1030"/>
      <c r="AQ874" s="1030"/>
      <c r="AR874" s="1030"/>
      <c r="AS874" s="1030"/>
      <c r="AT874" s="1030"/>
      <c r="AU874" s="1030"/>
      <c r="AV874" s="1030"/>
      <c r="AW874" s="1030"/>
      <c r="AX874" s="1030"/>
      <c r="AY874" s="1030"/>
      <c r="AZ874" s="1030"/>
      <c r="BA874" s="1030"/>
      <c r="BB874" s="1030"/>
      <c r="BC874" s="1030"/>
    </row>
    <row r="875" spans="1:55" s="1" customFormat="1" ht="13.5" hidden="1">
      <c r="A875" s="281"/>
      <c r="B875" s="852" t="s">
        <v>973</v>
      </c>
      <c r="C875" s="281"/>
      <c r="I875" s="891"/>
      <c r="J875" s="903"/>
      <c r="K875" s="17"/>
      <c r="L875" s="17"/>
      <c r="M875" s="17"/>
      <c r="N875" s="17"/>
      <c r="O875" s="1168"/>
      <c r="P875" s="1179"/>
      <c r="Q875" s="17"/>
      <c r="R875" s="848"/>
      <c r="S875" s="849"/>
      <c r="W875" s="373"/>
      <c r="X875" s="373"/>
      <c r="Y875" s="373"/>
      <c r="Z875" s="1030"/>
      <c r="AA875" s="1030"/>
      <c r="AB875" s="1030"/>
      <c r="AC875" s="1030"/>
      <c r="AD875" s="1030"/>
      <c r="AE875" s="1030"/>
      <c r="AF875" s="1030"/>
      <c r="AG875" s="1030"/>
      <c r="AH875" s="1030"/>
      <c r="AI875" s="1030"/>
      <c r="AJ875" s="1030"/>
      <c r="AK875" s="1030"/>
      <c r="AL875" s="1030"/>
      <c r="AM875" s="1030"/>
      <c r="AN875" s="1030"/>
      <c r="AO875" s="1030"/>
      <c r="AP875" s="1030"/>
      <c r="AQ875" s="1030"/>
      <c r="AR875" s="1030"/>
      <c r="AS875" s="1030"/>
      <c r="AT875" s="1030"/>
      <c r="AU875" s="1030"/>
      <c r="AV875" s="1030"/>
      <c r="AW875" s="1030"/>
      <c r="AX875" s="1030"/>
      <c r="AY875" s="1030"/>
      <c r="AZ875" s="1030"/>
      <c r="BA875" s="1030"/>
      <c r="BB875" s="1030"/>
      <c r="BC875" s="1030"/>
    </row>
    <row r="876" spans="1:55" s="1" customFormat="1" ht="13.5" hidden="1">
      <c r="A876" s="281"/>
      <c r="B876" s="852" t="s">
        <v>974</v>
      </c>
      <c r="C876" s="281"/>
      <c r="I876" s="891"/>
      <c r="J876" s="903"/>
      <c r="K876" s="17"/>
      <c r="L876" s="17"/>
      <c r="M876" s="17"/>
      <c r="N876" s="17"/>
      <c r="O876" s="1168"/>
      <c r="P876" s="1179"/>
      <c r="Q876" s="17"/>
      <c r="R876" s="848"/>
      <c r="S876" s="849"/>
      <c r="W876" s="373"/>
      <c r="X876" s="373"/>
      <c r="Y876" s="373"/>
      <c r="Z876" s="1030"/>
      <c r="AA876" s="1030"/>
      <c r="AB876" s="1030"/>
      <c r="AC876" s="1030"/>
      <c r="AD876" s="1030"/>
      <c r="AE876" s="1030"/>
      <c r="AF876" s="1030"/>
      <c r="AG876" s="1030"/>
      <c r="AH876" s="1030"/>
      <c r="AI876" s="1030"/>
      <c r="AJ876" s="1030"/>
      <c r="AK876" s="1030"/>
      <c r="AL876" s="1030"/>
      <c r="AM876" s="1030"/>
      <c r="AN876" s="1030"/>
      <c r="AO876" s="1030"/>
      <c r="AP876" s="1030"/>
      <c r="AQ876" s="1030"/>
      <c r="AR876" s="1030"/>
      <c r="AS876" s="1030"/>
      <c r="AT876" s="1030"/>
      <c r="AU876" s="1030"/>
      <c r="AV876" s="1030"/>
      <c r="AW876" s="1030"/>
      <c r="AX876" s="1030"/>
      <c r="AY876" s="1030"/>
      <c r="AZ876" s="1030"/>
      <c r="BA876" s="1030"/>
      <c r="BB876" s="1030"/>
      <c r="BC876" s="1030"/>
    </row>
    <row r="877" spans="1:55" s="1" customFormat="1" ht="13.5" hidden="1">
      <c r="A877" s="281"/>
      <c r="B877" s="852" t="s">
        <v>975</v>
      </c>
      <c r="C877" s="281"/>
      <c r="I877" s="891"/>
      <c r="J877" s="903"/>
      <c r="K877" s="17"/>
      <c r="L877" s="17"/>
      <c r="M877" s="17"/>
      <c r="N877" s="17"/>
      <c r="O877" s="1168"/>
      <c r="P877" s="1179"/>
      <c r="Q877" s="17"/>
      <c r="R877" s="848"/>
      <c r="S877" s="849"/>
      <c r="W877" s="373"/>
      <c r="X877" s="373"/>
      <c r="Y877" s="373"/>
      <c r="Z877" s="1030"/>
      <c r="AA877" s="1030"/>
      <c r="AB877" s="1030"/>
      <c r="AC877" s="1030"/>
      <c r="AD877" s="1030"/>
      <c r="AE877" s="1030"/>
      <c r="AF877" s="1030"/>
      <c r="AG877" s="1030"/>
      <c r="AH877" s="1030"/>
      <c r="AI877" s="1030"/>
      <c r="AJ877" s="1030"/>
      <c r="AK877" s="1030"/>
      <c r="AL877" s="1030"/>
      <c r="AM877" s="1030"/>
      <c r="AN877" s="1030"/>
      <c r="AO877" s="1030"/>
      <c r="AP877" s="1030"/>
      <c r="AQ877" s="1030"/>
      <c r="AR877" s="1030"/>
      <c r="AS877" s="1030"/>
      <c r="AT877" s="1030"/>
      <c r="AU877" s="1030"/>
      <c r="AV877" s="1030"/>
      <c r="AW877" s="1030"/>
      <c r="AX877" s="1030"/>
      <c r="AY877" s="1030"/>
      <c r="AZ877" s="1030"/>
      <c r="BA877" s="1030"/>
      <c r="BB877" s="1030"/>
      <c r="BC877" s="1030"/>
    </row>
    <row r="878" spans="1:55" s="1" customFormat="1" ht="13.5" hidden="1">
      <c r="A878" s="281"/>
      <c r="B878" s="855" t="s">
        <v>390</v>
      </c>
      <c r="C878" s="281"/>
      <c r="I878" s="891"/>
      <c r="J878" s="903"/>
      <c r="K878" s="17"/>
      <c r="L878" s="17"/>
      <c r="M878" s="17"/>
      <c r="N878" s="17"/>
      <c r="O878" s="1168"/>
      <c r="P878" s="1179"/>
      <c r="Q878" s="17"/>
      <c r="R878" s="848"/>
      <c r="S878" s="849"/>
      <c r="W878" s="373"/>
      <c r="X878" s="373"/>
      <c r="Y878" s="373"/>
      <c r="Z878" s="1030"/>
      <c r="AA878" s="1030"/>
      <c r="AB878" s="1030"/>
      <c r="AC878" s="1030"/>
      <c r="AD878" s="1030"/>
      <c r="AE878" s="1030"/>
      <c r="AF878" s="1030"/>
      <c r="AG878" s="1030"/>
      <c r="AH878" s="1030"/>
      <c r="AI878" s="1030"/>
      <c r="AJ878" s="1030"/>
      <c r="AK878" s="1030"/>
      <c r="AL878" s="1030"/>
      <c r="AM878" s="1030"/>
      <c r="AN878" s="1030"/>
      <c r="AO878" s="1030"/>
      <c r="AP878" s="1030"/>
      <c r="AQ878" s="1030"/>
      <c r="AR878" s="1030"/>
      <c r="AS878" s="1030"/>
      <c r="AT878" s="1030"/>
      <c r="AU878" s="1030"/>
      <c r="AV878" s="1030"/>
      <c r="AW878" s="1030"/>
      <c r="AX878" s="1030"/>
      <c r="AY878" s="1030"/>
      <c r="AZ878" s="1030"/>
      <c r="BA878" s="1030"/>
      <c r="BB878" s="1030"/>
      <c r="BC878" s="1030"/>
    </row>
    <row r="879" spans="1:55" s="1" customFormat="1" ht="13.5" hidden="1">
      <c r="A879" s="281"/>
      <c r="B879" s="855" t="s">
        <v>346</v>
      </c>
      <c r="C879" s="281"/>
      <c r="I879" s="891"/>
      <c r="J879" s="903"/>
      <c r="K879" s="17"/>
      <c r="L879" s="17"/>
      <c r="M879" s="17"/>
      <c r="N879" s="17"/>
      <c r="O879" s="1168"/>
      <c r="P879" s="1179"/>
      <c r="Q879" s="17"/>
      <c r="R879" s="848"/>
      <c r="S879" s="849"/>
      <c r="W879" s="373"/>
      <c r="X879" s="373"/>
      <c r="Y879" s="373"/>
      <c r="Z879" s="1030"/>
      <c r="AA879" s="1030"/>
      <c r="AB879" s="1030"/>
      <c r="AC879" s="1030"/>
      <c r="AD879" s="1030"/>
      <c r="AE879" s="1030"/>
      <c r="AF879" s="1030"/>
      <c r="AG879" s="1030"/>
      <c r="AH879" s="1030"/>
      <c r="AI879" s="1030"/>
      <c r="AJ879" s="1030"/>
      <c r="AK879" s="1030"/>
      <c r="AL879" s="1030"/>
      <c r="AM879" s="1030"/>
      <c r="AN879" s="1030"/>
      <c r="AO879" s="1030"/>
      <c r="AP879" s="1030"/>
      <c r="AQ879" s="1030"/>
      <c r="AR879" s="1030"/>
      <c r="AS879" s="1030"/>
      <c r="AT879" s="1030"/>
      <c r="AU879" s="1030"/>
      <c r="AV879" s="1030"/>
      <c r="AW879" s="1030"/>
      <c r="AX879" s="1030"/>
      <c r="AY879" s="1030"/>
      <c r="AZ879" s="1030"/>
      <c r="BA879" s="1030"/>
      <c r="BB879" s="1030"/>
      <c r="BC879" s="1030"/>
    </row>
    <row r="880" spans="1:55" s="1" customFormat="1" ht="13.5" hidden="1">
      <c r="A880" s="281"/>
      <c r="B880" s="855" t="s">
        <v>350</v>
      </c>
      <c r="C880" s="281"/>
      <c r="I880" s="891"/>
      <c r="J880" s="903"/>
      <c r="K880" s="17"/>
      <c r="L880" s="17"/>
      <c r="M880" s="17"/>
      <c r="N880" s="17"/>
      <c r="O880" s="1168"/>
      <c r="P880" s="1179"/>
      <c r="Q880" s="17"/>
      <c r="R880" s="848"/>
      <c r="S880" s="849"/>
      <c r="W880" s="373"/>
      <c r="X880" s="373"/>
      <c r="Y880" s="373"/>
      <c r="Z880" s="1030"/>
      <c r="AA880" s="1030"/>
      <c r="AB880" s="1030"/>
      <c r="AC880" s="1030"/>
      <c r="AD880" s="1030"/>
      <c r="AE880" s="1030"/>
      <c r="AF880" s="1030"/>
      <c r="AG880" s="1030"/>
      <c r="AH880" s="1030"/>
      <c r="AI880" s="1030"/>
      <c r="AJ880" s="1030"/>
      <c r="AK880" s="1030"/>
      <c r="AL880" s="1030"/>
      <c r="AM880" s="1030"/>
      <c r="AN880" s="1030"/>
      <c r="AO880" s="1030"/>
      <c r="AP880" s="1030"/>
      <c r="AQ880" s="1030"/>
      <c r="AR880" s="1030"/>
      <c r="AS880" s="1030"/>
      <c r="AT880" s="1030"/>
      <c r="AU880" s="1030"/>
      <c r="AV880" s="1030"/>
      <c r="AW880" s="1030"/>
      <c r="AX880" s="1030"/>
      <c r="AY880" s="1030"/>
      <c r="AZ880" s="1030"/>
      <c r="BA880" s="1030"/>
      <c r="BB880" s="1030"/>
      <c r="BC880" s="1030"/>
    </row>
    <row r="881" spans="1:55" s="1" customFormat="1" ht="13.5" hidden="1">
      <c r="A881" s="281"/>
      <c r="B881" s="600"/>
      <c r="C881" s="281"/>
      <c r="I881" s="891"/>
      <c r="J881" s="903"/>
      <c r="K881" s="17"/>
      <c r="L881" s="17"/>
      <c r="M881" s="17"/>
      <c r="N881" s="17"/>
      <c r="O881" s="1168"/>
      <c r="P881" s="1179"/>
      <c r="Q881" s="17"/>
      <c r="R881" s="848"/>
      <c r="S881" s="849"/>
      <c r="W881" s="373"/>
      <c r="X881" s="373"/>
      <c r="Y881" s="373"/>
      <c r="Z881" s="1030"/>
      <c r="AA881" s="1030"/>
      <c r="AB881" s="1030"/>
      <c r="AC881" s="1030"/>
      <c r="AD881" s="1030"/>
      <c r="AE881" s="1030"/>
      <c r="AF881" s="1030"/>
      <c r="AG881" s="1030"/>
      <c r="AH881" s="1030"/>
      <c r="AI881" s="1030"/>
      <c r="AJ881" s="1030"/>
      <c r="AK881" s="1030"/>
      <c r="AL881" s="1030"/>
      <c r="AM881" s="1030"/>
      <c r="AN881" s="1030"/>
      <c r="AO881" s="1030"/>
      <c r="AP881" s="1030"/>
      <c r="AQ881" s="1030"/>
      <c r="AR881" s="1030"/>
      <c r="AS881" s="1030"/>
      <c r="AT881" s="1030"/>
      <c r="AU881" s="1030"/>
      <c r="AV881" s="1030"/>
      <c r="AW881" s="1030"/>
      <c r="AX881" s="1030"/>
      <c r="AY881" s="1030"/>
      <c r="AZ881" s="1030"/>
      <c r="BA881" s="1030"/>
      <c r="BB881" s="1030"/>
      <c r="BC881" s="1030"/>
    </row>
    <row r="882" spans="1:55" s="1" customFormat="1" ht="13.5" hidden="1">
      <c r="A882" s="281"/>
      <c r="B882" s="854" t="s">
        <v>476</v>
      </c>
      <c r="C882" s="281"/>
      <c r="I882" s="891"/>
      <c r="J882" s="903"/>
      <c r="K882" s="17"/>
      <c r="L882" s="17"/>
      <c r="M882" s="17"/>
      <c r="N882" s="17"/>
      <c r="O882" s="1168"/>
      <c r="P882" s="1179"/>
      <c r="Q882" s="17"/>
      <c r="R882" s="848"/>
      <c r="S882" s="849"/>
      <c r="W882" s="373"/>
      <c r="X882" s="373"/>
      <c r="Y882" s="373"/>
      <c r="Z882" s="1030"/>
      <c r="AA882" s="1030"/>
      <c r="AB882" s="1030"/>
      <c r="AC882" s="1030"/>
      <c r="AD882" s="1030"/>
      <c r="AE882" s="1030"/>
      <c r="AF882" s="1030"/>
      <c r="AG882" s="1030"/>
      <c r="AH882" s="1030"/>
      <c r="AI882" s="1030"/>
      <c r="AJ882" s="1030"/>
      <c r="AK882" s="1030"/>
      <c r="AL882" s="1030"/>
      <c r="AM882" s="1030"/>
      <c r="AN882" s="1030"/>
      <c r="AO882" s="1030"/>
      <c r="AP882" s="1030"/>
      <c r="AQ882" s="1030"/>
      <c r="AR882" s="1030"/>
      <c r="AS882" s="1030"/>
      <c r="AT882" s="1030"/>
      <c r="AU882" s="1030"/>
      <c r="AV882" s="1030"/>
      <c r="AW882" s="1030"/>
      <c r="AX882" s="1030"/>
      <c r="AY882" s="1030"/>
      <c r="AZ882" s="1030"/>
      <c r="BA882" s="1030"/>
      <c r="BB882" s="1030"/>
      <c r="BC882" s="1030"/>
    </row>
    <row r="883" spans="1:55" s="1" customFormat="1" ht="13.5" hidden="1">
      <c r="A883" s="281"/>
      <c r="B883" s="855" t="s">
        <v>344</v>
      </c>
      <c r="C883" s="281"/>
      <c r="I883" s="891"/>
      <c r="J883" s="903"/>
      <c r="K883" s="17"/>
      <c r="L883" s="17"/>
      <c r="M883" s="17"/>
      <c r="N883" s="17"/>
      <c r="O883" s="1168"/>
      <c r="P883" s="1179"/>
      <c r="Q883" s="17"/>
      <c r="R883" s="848"/>
      <c r="S883" s="849"/>
      <c r="W883" s="373"/>
      <c r="X883" s="373"/>
      <c r="Y883" s="373"/>
      <c r="Z883" s="1030"/>
      <c r="AA883" s="1030"/>
      <c r="AB883" s="1030"/>
      <c r="AC883" s="1030"/>
      <c r="AD883" s="1030"/>
      <c r="AE883" s="1030"/>
      <c r="AF883" s="1030"/>
      <c r="AG883" s="1030"/>
      <c r="AH883" s="1030"/>
      <c r="AI883" s="1030"/>
      <c r="AJ883" s="1030"/>
      <c r="AK883" s="1030"/>
      <c r="AL883" s="1030"/>
      <c r="AM883" s="1030"/>
      <c r="AN883" s="1030"/>
      <c r="AO883" s="1030"/>
      <c r="AP883" s="1030"/>
      <c r="AQ883" s="1030"/>
      <c r="AR883" s="1030"/>
      <c r="AS883" s="1030"/>
      <c r="AT883" s="1030"/>
      <c r="AU883" s="1030"/>
      <c r="AV883" s="1030"/>
      <c r="AW883" s="1030"/>
      <c r="AX883" s="1030"/>
      <c r="AY883" s="1030"/>
      <c r="AZ883" s="1030"/>
      <c r="BA883" s="1030"/>
      <c r="BB883" s="1030"/>
      <c r="BC883" s="1030"/>
    </row>
    <row r="884" spans="1:55" s="1" customFormat="1" ht="13.5" hidden="1">
      <c r="A884" s="281"/>
      <c r="B884" s="852" t="s">
        <v>976</v>
      </c>
      <c r="C884" s="281"/>
      <c r="I884" s="891"/>
      <c r="J884" s="903"/>
      <c r="K884" s="17"/>
      <c r="L884" s="17"/>
      <c r="M884" s="17"/>
      <c r="N884" s="17"/>
      <c r="O884" s="1168"/>
      <c r="P884" s="1179"/>
      <c r="Q884" s="17"/>
      <c r="R884" s="848"/>
      <c r="S884" s="849"/>
      <c r="W884" s="373"/>
      <c r="X884" s="373"/>
      <c r="Y884" s="373"/>
      <c r="Z884" s="1030"/>
      <c r="AA884" s="1030"/>
      <c r="AB884" s="1030"/>
      <c r="AC884" s="1030"/>
      <c r="AD884" s="1030"/>
      <c r="AE884" s="1030"/>
      <c r="AF884" s="1030"/>
      <c r="AG884" s="1030"/>
      <c r="AH884" s="1030"/>
      <c r="AI884" s="1030"/>
      <c r="AJ884" s="1030"/>
      <c r="AK884" s="1030"/>
      <c r="AL884" s="1030"/>
      <c r="AM884" s="1030"/>
      <c r="AN884" s="1030"/>
      <c r="AO884" s="1030"/>
      <c r="AP884" s="1030"/>
      <c r="AQ884" s="1030"/>
      <c r="AR884" s="1030"/>
      <c r="AS884" s="1030"/>
      <c r="AT884" s="1030"/>
      <c r="AU884" s="1030"/>
      <c r="AV884" s="1030"/>
      <c r="AW884" s="1030"/>
      <c r="AX884" s="1030"/>
      <c r="AY884" s="1030"/>
      <c r="AZ884" s="1030"/>
      <c r="BA884" s="1030"/>
      <c r="BB884" s="1030"/>
      <c r="BC884" s="1030"/>
    </row>
    <row r="885" spans="1:55" s="1" customFormat="1" ht="13.5" hidden="1">
      <c r="A885" s="281"/>
      <c r="B885" s="600" t="s">
        <v>977</v>
      </c>
      <c r="C885" s="281"/>
      <c r="I885" s="891"/>
      <c r="J885" s="903"/>
      <c r="K885" s="17"/>
      <c r="L885" s="17"/>
      <c r="M885" s="17"/>
      <c r="N885" s="17"/>
      <c r="O885" s="1168"/>
      <c r="P885" s="1179"/>
      <c r="Q885" s="17"/>
      <c r="R885" s="848"/>
      <c r="S885" s="849"/>
      <c r="W885" s="373"/>
      <c r="X885" s="373"/>
      <c r="Y885" s="373"/>
      <c r="Z885" s="1030"/>
      <c r="AA885" s="1030"/>
      <c r="AB885" s="1030"/>
      <c r="AC885" s="1030"/>
      <c r="AD885" s="1030"/>
      <c r="AE885" s="1030"/>
      <c r="AF885" s="1030"/>
      <c r="AG885" s="1030"/>
      <c r="AH885" s="1030"/>
      <c r="AI885" s="1030"/>
      <c r="AJ885" s="1030"/>
      <c r="AK885" s="1030"/>
      <c r="AL885" s="1030"/>
      <c r="AM885" s="1030"/>
      <c r="AN885" s="1030"/>
      <c r="AO885" s="1030"/>
      <c r="AP885" s="1030"/>
      <c r="AQ885" s="1030"/>
      <c r="AR885" s="1030"/>
      <c r="AS885" s="1030"/>
      <c r="AT885" s="1030"/>
      <c r="AU885" s="1030"/>
      <c r="AV885" s="1030"/>
      <c r="AW885" s="1030"/>
      <c r="AX885" s="1030"/>
      <c r="AY885" s="1030"/>
      <c r="AZ885" s="1030"/>
      <c r="BA885" s="1030"/>
      <c r="BB885" s="1030"/>
      <c r="BC885" s="1030"/>
    </row>
    <row r="886" spans="1:55" s="1" customFormat="1" ht="13.5" hidden="1">
      <c r="A886" s="281"/>
      <c r="B886" s="855" t="s">
        <v>390</v>
      </c>
      <c r="C886" s="281"/>
      <c r="I886" s="891"/>
      <c r="J886" s="903"/>
      <c r="K886" s="17"/>
      <c r="L886" s="17"/>
      <c r="M886" s="17"/>
      <c r="N886" s="17"/>
      <c r="O886" s="1168"/>
      <c r="P886" s="1179"/>
      <c r="Q886" s="17"/>
      <c r="R886" s="848"/>
      <c r="S886" s="849"/>
      <c r="W886" s="373"/>
      <c r="X886" s="373"/>
      <c r="Y886" s="373"/>
      <c r="Z886" s="1030"/>
      <c r="AA886" s="1030"/>
      <c r="AB886" s="1030"/>
      <c r="AC886" s="1030"/>
      <c r="AD886" s="1030"/>
      <c r="AE886" s="1030"/>
      <c r="AF886" s="1030"/>
      <c r="AG886" s="1030"/>
      <c r="AH886" s="1030"/>
      <c r="AI886" s="1030"/>
      <c r="AJ886" s="1030"/>
      <c r="AK886" s="1030"/>
      <c r="AL886" s="1030"/>
      <c r="AM886" s="1030"/>
      <c r="AN886" s="1030"/>
      <c r="AO886" s="1030"/>
      <c r="AP886" s="1030"/>
      <c r="AQ886" s="1030"/>
      <c r="AR886" s="1030"/>
      <c r="AS886" s="1030"/>
      <c r="AT886" s="1030"/>
      <c r="AU886" s="1030"/>
      <c r="AV886" s="1030"/>
      <c r="AW886" s="1030"/>
      <c r="AX886" s="1030"/>
      <c r="AY886" s="1030"/>
      <c r="AZ886" s="1030"/>
      <c r="BA886" s="1030"/>
      <c r="BB886" s="1030"/>
      <c r="BC886" s="1030"/>
    </row>
    <row r="887" spans="1:55" s="1" customFormat="1" ht="13.5" hidden="1">
      <c r="A887" s="281"/>
      <c r="B887" s="855" t="s">
        <v>346</v>
      </c>
      <c r="C887" s="281"/>
      <c r="I887" s="891"/>
      <c r="J887" s="903"/>
      <c r="K887" s="17"/>
      <c r="L887" s="17"/>
      <c r="M887" s="17"/>
      <c r="N887" s="17"/>
      <c r="O887" s="1168"/>
      <c r="P887" s="1179"/>
      <c r="Q887" s="17"/>
      <c r="R887" s="848"/>
      <c r="S887" s="849"/>
      <c r="W887" s="373"/>
      <c r="X887" s="373"/>
      <c r="Y887" s="373"/>
      <c r="Z887" s="1030"/>
      <c r="AA887" s="1030"/>
      <c r="AB887" s="1030"/>
      <c r="AC887" s="1030"/>
      <c r="AD887" s="1030"/>
      <c r="AE887" s="1030"/>
      <c r="AF887" s="1030"/>
      <c r="AG887" s="1030"/>
      <c r="AH887" s="1030"/>
      <c r="AI887" s="1030"/>
      <c r="AJ887" s="1030"/>
      <c r="AK887" s="1030"/>
      <c r="AL887" s="1030"/>
      <c r="AM887" s="1030"/>
      <c r="AN887" s="1030"/>
      <c r="AO887" s="1030"/>
      <c r="AP887" s="1030"/>
      <c r="AQ887" s="1030"/>
      <c r="AR887" s="1030"/>
      <c r="AS887" s="1030"/>
      <c r="AT887" s="1030"/>
      <c r="AU887" s="1030"/>
      <c r="AV887" s="1030"/>
      <c r="AW887" s="1030"/>
      <c r="AX887" s="1030"/>
      <c r="AY887" s="1030"/>
      <c r="AZ887" s="1030"/>
      <c r="BA887" s="1030"/>
      <c r="BB887" s="1030"/>
      <c r="BC887" s="1030"/>
    </row>
    <row r="888" spans="1:55" s="1" customFormat="1" ht="13.5" hidden="1">
      <c r="A888" s="281"/>
      <c r="B888" s="855" t="s">
        <v>350</v>
      </c>
      <c r="C888" s="281"/>
      <c r="I888" s="891"/>
      <c r="J888" s="903"/>
      <c r="K888" s="17"/>
      <c r="L888" s="17"/>
      <c r="M888" s="17"/>
      <c r="N888" s="17"/>
      <c r="O888" s="1168"/>
      <c r="P888" s="1179"/>
      <c r="Q888" s="17"/>
      <c r="R888" s="848"/>
      <c r="S888" s="849"/>
      <c r="W888" s="373"/>
      <c r="X888" s="373"/>
      <c r="Y888" s="373"/>
      <c r="Z888" s="1030"/>
      <c r="AA888" s="1030"/>
      <c r="AB888" s="1030"/>
      <c r="AC888" s="1030"/>
      <c r="AD888" s="1030"/>
      <c r="AE888" s="1030"/>
      <c r="AF888" s="1030"/>
      <c r="AG888" s="1030"/>
      <c r="AH888" s="1030"/>
      <c r="AI888" s="1030"/>
      <c r="AJ888" s="1030"/>
      <c r="AK888" s="1030"/>
      <c r="AL888" s="1030"/>
      <c r="AM888" s="1030"/>
      <c r="AN888" s="1030"/>
      <c r="AO888" s="1030"/>
      <c r="AP888" s="1030"/>
      <c r="AQ888" s="1030"/>
      <c r="AR888" s="1030"/>
      <c r="AS888" s="1030"/>
      <c r="AT888" s="1030"/>
      <c r="AU888" s="1030"/>
      <c r="AV888" s="1030"/>
      <c r="AW888" s="1030"/>
      <c r="AX888" s="1030"/>
      <c r="AY888" s="1030"/>
      <c r="AZ888" s="1030"/>
      <c r="BA888" s="1030"/>
      <c r="BB888" s="1030"/>
      <c r="BC888" s="1030"/>
    </row>
    <row r="889" spans="1:55" s="1" customFormat="1" ht="13.5" hidden="1">
      <c r="A889" s="281"/>
      <c r="B889" s="600"/>
      <c r="C889" s="281"/>
      <c r="I889" s="891"/>
      <c r="J889" s="903"/>
      <c r="K889" s="17"/>
      <c r="L889" s="17"/>
      <c r="M889" s="17"/>
      <c r="N889" s="17"/>
      <c r="O889" s="1168"/>
      <c r="P889" s="1179"/>
      <c r="Q889" s="17"/>
      <c r="R889" s="848"/>
      <c r="S889" s="849"/>
      <c r="W889" s="373"/>
      <c r="X889" s="373"/>
      <c r="Y889" s="373"/>
      <c r="Z889" s="1030"/>
      <c r="AA889" s="1030"/>
      <c r="AB889" s="1030"/>
      <c r="AC889" s="1030"/>
      <c r="AD889" s="1030"/>
      <c r="AE889" s="1030"/>
      <c r="AF889" s="1030"/>
      <c r="AG889" s="1030"/>
      <c r="AH889" s="1030"/>
      <c r="AI889" s="1030"/>
      <c r="AJ889" s="1030"/>
      <c r="AK889" s="1030"/>
      <c r="AL889" s="1030"/>
      <c r="AM889" s="1030"/>
      <c r="AN889" s="1030"/>
      <c r="AO889" s="1030"/>
      <c r="AP889" s="1030"/>
      <c r="AQ889" s="1030"/>
      <c r="AR889" s="1030"/>
      <c r="AS889" s="1030"/>
      <c r="AT889" s="1030"/>
      <c r="AU889" s="1030"/>
      <c r="AV889" s="1030"/>
      <c r="AW889" s="1030"/>
      <c r="AX889" s="1030"/>
      <c r="AY889" s="1030"/>
      <c r="AZ889" s="1030"/>
      <c r="BA889" s="1030"/>
      <c r="BB889" s="1030"/>
      <c r="BC889" s="1030"/>
    </row>
    <row r="890" spans="1:55" s="1" customFormat="1" ht="13.5" hidden="1">
      <c r="A890" s="281"/>
      <c r="B890" s="854" t="s">
        <v>490</v>
      </c>
      <c r="C890" s="281"/>
      <c r="I890" s="891"/>
      <c r="J890" s="903"/>
      <c r="K890" s="17"/>
      <c r="L890" s="17"/>
      <c r="M890" s="17"/>
      <c r="N890" s="17"/>
      <c r="O890" s="1168"/>
      <c r="P890" s="1179"/>
      <c r="Q890" s="17"/>
      <c r="R890" s="848"/>
      <c r="S890" s="849"/>
      <c r="W890" s="373"/>
      <c r="X890" s="373"/>
      <c r="Y890" s="373"/>
      <c r="Z890" s="1030"/>
      <c r="AA890" s="1030"/>
      <c r="AB890" s="1030"/>
      <c r="AC890" s="1030"/>
      <c r="AD890" s="1030"/>
      <c r="AE890" s="1030"/>
      <c r="AF890" s="1030"/>
      <c r="AG890" s="1030"/>
      <c r="AH890" s="1030"/>
      <c r="AI890" s="1030"/>
      <c r="AJ890" s="1030"/>
      <c r="AK890" s="1030"/>
      <c r="AL890" s="1030"/>
      <c r="AM890" s="1030"/>
      <c r="AN890" s="1030"/>
      <c r="AO890" s="1030"/>
      <c r="AP890" s="1030"/>
      <c r="AQ890" s="1030"/>
      <c r="AR890" s="1030"/>
      <c r="AS890" s="1030"/>
      <c r="AT890" s="1030"/>
      <c r="AU890" s="1030"/>
      <c r="AV890" s="1030"/>
      <c r="AW890" s="1030"/>
      <c r="AX890" s="1030"/>
      <c r="AY890" s="1030"/>
      <c r="AZ890" s="1030"/>
      <c r="BA890" s="1030"/>
      <c r="BB890" s="1030"/>
      <c r="BC890" s="1030"/>
    </row>
    <row r="891" spans="1:55" s="1" customFormat="1" ht="13.5" hidden="1">
      <c r="A891" s="281"/>
      <c r="B891" s="855" t="s">
        <v>344</v>
      </c>
      <c r="C891" s="281"/>
      <c r="I891" s="891"/>
      <c r="J891" s="903"/>
      <c r="K891" s="17"/>
      <c r="L891" s="17"/>
      <c r="M891" s="17"/>
      <c r="N891" s="17"/>
      <c r="O891" s="1168"/>
      <c r="P891" s="1179"/>
      <c r="Q891" s="17"/>
      <c r="R891" s="848"/>
      <c r="S891" s="849"/>
      <c r="W891" s="373"/>
      <c r="X891" s="373"/>
      <c r="Y891" s="373"/>
      <c r="Z891" s="1030"/>
      <c r="AA891" s="1030"/>
      <c r="AB891" s="1030"/>
      <c r="AC891" s="1030"/>
      <c r="AD891" s="1030"/>
      <c r="AE891" s="1030"/>
      <c r="AF891" s="1030"/>
      <c r="AG891" s="1030"/>
      <c r="AH891" s="1030"/>
      <c r="AI891" s="1030"/>
      <c r="AJ891" s="1030"/>
      <c r="AK891" s="1030"/>
      <c r="AL891" s="1030"/>
      <c r="AM891" s="1030"/>
      <c r="AN891" s="1030"/>
      <c r="AO891" s="1030"/>
      <c r="AP891" s="1030"/>
      <c r="AQ891" s="1030"/>
      <c r="AR891" s="1030"/>
      <c r="AS891" s="1030"/>
      <c r="AT891" s="1030"/>
      <c r="AU891" s="1030"/>
      <c r="AV891" s="1030"/>
      <c r="AW891" s="1030"/>
      <c r="AX891" s="1030"/>
      <c r="AY891" s="1030"/>
      <c r="AZ891" s="1030"/>
      <c r="BA891" s="1030"/>
      <c r="BB891" s="1030"/>
      <c r="BC891" s="1030"/>
    </row>
    <row r="892" spans="1:55" s="1" customFormat="1" ht="13.5" hidden="1">
      <c r="A892" s="281"/>
      <c r="B892" s="852" t="s">
        <v>978</v>
      </c>
      <c r="C892" s="281"/>
      <c r="I892" s="891"/>
      <c r="J892" s="903"/>
      <c r="K892" s="17"/>
      <c r="L892" s="17"/>
      <c r="M892" s="17"/>
      <c r="N892" s="17"/>
      <c r="O892" s="1168"/>
      <c r="P892" s="1179"/>
      <c r="Q892" s="17"/>
      <c r="R892" s="848"/>
      <c r="S892" s="849"/>
      <c r="W892" s="373"/>
      <c r="X892" s="373"/>
      <c r="Y892" s="373"/>
      <c r="Z892" s="1030"/>
      <c r="AA892" s="1030"/>
      <c r="AB892" s="1030"/>
      <c r="AC892" s="1030"/>
      <c r="AD892" s="1030"/>
      <c r="AE892" s="1030"/>
      <c r="AF892" s="1030"/>
      <c r="AG892" s="1030"/>
      <c r="AH892" s="1030"/>
      <c r="AI892" s="1030"/>
      <c r="AJ892" s="1030"/>
      <c r="AK892" s="1030"/>
      <c r="AL892" s="1030"/>
      <c r="AM892" s="1030"/>
      <c r="AN892" s="1030"/>
      <c r="AO892" s="1030"/>
      <c r="AP892" s="1030"/>
      <c r="AQ892" s="1030"/>
      <c r="AR892" s="1030"/>
      <c r="AS892" s="1030"/>
      <c r="AT892" s="1030"/>
      <c r="AU892" s="1030"/>
      <c r="AV892" s="1030"/>
      <c r="AW892" s="1030"/>
      <c r="AX892" s="1030"/>
      <c r="AY892" s="1030"/>
      <c r="AZ892" s="1030"/>
      <c r="BA892" s="1030"/>
      <c r="BB892" s="1030"/>
      <c r="BC892" s="1030"/>
    </row>
    <row r="893" spans="1:55" s="1" customFormat="1" ht="13.5" hidden="1">
      <c r="A893" s="281"/>
      <c r="B893" s="851" t="s">
        <v>979</v>
      </c>
      <c r="C893" s="281"/>
      <c r="I893" s="891"/>
      <c r="J893" s="903"/>
      <c r="K893" s="17"/>
      <c r="L893" s="17"/>
      <c r="M893" s="17"/>
      <c r="N893" s="17"/>
      <c r="O893" s="1168"/>
      <c r="P893" s="1179"/>
      <c r="Q893" s="17"/>
      <c r="R893" s="848"/>
      <c r="S893" s="849"/>
      <c r="W893" s="373"/>
      <c r="X893" s="373"/>
      <c r="Y893" s="373"/>
      <c r="Z893" s="1030"/>
      <c r="AA893" s="1030"/>
      <c r="AB893" s="1030"/>
      <c r="AC893" s="1030"/>
      <c r="AD893" s="1030"/>
      <c r="AE893" s="1030"/>
      <c r="AF893" s="1030"/>
      <c r="AG893" s="1030"/>
      <c r="AH893" s="1030"/>
      <c r="AI893" s="1030"/>
      <c r="AJ893" s="1030"/>
      <c r="AK893" s="1030"/>
      <c r="AL893" s="1030"/>
      <c r="AM893" s="1030"/>
      <c r="AN893" s="1030"/>
      <c r="AO893" s="1030"/>
      <c r="AP893" s="1030"/>
      <c r="AQ893" s="1030"/>
      <c r="AR893" s="1030"/>
      <c r="AS893" s="1030"/>
      <c r="AT893" s="1030"/>
      <c r="AU893" s="1030"/>
      <c r="AV893" s="1030"/>
      <c r="AW893" s="1030"/>
      <c r="AX893" s="1030"/>
      <c r="AY893" s="1030"/>
      <c r="AZ893" s="1030"/>
      <c r="BA893" s="1030"/>
      <c r="BB893" s="1030"/>
      <c r="BC893" s="1030"/>
    </row>
    <row r="894" spans="1:55" s="1" customFormat="1" ht="13.5" hidden="1">
      <c r="A894" s="281"/>
      <c r="B894" s="855" t="s">
        <v>390</v>
      </c>
      <c r="C894" s="281"/>
      <c r="I894" s="891"/>
      <c r="J894" s="903"/>
      <c r="K894" s="17"/>
      <c r="L894" s="17"/>
      <c r="M894" s="17"/>
      <c r="N894" s="17"/>
      <c r="O894" s="1168"/>
      <c r="P894" s="1179"/>
      <c r="Q894" s="17"/>
      <c r="R894" s="848"/>
      <c r="S894" s="849"/>
      <c r="W894" s="373"/>
      <c r="X894" s="373"/>
      <c r="Y894" s="373"/>
      <c r="Z894" s="1030"/>
      <c r="AA894" s="1030"/>
      <c r="AB894" s="1030"/>
      <c r="AC894" s="1030"/>
      <c r="AD894" s="1030"/>
      <c r="AE894" s="1030"/>
      <c r="AF894" s="1030"/>
      <c r="AG894" s="1030"/>
      <c r="AH894" s="1030"/>
      <c r="AI894" s="1030"/>
      <c r="AJ894" s="1030"/>
      <c r="AK894" s="1030"/>
      <c r="AL894" s="1030"/>
      <c r="AM894" s="1030"/>
      <c r="AN894" s="1030"/>
      <c r="AO894" s="1030"/>
      <c r="AP894" s="1030"/>
      <c r="AQ894" s="1030"/>
      <c r="AR894" s="1030"/>
      <c r="AS894" s="1030"/>
      <c r="AT894" s="1030"/>
      <c r="AU894" s="1030"/>
      <c r="AV894" s="1030"/>
      <c r="AW894" s="1030"/>
      <c r="AX894" s="1030"/>
      <c r="AY894" s="1030"/>
      <c r="AZ894" s="1030"/>
      <c r="BA894" s="1030"/>
      <c r="BB894" s="1030"/>
      <c r="BC894" s="1030"/>
    </row>
    <row r="895" spans="1:55" s="1" customFormat="1" ht="13.5" hidden="1">
      <c r="A895" s="281"/>
      <c r="B895" s="855" t="s">
        <v>346</v>
      </c>
      <c r="C895" s="281"/>
      <c r="I895" s="891"/>
      <c r="J895" s="903"/>
      <c r="K895" s="17"/>
      <c r="L895" s="17"/>
      <c r="M895" s="17"/>
      <c r="N895" s="17"/>
      <c r="O895" s="1168"/>
      <c r="P895" s="1179"/>
      <c r="Q895" s="17"/>
      <c r="R895" s="848"/>
      <c r="S895" s="849"/>
      <c r="W895" s="373"/>
      <c r="X895" s="373"/>
      <c r="Y895" s="373"/>
      <c r="Z895" s="1030"/>
      <c r="AA895" s="1030"/>
      <c r="AB895" s="1030"/>
      <c r="AC895" s="1030"/>
      <c r="AD895" s="1030"/>
      <c r="AE895" s="1030"/>
      <c r="AF895" s="1030"/>
      <c r="AG895" s="1030"/>
      <c r="AH895" s="1030"/>
      <c r="AI895" s="1030"/>
      <c r="AJ895" s="1030"/>
      <c r="AK895" s="1030"/>
      <c r="AL895" s="1030"/>
      <c r="AM895" s="1030"/>
      <c r="AN895" s="1030"/>
      <c r="AO895" s="1030"/>
      <c r="AP895" s="1030"/>
      <c r="AQ895" s="1030"/>
      <c r="AR895" s="1030"/>
      <c r="AS895" s="1030"/>
      <c r="AT895" s="1030"/>
      <c r="AU895" s="1030"/>
      <c r="AV895" s="1030"/>
      <c r="AW895" s="1030"/>
      <c r="AX895" s="1030"/>
      <c r="AY895" s="1030"/>
      <c r="AZ895" s="1030"/>
      <c r="BA895" s="1030"/>
      <c r="BB895" s="1030"/>
      <c r="BC895" s="1030"/>
    </row>
    <row r="896" spans="1:55" s="1" customFormat="1" ht="13.5" hidden="1">
      <c r="A896" s="281"/>
      <c r="B896" s="855" t="s">
        <v>350</v>
      </c>
      <c r="C896" s="281"/>
      <c r="I896" s="891"/>
      <c r="J896" s="903"/>
      <c r="K896" s="17"/>
      <c r="L896" s="17"/>
      <c r="M896" s="17"/>
      <c r="N896" s="17"/>
      <c r="O896" s="1168"/>
      <c r="P896" s="1179"/>
      <c r="Q896" s="17"/>
      <c r="R896" s="848"/>
      <c r="S896" s="849"/>
      <c r="W896" s="373"/>
      <c r="X896" s="373"/>
      <c r="Y896" s="373"/>
      <c r="Z896" s="1030"/>
      <c r="AA896" s="1030"/>
      <c r="AB896" s="1030"/>
      <c r="AC896" s="1030"/>
      <c r="AD896" s="1030"/>
      <c r="AE896" s="1030"/>
      <c r="AF896" s="1030"/>
      <c r="AG896" s="1030"/>
      <c r="AH896" s="1030"/>
      <c r="AI896" s="1030"/>
      <c r="AJ896" s="1030"/>
      <c r="AK896" s="1030"/>
      <c r="AL896" s="1030"/>
      <c r="AM896" s="1030"/>
      <c r="AN896" s="1030"/>
      <c r="AO896" s="1030"/>
      <c r="AP896" s="1030"/>
      <c r="AQ896" s="1030"/>
      <c r="AR896" s="1030"/>
      <c r="AS896" s="1030"/>
      <c r="AT896" s="1030"/>
      <c r="AU896" s="1030"/>
      <c r="AV896" s="1030"/>
      <c r="AW896" s="1030"/>
      <c r="AX896" s="1030"/>
      <c r="AY896" s="1030"/>
      <c r="AZ896" s="1030"/>
      <c r="BA896" s="1030"/>
      <c r="BB896" s="1030"/>
      <c r="BC896" s="1030"/>
    </row>
    <row r="897" spans="1:55" s="1" customFormat="1" ht="13.5" hidden="1">
      <c r="A897" s="281"/>
      <c r="B897" s="600"/>
      <c r="C897" s="281"/>
      <c r="I897" s="891"/>
      <c r="J897" s="903"/>
      <c r="K897" s="17"/>
      <c r="L897" s="17"/>
      <c r="M897" s="17"/>
      <c r="N897" s="17"/>
      <c r="O897" s="1168"/>
      <c r="P897" s="1179"/>
      <c r="Q897" s="17"/>
      <c r="R897" s="848"/>
      <c r="S897" s="849"/>
      <c r="W897" s="373"/>
      <c r="X897" s="373"/>
      <c r="Y897" s="373"/>
      <c r="Z897" s="1030"/>
      <c r="AA897" s="1030"/>
      <c r="AB897" s="1030"/>
      <c r="AC897" s="1030"/>
      <c r="AD897" s="1030"/>
      <c r="AE897" s="1030"/>
      <c r="AF897" s="1030"/>
      <c r="AG897" s="1030"/>
      <c r="AH897" s="1030"/>
      <c r="AI897" s="1030"/>
      <c r="AJ897" s="1030"/>
      <c r="AK897" s="1030"/>
      <c r="AL897" s="1030"/>
      <c r="AM897" s="1030"/>
      <c r="AN897" s="1030"/>
      <c r="AO897" s="1030"/>
      <c r="AP897" s="1030"/>
      <c r="AQ897" s="1030"/>
      <c r="AR897" s="1030"/>
      <c r="AS897" s="1030"/>
      <c r="AT897" s="1030"/>
      <c r="AU897" s="1030"/>
      <c r="AV897" s="1030"/>
      <c r="AW897" s="1030"/>
      <c r="AX897" s="1030"/>
      <c r="AY897" s="1030"/>
      <c r="AZ897" s="1030"/>
      <c r="BA897" s="1030"/>
      <c r="BB897" s="1030"/>
      <c r="BC897" s="1030"/>
    </row>
    <row r="898" spans="1:55" s="1" customFormat="1" ht="13.5" hidden="1">
      <c r="A898" s="281"/>
      <c r="B898" s="600"/>
      <c r="C898" s="281"/>
      <c r="I898" s="891"/>
      <c r="J898" s="903"/>
      <c r="K898" s="17"/>
      <c r="L898" s="17"/>
      <c r="M898" s="17"/>
      <c r="N898" s="17"/>
      <c r="O898" s="1168"/>
      <c r="P898" s="1179"/>
      <c r="Q898" s="17"/>
      <c r="R898" s="848"/>
      <c r="S898" s="849"/>
      <c r="W898" s="373"/>
      <c r="X898" s="373"/>
      <c r="Y898" s="373"/>
      <c r="Z898" s="1030"/>
      <c r="AA898" s="1030"/>
      <c r="AB898" s="1030"/>
      <c r="AC898" s="1030"/>
      <c r="AD898" s="1030"/>
      <c r="AE898" s="1030"/>
      <c r="AF898" s="1030"/>
      <c r="AG898" s="1030"/>
      <c r="AH898" s="1030"/>
      <c r="AI898" s="1030"/>
      <c r="AJ898" s="1030"/>
      <c r="AK898" s="1030"/>
      <c r="AL898" s="1030"/>
      <c r="AM898" s="1030"/>
      <c r="AN898" s="1030"/>
      <c r="AO898" s="1030"/>
      <c r="AP898" s="1030"/>
      <c r="AQ898" s="1030"/>
      <c r="AR898" s="1030"/>
      <c r="AS898" s="1030"/>
      <c r="AT898" s="1030"/>
      <c r="AU898" s="1030"/>
      <c r="AV898" s="1030"/>
      <c r="AW898" s="1030"/>
      <c r="AX898" s="1030"/>
      <c r="AY898" s="1030"/>
      <c r="AZ898" s="1030"/>
      <c r="BA898" s="1030"/>
      <c r="BB898" s="1030"/>
      <c r="BC898" s="1030"/>
    </row>
    <row r="899" spans="1:55" s="1" customFormat="1" ht="13.5" hidden="1">
      <c r="A899" s="281"/>
      <c r="B899" s="854" t="s">
        <v>504</v>
      </c>
      <c r="C899" s="281"/>
      <c r="I899" s="891"/>
      <c r="J899" s="903"/>
      <c r="K899" s="17"/>
      <c r="L899" s="17"/>
      <c r="M899" s="17"/>
      <c r="N899" s="17"/>
      <c r="O899" s="1168"/>
      <c r="P899" s="1179"/>
      <c r="Q899" s="17"/>
      <c r="R899" s="848"/>
      <c r="S899" s="849"/>
      <c r="W899" s="373"/>
      <c r="X899" s="373"/>
      <c r="Y899" s="373"/>
      <c r="Z899" s="1030"/>
      <c r="AA899" s="1030"/>
      <c r="AB899" s="1030"/>
      <c r="AC899" s="1030"/>
      <c r="AD899" s="1030"/>
      <c r="AE899" s="1030"/>
      <c r="AF899" s="1030"/>
      <c r="AG899" s="1030"/>
      <c r="AH899" s="1030"/>
      <c r="AI899" s="1030"/>
      <c r="AJ899" s="1030"/>
      <c r="AK899" s="1030"/>
      <c r="AL899" s="1030"/>
      <c r="AM899" s="1030"/>
      <c r="AN899" s="1030"/>
      <c r="AO899" s="1030"/>
      <c r="AP899" s="1030"/>
      <c r="AQ899" s="1030"/>
      <c r="AR899" s="1030"/>
      <c r="AS899" s="1030"/>
      <c r="AT899" s="1030"/>
      <c r="AU899" s="1030"/>
      <c r="AV899" s="1030"/>
      <c r="AW899" s="1030"/>
      <c r="AX899" s="1030"/>
      <c r="AY899" s="1030"/>
      <c r="AZ899" s="1030"/>
      <c r="BA899" s="1030"/>
      <c r="BB899" s="1030"/>
      <c r="BC899" s="1030"/>
    </row>
    <row r="900" spans="1:55" s="1" customFormat="1" ht="13.5" hidden="1">
      <c r="A900" s="281"/>
      <c r="B900" s="855" t="s">
        <v>344</v>
      </c>
      <c r="C900" s="281"/>
      <c r="I900" s="891"/>
      <c r="J900" s="903"/>
      <c r="K900" s="17"/>
      <c r="L900" s="17"/>
      <c r="M900" s="17"/>
      <c r="N900" s="17"/>
      <c r="O900" s="1168"/>
      <c r="P900" s="1179"/>
      <c r="Q900" s="17"/>
      <c r="R900" s="848"/>
      <c r="S900" s="849"/>
      <c r="W900" s="373"/>
      <c r="X900" s="373"/>
      <c r="Y900" s="373"/>
      <c r="Z900" s="1030"/>
      <c r="AA900" s="1030"/>
      <c r="AB900" s="1030"/>
      <c r="AC900" s="1030"/>
      <c r="AD900" s="1030"/>
      <c r="AE900" s="1030"/>
      <c r="AF900" s="1030"/>
      <c r="AG900" s="1030"/>
      <c r="AH900" s="1030"/>
      <c r="AI900" s="1030"/>
      <c r="AJ900" s="1030"/>
      <c r="AK900" s="1030"/>
      <c r="AL900" s="1030"/>
      <c r="AM900" s="1030"/>
      <c r="AN900" s="1030"/>
      <c r="AO900" s="1030"/>
      <c r="AP900" s="1030"/>
      <c r="AQ900" s="1030"/>
      <c r="AR900" s="1030"/>
      <c r="AS900" s="1030"/>
      <c r="AT900" s="1030"/>
      <c r="AU900" s="1030"/>
      <c r="AV900" s="1030"/>
      <c r="AW900" s="1030"/>
      <c r="AX900" s="1030"/>
      <c r="AY900" s="1030"/>
      <c r="AZ900" s="1030"/>
      <c r="BA900" s="1030"/>
      <c r="BB900" s="1030"/>
      <c r="BC900" s="1030"/>
    </row>
    <row r="901" spans="1:55" s="1" customFormat="1" ht="13.5" hidden="1">
      <c r="A901" s="281"/>
      <c r="B901" s="852" t="s">
        <v>980</v>
      </c>
      <c r="C901" s="281"/>
      <c r="I901" s="891"/>
      <c r="J901" s="903"/>
      <c r="K901" s="17"/>
      <c r="L901" s="17"/>
      <c r="M901" s="17"/>
      <c r="N901" s="17"/>
      <c r="O901" s="1168"/>
      <c r="P901" s="1179"/>
      <c r="Q901" s="17"/>
      <c r="R901" s="848"/>
      <c r="S901" s="849"/>
      <c r="W901" s="373"/>
      <c r="X901" s="373"/>
      <c r="Y901" s="373"/>
      <c r="Z901" s="1030"/>
      <c r="AA901" s="1030"/>
      <c r="AB901" s="1030"/>
      <c r="AC901" s="1030"/>
      <c r="AD901" s="1030"/>
      <c r="AE901" s="1030"/>
      <c r="AF901" s="1030"/>
      <c r="AG901" s="1030"/>
      <c r="AH901" s="1030"/>
      <c r="AI901" s="1030"/>
      <c r="AJ901" s="1030"/>
      <c r="AK901" s="1030"/>
      <c r="AL901" s="1030"/>
      <c r="AM901" s="1030"/>
      <c r="AN901" s="1030"/>
      <c r="AO901" s="1030"/>
      <c r="AP901" s="1030"/>
      <c r="AQ901" s="1030"/>
      <c r="AR901" s="1030"/>
      <c r="AS901" s="1030"/>
      <c r="AT901" s="1030"/>
      <c r="AU901" s="1030"/>
      <c r="AV901" s="1030"/>
      <c r="AW901" s="1030"/>
      <c r="AX901" s="1030"/>
      <c r="AY901" s="1030"/>
      <c r="AZ901" s="1030"/>
      <c r="BA901" s="1030"/>
      <c r="BB901" s="1030"/>
      <c r="BC901" s="1030"/>
    </row>
    <row r="902" spans="1:55" s="1" customFormat="1" ht="13.5" hidden="1">
      <c r="A902" s="281"/>
      <c r="B902" s="600" t="s">
        <v>981</v>
      </c>
      <c r="C902" s="281"/>
      <c r="I902" s="891"/>
      <c r="J902" s="903"/>
      <c r="K902" s="17"/>
      <c r="L902" s="17"/>
      <c r="M902" s="17"/>
      <c r="N902" s="17"/>
      <c r="O902" s="1168"/>
      <c r="P902" s="1179"/>
      <c r="Q902" s="17"/>
      <c r="R902" s="848"/>
      <c r="S902" s="849"/>
      <c r="W902" s="373"/>
      <c r="X902" s="373"/>
      <c r="Y902" s="373"/>
      <c r="Z902" s="1030"/>
      <c r="AA902" s="1030"/>
      <c r="AB902" s="1030"/>
      <c r="AC902" s="1030"/>
      <c r="AD902" s="1030"/>
      <c r="AE902" s="1030"/>
      <c r="AF902" s="1030"/>
      <c r="AG902" s="1030"/>
      <c r="AH902" s="1030"/>
      <c r="AI902" s="1030"/>
      <c r="AJ902" s="1030"/>
      <c r="AK902" s="1030"/>
      <c r="AL902" s="1030"/>
      <c r="AM902" s="1030"/>
      <c r="AN902" s="1030"/>
      <c r="AO902" s="1030"/>
      <c r="AP902" s="1030"/>
      <c r="AQ902" s="1030"/>
      <c r="AR902" s="1030"/>
      <c r="AS902" s="1030"/>
      <c r="AT902" s="1030"/>
      <c r="AU902" s="1030"/>
      <c r="AV902" s="1030"/>
      <c r="AW902" s="1030"/>
      <c r="AX902" s="1030"/>
      <c r="AY902" s="1030"/>
      <c r="AZ902" s="1030"/>
      <c r="BA902" s="1030"/>
      <c r="BB902" s="1030"/>
      <c r="BC902" s="1030"/>
    </row>
    <row r="903" spans="1:55" s="1" customFormat="1" ht="13.5" hidden="1">
      <c r="A903" s="281"/>
      <c r="B903" s="855" t="s">
        <v>390</v>
      </c>
      <c r="C903" s="281"/>
      <c r="I903" s="891"/>
      <c r="J903" s="903"/>
      <c r="K903" s="17"/>
      <c r="L903" s="17"/>
      <c r="M903" s="17"/>
      <c r="N903" s="17"/>
      <c r="O903" s="1168"/>
      <c r="P903" s="1179"/>
      <c r="Q903" s="17"/>
      <c r="R903" s="848"/>
      <c r="S903" s="849"/>
      <c r="W903" s="373"/>
      <c r="X903" s="373"/>
      <c r="Y903" s="373"/>
      <c r="Z903" s="1030"/>
      <c r="AA903" s="1030"/>
      <c r="AB903" s="1030"/>
      <c r="AC903" s="1030"/>
      <c r="AD903" s="1030"/>
      <c r="AE903" s="1030"/>
      <c r="AF903" s="1030"/>
      <c r="AG903" s="1030"/>
      <c r="AH903" s="1030"/>
      <c r="AI903" s="1030"/>
      <c r="AJ903" s="1030"/>
      <c r="AK903" s="1030"/>
      <c r="AL903" s="1030"/>
      <c r="AM903" s="1030"/>
      <c r="AN903" s="1030"/>
      <c r="AO903" s="1030"/>
      <c r="AP903" s="1030"/>
      <c r="AQ903" s="1030"/>
      <c r="AR903" s="1030"/>
      <c r="AS903" s="1030"/>
      <c r="AT903" s="1030"/>
      <c r="AU903" s="1030"/>
      <c r="AV903" s="1030"/>
      <c r="AW903" s="1030"/>
      <c r="AX903" s="1030"/>
      <c r="AY903" s="1030"/>
      <c r="AZ903" s="1030"/>
      <c r="BA903" s="1030"/>
      <c r="BB903" s="1030"/>
      <c r="BC903" s="1030"/>
    </row>
    <row r="904" spans="1:55" s="1" customFormat="1" ht="13.5" hidden="1">
      <c r="A904" s="281"/>
      <c r="B904" s="855" t="s">
        <v>346</v>
      </c>
      <c r="C904" s="281"/>
      <c r="I904" s="891"/>
      <c r="J904" s="903"/>
      <c r="K904" s="17"/>
      <c r="L904" s="17"/>
      <c r="M904" s="17"/>
      <c r="N904" s="17"/>
      <c r="O904" s="1168"/>
      <c r="P904" s="1179"/>
      <c r="Q904" s="17"/>
      <c r="R904" s="848"/>
      <c r="S904" s="849"/>
      <c r="W904" s="373"/>
      <c r="X904" s="373"/>
      <c r="Y904" s="373"/>
      <c r="Z904" s="1030"/>
      <c r="AA904" s="1030"/>
      <c r="AB904" s="1030"/>
      <c r="AC904" s="1030"/>
      <c r="AD904" s="1030"/>
      <c r="AE904" s="1030"/>
      <c r="AF904" s="1030"/>
      <c r="AG904" s="1030"/>
      <c r="AH904" s="1030"/>
      <c r="AI904" s="1030"/>
      <c r="AJ904" s="1030"/>
      <c r="AK904" s="1030"/>
      <c r="AL904" s="1030"/>
      <c r="AM904" s="1030"/>
      <c r="AN904" s="1030"/>
      <c r="AO904" s="1030"/>
      <c r="AP904" s="1030"/>
      <c r="AQ904" s="1030"/>
      <c r="AR904" s="1030"/>
      <c r="AS904" s="1030"/>
      <c r="AT904" s="1030"/>
      <c r="AU904" s="1030"/>
      <c r="AV904" s="1030"/>
      <c r="AW904" s="1030"/>
      <c r="AX904" s="1030"/>
      <c r="AY904" s="1030"/>
      <c r="AZ904" s="1030"/>
      <c r="BA904" s="1030"/>
      <c r="BB904" s="1030"/>
      <c r="BC904" s="1030"/>
    </row>
    <row r="905" spans="1:55" s="1" customFormat="1" ht="13.5" hidden="1">
      <c r="A905" s="281"/>
      <c r="B905" s="855" t="s">
        <v>350</v>
      </c>
      <c r="C905" s="281"/>
      <c r="I905" s="891"/>
      <c r="J905" s="903"/>
      <c r="K905" s="17"/>
      <c r="L905" s="17"/>
      <c r="M905" s="17"/>
      <c r="N905" s="17"/>
      <c r="O905" s="1168"/>
      <c r="P905" s="1179"/>
      <c r="Q905" s="17"/>
      <c r="R905" s="848"/>
      <c r="S905" s="849"/>
      <c r="W905" s="373"/>
      <c r="X905" s="373"/>
      <c r="Y905" s="373"/>
      <c r="Z905" s="1030"/>
      <c r="AA905" s="1030"/>
      <c r="AB905" s="1030"/>
      <c r="AC905" s="1030"/>
      <c r="AD905" s="1030"/>
      <c r="AE905" s="1030"/>
      <c r="AF905" s="1030"/>
      <c r="AG905" s="1030"/>
      <c r="AH905" s="1030"/>
      <c r="AI905" s="1030"/>
      <c r="AJ905" s="1030"/>
      <c r="AK905" s="1030"/>
      <c r="AL905" s="1030"/>
      <c r="AM905" s="1030"/>
      <c r="AN905" s="1030"/>
      <c r="AO905" s="1030"/>
      <c r="AP905" s="1030"/>
      <c r="AQ905" s="1030"/>
      <c r="AR905" s="1030"/>
      <c r="AS905" s="1030"/>
      <c r="AT905" s="1030"/>
      <c r="AU905" s="1030"/>
      <c r="AV905" s="1030"/>
      <c r="AW905" s="1030"/>
      <c r="AX905" s="1030"/>
      <c r="AY905" s="1030"/>
      <c r="AZ905" s="1030"/>
      <c r="BA905" s="1030"/>
      <c r="BB905" s="1030"/>
      <c r="BC905" s="1030"/>
    </row>
    <row r="906" spans="1:55" s="1" customFormat="1" ht="13.5" hidden="1">
      <c r="A906" s="281"/>
      <c r="B906" s="600"/>
      <c r="C906" s="281"/>
      <c r="I906" s="891"/>
      <c r="J906" s="903"/>
      <c r="K906" s="17"/>
      <c r="L906" s="17"/>
      <c r="M906" s="17"/>
      <c r="N906" s="17"/>
      <c r="O906" s="1168"/>
      <c r="P906" s="1179"/>
      <c r="Q906" s="17"/>
      <c r="R906" s="848"/>
      <c r="S906" s="849"/>
      <c r="W906" s="373"/>
      <c r="X906" s="373"/>
      <c r="Y906" s="373"/>
      <c r="Z906" s="1030"/>
      <c r="AA906" s="1030"/>
      <c r="AB906" s="1030"/>
      <c r="AC906" s="1030"/>
      <c r="AD906" s="1030"/>
      <c r="AE906" s="1030"/>
      <c r="AF906" s="1030"/>
      <c r="AG906" s="1030"/>
      <c r="AH906" s="1030"/>
      <c r="AI906" s="1030"/>
      <c r="AJ906" s="1030"/>
      <c r="AK906" s="1030"/>
      <c r="AL906" s="1030"/>
      <c r="AM906" s="1030"/>
      <c r="AN906" s="1030"/>
      <c r="AO906" s="1030"/>
      <c r="AP906" s="1030"/>
      <c r="AQ906" s="1030"/>
      <c r="AR906" s="1030"/>
      <c r="AS906" s="1030"/>
      <c r="AT906" s="1030"/>
      <c r="AU906" s="1030"/>
      <c r="AV906" s="1030"/>
      <c r="AW906" s="1030"/>
      <c r="AX906" s="1030"/>
      <c r="AY906" s="1030"/>
      <c r="AZ906" s="1030"/>
      <c r="BA906" s="1030"/>
      <c r="BB906" s="1030"/>
      <c r="BC906" s="1030"/>
    </row>
    <row r="907" spans="1:55" s="1" customFormat="1" ht="13.5" hidden="1">
      <c r="A907" s="281"/>
      <c r="B907" s="854" t="s">
        <v>518</v>
      </c>
      <c r="C907" s="281"/>
      <c r="I907" s="891"/>
      <c r="J907" s="903"/>
      <c r="K907" s="17"/>
      <c r="L907" s="17"/>
      <c r="M907" s="17"/>
      <c r="N907" s="17"/>
      <c r="O907" s="1168"/>
      <c r="P907" s="1179"/>
      <c r="Q907" s="17"/>
      <c r="R907" s="848"/>
      <c r="S907" s="849"/>
      <c r="W907" s="373"/>
      <c r="X907" s="373"/>
      <c r="Y907" s="373"/>
      <c r="Z907" s="1030"/>
      <c r="AA907" s="1030"/>
      <c r="AB907" s="1030"/>
      <c r="AC907" s="1030"/>
      <c r="AD907" s="1030"/>
      <c r="AE907" s="1030"/>
      <c r="AF907" s="1030"/>
      <c r="AG907" s="1030"/>
      <c r="AH907" s="1030"/>
      <c r="AI907" s="1030"/>
      <c r="AJ907" s="1030"/>
      <c r="AK907" s="1030"/>
      <c r="AL907" s="1030"/>
      <c r="AM907" s="1030"/>
      <c r="AN907" s="1030"/>
      <c r="AO907" s="1030"/>
      <c r="AP907" s="1030"/>
      <c r="AQ907" s="1030"/>
      <c r="AR907" s="1030"/>
      <c r="AS907" s="1030"/>
      <c r="AT907" s="1030"/>
      <c r="AU907" s="1030"/>
      <c r="AV907" s="1030"/>
      <c r="AW907" s="1030"/>
      <c r="AX907" s="1030"/>
      <c r="AY907" s="1030"/>
      <c r="AZ907" s="1030"/>
      <c r="BA907" s="1030"/>
      <c r="BB907" s="1030"/>
      <c r="BC907" s="1030"/>
    </row>
    <row r="908" spans="1:55" s="1" customFormat="1" ht="13.5" hidden="1">
      <c r="A908" s="281"/>
      <c r="B908" s="855" t="s">
        <v>344</v>
      </c>
      <c r="C908" s="281"/>
      <c r="I908" s="891"/>
      <c r="J908" s="903"/>
      <c r="K908" s="17"/>
      <c r="L908" s="17"/>
      <c r="M908" s="17"/>
      <c r="N908" s="17"/>
      <c r="O908" s="1168"/>
      <c r="P908" s="1179"/>
      <c r="Q908" s="17"/>
      <c r="R908" s="848"/>
      <c r="S908" s="849"/>
      <c r="W908" s="373"/>
      <c r="X908" s="373"/>
      <c r="Y908" s="373"/>
      <c r="Z908" s="1030"/>
      <c r="AA908" s="1030"/>
      <c r="AB908" s="1030"/>
      <c r="AC908" s="1030"/>
      <c r="AD908" s="1030"/>
      <c r="AE908" s="1030"/>
      <c r="AF908" s="1030"/>
      <c r="AG908" s="1030"/>
      <c r="AH908" s="1030"/>
      <c r="AI908" s="1030"/>
      <c r="AJ908" s="1030"/>
      <c r="AK908" s="1030"/>
      <c r="AL908" s="1030"/>
      <c r="AM908" s="1030"/>
      <c r="AN908" s="1030"/>
      <c r="AO908" s="1030"/>
      <c r="AP908" s="1030"/>
      <c r="AQ908" s="1030"/>
      <c r="AR908" s="1030"/>
      <c r="AS908" s="1030"/>
      <c r="AT908" s="1030"/>
      <c r="AU908" s="1030"/>
      <c r="AV908" s="1030"/>
      <c r="AW908" s="1030"/>
      <c r="AX908" s="1030"/>
      <c r="AY908" s="1030"/>
      <c r="AZ908" s="1030"/>
      <c r="BA908" s="1030"/>
      <c r="BB908" s="1030"/>
      <c r="BC908" s="1030"/>
    </row>
    <row r="909" spans="1:55" s="1" customFormat="1" ht="13.5" hidden="1">
      <c r="A909" s="281"/>
      <c r="B909" s="852" t="s">
        <v>982</v>
      </c>
      <c r="C909" s="281"/>
      <c r="I909" s="891"/>
      <c r="J909" s="903"/>
      <c r="K909" s="17"/>
      <c r="L909" s="17"/>
      <c r="M909" s="17"/>
      <c r="N909" s="17"/>
      <c r="O909" s="1168"/>
      <c r="P909" s="1179"/>
      <c r="Q909" s="17"/>
      <c r="R909" s="848"/>
      <c r="S909" s="849"/>
      <c r="W909" s="373"/>
      <c r="X909" s="373"/>
      <c r="Y909" s="373"/>
      <c r="Z909" s="1030"/>
      <c r="AA909" s="1030"/>
      <c r="AB909" s="1030"/>
      <c r="AC909" s="1030"/>
      <c r="AD909" s="1030"/>
      <c r="AE909" s="1030"/>
      <c r="AF909" s="1030"/>
      <c r="AG909" s="1030"/>
      <c r="AH909" s="1030"/>
      <c r="AI909" s="1030"/>
      <c r="AJ909" s="1030"/>
      <c r="AK909" s="1030"/>
      <c r="AL909" s="1030"/>
      <c r="AM909" s="1030"/>
      <c r="AN909" s="1030"/>
      <c r="AO909" s="1030"/>
      <c r="AP909" s="1030"/>
      <c r="AQ909" s="1030"/>
      <c r="AR909" s="1030"/>
      <c r="AS909" s="1030"/>
      <c r="AT909" s="1030"/>
      <c r="AU909" s="1030"/>
      <c r="AV909" s="1030"/>
      <c r="AW909" s="1030"/>
      <c r="AX909" s="1030"/>
      <c r="AY909" s="1030"/>
      <c r="AZ909" s="1030"/>
      <c r="BA909" s="1030"/>
      <c r="BB909" s="1030"/>
      <c r="BC909" s="1030"/>
    </row>
    <row r="910" spans="1:55" s="1" customFormat="1" ht="13.5" hidden="1">
      <c r="A910" s="281"/>
      <c r="B910" s="852" t="s">
        <v>983</v>
      </c>
      <c r="C910" s="281"/>
      <c r="I910" s="891"/>
      <c r="J910" s="903"/>
      <c r="K910" s="17"/>
      <c r="L910" s="17"/>
      <c r="M910" s="17"/>
      <c r="N910" s="17"/>
      <c r="O910" s="1168"/>
      <c r="P910" s="1179"/>
      <c r="Q910" s="17"/>
      <c r="R910" s="848"/>
      <c r="S910" s="849"/>
      <c r="W910" s="373"/>
      <c r="X910" s="373"/>
      <c r="Y910" s="373"/>
      <c r="Z910" s="1030"/>
      <c r="AA910" s="1030"/>
      <c r="AB910" s="1030"/>
      <c r="AC910" s="1030"/>
      <c r="AD910" s="1030"/>
      <c r="AE910" s="1030"/>
      <c r="AF910" s="1030"/>
      <c r="AG910" s="1030"/>
      <c r="AH910" s="1030"/>
      <c r="AI910" s="1030"/>
      <c r="AJ910" s="1030"/>
      <c r="AK910" s="1030"/>
      <c r="AL910" s="1030"/>
      <c r="AM910" s="1030"/>
      <c r="AN910" s="1030"/>
      <c r="AO910" s="1030"/>
      <c r="AP910" s="1030"/>
      <c r="AQ910" s="1030"/>
      <c r="AR910" s="1030"/>
      <c r="AS910" s="1030"/>
      <c r="AT910" s="1030"/>
      <c r="AU910" s="1030"/>
      <c r="AV910" s="1030"/>
      <c r="AW910" s="1030"/>
      <c r="AX910" s="1030"/>
      <c r="AY910" s="1030"/>
      <c r="AZ910" s="1030"/>
      <c r="BA910" s="1030"/>
      <c r="BB910" s="1030"/>
      <c r="BC910" s="1030"/>
    </row>
    <row r="911" spans="1:55" s="1" customFormat="1" ht="13.5" hidden="1">
      <c r="A911" s="281"/>
      <c r="B911" s="852" t="s">
        <v>984</v>
      </c>
      <c r="C911" s="281"/>
      <c r="I911" s="891"/>
      <c r="J911" s="903"/>
      <c r="K911" s="17"/>
      <c r="L911" s="17"/>
      <c r="M911" s="17"/>
      <c r="N911" s="17"/>
      <c r="O911" s="1168"/>
      <c r="P911" s="1179"/>
      <c r="Q911" s="17"/>
      <c r="R911" s="848"/>
      <c r="S911" s="849"/>
      <c r="W911" s="373"/>
      <c r="X911" s="373"/>
      <c r="Y911" s="373"/>
      <c r="Z911" s="1030"/>
      <c r="AA911" s="1030"/>
      <c r="AB911" s="1030"/>
      <c r="AC911" s="1030"/>
      <c r="AD911" s="1030"/>
      <c r="AE911" s="1030"/>
      <c r="AF911" s="1030"/>
      <c r="AG911" s="1030"/>
      <c r="AH911" s="1030"/>
      <c r="AI911" s="1030"/>
      <c r="AJ911" s="1030"/>
      <c r="AK911" s="1030"/>
      <c r="AL911" s="1030"/>
      <c r="AM911" s="1030"/>
      <c r="AN911" s="1030"/>
      <c r="AO911" s="1030"/>
      <c r="AP911" s="1030"/>
      <c r="AQ911" s="1030"/>
      <c r="AR911" s="1030"/>
      <c r="AS911" s="1030"/>
      <c r="AT911" s="1030"/>
      <c r="AU911" s="1030"/>
      <c r="AV911" s="1030"/>
      <c r="AW911" s="1030"/>
      <c r="AX911" s="1030"/>
      <c r="AY911" s="1030"/>
      <c r="AZ911" s="1030"/>
      <c r="BA911" s="1030"/>
      <c r="BB911" s="1030"/>
      <c r="BC911" s="1030"/>
    </row>
    <row r="912" spans="1:55" s="1" customFormat="1" ht="13.5" hidden="1">
      <c r="A912" s="281"/>
      <c r="B912" s="852" t="s">
        <v>985</v>
      </c>
      <c r="C912" s="281"/>
      <c r="I912" s="891"/>
      <c r="J912" s="903"/>
      <c r="K912" s="17"/>
      <c r="L912" s="17"/>
      <c r="M912" s="17"/>
      <c r="N912" s="17"/>
      <c r="O912" s="1168"/>
      <c r="P912" s="1179"/>
      <c r="Q912" s="17"/>
      <c r="R912" s="848"/>
      <c r="S912" s="849"/>
      <c r="W912" s="373"/>
      <c r="X912" s="373"/>
      <c r="Y912" s="373"/>
      <c r="Z912" s="1030"/>
      <c r="AA912" s="1030"/>
      <c r="AB912" s="1030"/>
      <c r="AC912" s="1030"/>
      <c r="AD912" s="1030"/>
      <c r="AE912" s="1030"/>
      <c r="AF912" s="1030"/>
      <c r="AG912" s="1030"/>
      <c r="AH912" s="1030"/>
      <c r="AI912" s="1030"/>
      <c r="AJ912" s="1030"/>
      <c r="AK912" s="1030"/>
      <c r="AL912" s="1030"/>
      <c r="AM912" s="1030"/>
      <c r="AN912" s="1030"/>
      <c r="AO912" s="1030"/>
      <c r="AP912" s="1030"/>
      <c r="AQ912" s="1030"/>
      <c r="AR912" s="1030"/>
      <c r="AS912" s="1030"/>
      <c r="AT912" s="1030"/>
      <c r="AU912" s="1030"/>
      <c r="AV912" s="1030"/>
      <c r="AW912" s="1030"/>
      <c r="AX912" s="1030"/>
      <c r="AY912" s="1030"/>
      <c r="AZ912" s="1030"/>
      <c r="BA912" s="1030"/>
      <c r="BB912" s="1030"/>
      <c r="BC912" s="1030"/>
    </row>
    <row r="913" spans="1:55" s="1" customFormat="1" ht="13.5" hidden="1">
      <c r="A913" s="281"/>
      <c r="B913" s="852" t="s">
        <v>986</v>
      </c>
      <c r="C913" s="281"/>
      <c r="I913" s="891"/>
      <c r="J913" s="903"/>
      <c r="K913" s="17"/>
      <c r="L913" s="17"/>
      <c r="M913" s="17"/>
      <c r="N913" s="17"/>
      <c r="O913" s="1168"/>
      <c r="P913" s="1179"/>
      <c r="Q913" s="17"/>
      <c r="R913" s="848"/>
      <c r="S913" s="849"/>
      <c r="W913" s="373"/>
      <c r="X913" s="373"/>
      <c r="Y913" s="373"/>
      <c r="Z913" s="1030"/>
      <c r="AA913" s="1030"/>
      <c r="AB913" s="1030"/>
      <c r="AC913" s="1030"/>
      <c r="AD913" s="1030"/>
      <c r="AE913" s="1030"/>
      <c r="AF913" s="1030"/>
      <c r="AG913" s="1030"/>
      <c r="AH913" s="1030"/>
      <c r="AI913" s="1030"/>
      <c r="AJ913" s="1030"/>
      <c r="AK913" s="1030"/>
      <c r="AL913" s="1030"/>
      <c r="AM913" s="1030"/>
      <c r="AN913" s="1030"/>
      <c r="AO913" s="1030"/>
      <c r="AP913" s="1030"/>
      <c r="AQ913" s="1030"/>
      <c r="AR913" s="1030"/>
      <c r="AS913" s="1030"/>
      <c r="AT913" s="1030"/>
      <c r="AU913" s="1030"/>
      <c r="AV913" s="1030"/>
      <c r="AW913" s="1030"/>
      <c r="AX913" s="1030"/>
      <c r="AY913" s="1030"/>
      <c r="AZ913" s="1030"/>
      <c r="BA913" s="1030"/>
      <c r="BB913" s="1030"/>
      <c r="BC913" s="1030"/>
    </row>
    <row r="914" spans="1:55" s="1" customFormat="1" ht="13.5" hidden="1">
      <c r="A914" s="281"/>
      <c r="B914" s="852" t="s">
        <v>987</v>
      </c>
      <c r="C914" s="281"/>
      <c r="I914" s="891"/>
      <c r="J914" s="903"/>
      <c r="K914" s="17"/>
      <c r="L914" s="17"/>
      <c r="M914" s="17"/>
      <c r="N914" s="17"/>
      <c r="O914" s="1168"/>
      <c r="P914" s="1179"/>
      <c r="Q914" s="17"/>
      <c r="R914" s="848"/>
      <c r="S914" s="849"/>
      <c r="W914" s="373"/>
      <c r="X914" s="373"/>
      <c r="Y914" s="373"/>
      <c r="Z914" s="1030"/>
      <c r="AA914" s="1030"/>
      <c r="AB914" s="1030"/>
      <c r="AC914" s="1030"/>
      <c r="AD914" s="1030"/>
      <c r="AE914" s="1030"/>
      <c r="AF914" s="1030"/>
      <c r="AG914" s="1030"/>
      <c r="AH914" s="1030"/>
      <c r="AI914" s="1030"/>
      <c r="AJ914" s="1030"/>
      <c r="AK914" s="1030"/>
      <c r="AL914" s="1030"/>
      <c r="AM914" s="1030"/>
      <c r="AN914" s="1030"/>
      <c r="AO914" s="1030"/>
      <c r="AP914" s="1030"/>
      <c r="AQ914" s="1030"/>
      <c r="AR914" s="1030"/>
      <c r="AS914" s="1030"/>
      <c r="AT914" s="1030"/>
      <c r="AU914" s="1030"/>
      <c r="AV914" s="1030"/>
      <c r="AW914" s="1030"/>
      <c r="AX914" s="1030"/>
      <c r="AY914" s="1030"/>
      <c r="AZ914" s="1030"/>
      <c r="BA914" s="1030"/>
      <c r="BB914" s="1030"/>
      <c r="BC914" s="1030"/>
    </row>
    <row r="915" spans="1:55" s="1" customFormat="1" ht="13.5" hidden="1">
      <c r="A915" s="281"/>
      <c r="B915" s="855" t="s">
        <v>390</v>
      </c>
      <c r="C915" s="281"/>
      <c r="I915" s="891"/>
      <c r="J915" s="903"/>
      <c r="K915" s="17"/>
      <c r="L915" s="17"/>
      <c r="M915" s="17"/>
      <c r="N915" s="17"/>
      <c r="O915" s="1168"/>
      <c r="P915" s="1179"/>
      <c r="Q915" s="17"/>
      <c r="R915" s="848"/>
      <c r="S915" s="849"/>
      <c r="W915" s="373"/>
      <c r="X915" s="373"/>
      <c r="Y915" s="373"/>
      <c r="Z915" s="1030"/>
      <c r="AA915" s="1030"/>
      <c r="AB915" s="1030"/>
      <c r="AC915" s="1030"/>
      <c r="AD915" s="1030"/>
      <c r="AE915" s="1030"/>
      <c r="AF915" s="1030"/>
      <c r="AG915" s="1030"/>
      <c r="AH915" s="1030"/>
      <c r="AI915" s="1030"/>
      <c r="AJ915" s="1030"/>
      <c r="AK915" s="1030"/>
      <c r="AL915" s="1030"/>
      <c r="AM915" s="1030"/>
      <c r="AN915" s="1030"/>
      <c r="AO915" s="1030"/>
      <c r="AP915" s="1030"/>
      <c r="AQ915" s="1030"/>
      <c r="AR915" s="1030"/>
      <c r="AS915" s="1030"/>
      <c r="AT915" s="1030"/>
      <c r="AU915" s="1030"/>
      <c r="AV915" s="1030"/>
      <c r="AW915" s="1030"/>
      <c r="AX915" s="1030"/>
      <c r="AY915" s="1030"/>
      <c r="AZ915" s="1030"/>
      <c r="BA915" s="1030"/>
      <c r="BB915" s="1030"/>
      <c r="BC915" s="1030"/>
    </row>
    <row r="916" spans="1:55" s="1" customFormat="1" ht="13.5" hidden="1">
      <c r="A916" s="281"/>
      <c r="B916" s="855" t="s">
        <v>346</v>
      </c>
      <c r="C916" s="281"/>
      <c r="I916" s="891"/>
      <c r="J916" s="903"/>
      <c r="K916" s="17"/>
      <c r="L916" s="17"/>
      <c r="M916" s="17"/>
      <c r="N916" s="17"/>
      <c r="O916" s="1168"/>
      <c r="P916" s="1179"/>
      <c r="Q916" s="17"/>
      <c r="R916" s="848"/>
      <c r="S916" s="849"/>
      <c r="W916" s="373"/>
      <c r="X916" s="373"/>
      <c r="Y916" s="373"/>
      <c r="Z916" s="1030"/>
      <c r="AA916" s="1030"/>
      <c r="AB916" s="1030"/>
      <c r="AC916" s="1030"/>
      <c r="AD916" s="1030"/>
      <c r="AE916" s="1030"/>
      <c r="AF916" s="1030"/>
      <c r="AG916" s="1030"/>
      <c r="AH916" s="1030"/>
      <c r="AI916" s="1030"/>
      <c r="AJ916" s="1030"/>
      <c r="AK916" s="1030"/>
      <c r="AL916" s="1030"/>
      <c r="AM916" s="1030"/>
      <c r="AN916" s="1030"/>
      <c r="AO916" s="1030"/>
      <c r="AP916" s="1030"/>
      <c r="AQ916" s="1030"/>
      <c r="AR916" s="1030"/>
      <c r="AS916" s="1030"/>
      <c r="AT916" s="1030"/>
      <c r="AU916" s="1030"/>
      <c r="AV916" s="1030"/>
      <c r="AW916" s="1030"/>
      <c r="AX916" s="1030"/>
      <c r="AY916" s="1030"/>
      <c r="AZ916" s="1030"/>
      <c r="BA916" s="1030"/>
      <c r="BB916" s="1030"/>
      <c r="BC916" s="1030"/>
    </row>
    <row r="917" spans="1:55" s="1" customFormat="1" ht="13.5" hidden="1">
      <c r="A917" s="281"/>
      <c r="B917" s="855" t="s">
        <v>350</v>
      </c>
      <c r="C917" s="281"/>
      <c r="I917" s="891"/>
      <c r="J917" s="903"/>
      <c r="K917" s="17"/>
      <c r="L917" s="17"/>
      <c r="M917" s="17"/>
      <c r="N917" s="17"/>
      <c r="O917" s="1168"/>
      <c r="P917" s="1179"/>
      <c r="Q917" s="17"/>
      <c r="R917" s="848"/>
      <c r="S917" s="849"/>
      <c r="W917" s="373"/>
      <c r="X917" s="373"/>
      <c r="Y917" s="373"/>
      <c r="Z917" s="1030"/>
      <c r="AA917" s="1030"/>
      <c r="AB917" s="1030"/>
      <c r="AC917" s="1030"/>
      <c r="AD917" s="1030"/>
      <c r="AE917" s="1030"/>
      <c r="AF917" s="1030"/>
      <c r="AG917" s="1030"/>
      <c r="AH917" s="1030"/>
      <c r="AI917" s="1030"/>
      <c r="AJ917" s="1030"/>
      <c r="AK917" s="1030"/>
      <c r="AL917" s="1030"/>
      <c r="AM917" s="1030"/>
      <c r="AN917" s="1030"/>
      <c r="AO917" s="1030"/>
      <c r="AP917" s="1030"/>
      <c r="AQ917" s="1030"/>
      <c r="AR917" s="1030"/>
      <c r="AS917" s="1030"/>
      <c r="AT917" s="1030"/>
      <c r="AU917" s="1030"/>
      <c r="AV917" s="1030"/>
      <c r="AW917" s="1030"/>
      <c r="AX917" s="1030"/>
      <c r="AY917" s="1030"/>
      <c r="AZ917" s="1030"/>
      <c r="BA917" s="1030"/>
      <c r="BB917" s="1030"/>
      <c r="BC917" s="1030"/>
    </row>
    <row r="918" spans="1:55" s="1" customFormat="1" ht="13.5" hidden="1">
      <c r="A918" s="281"/>
      <c r="B918" s="600"/>
      <c r="C918" s="281"/>
      <c r="I918" s="891"/>
      <c r="J918" s="903"/>
      <c r="K918" s="17"/>
      <c r="L918" s="17"/>
      <c r="M918" s="17"/>
      <c r="N918" s="17"/>
      <c r="O918" s="1168"/>
      <c r="P918" s="1179"/>
      <c r="Q918" s="17"/>
      <c r="R918" s="848"/>
      <c r="S918" s="849"/>
      <c r="W918" s="373"/>
      <c r="X918" s="373"/>
      <c r="Y918" s="373"/>
      <c r="Z918" s="1030"/>
      <c r="AA918" s="1030"/>
      <c r="AB918" s="1030"/>
      <c r="AC918" s="1030"/>
      <c r="AD918" s="1030"/>
      <c r="AE918" s="1030"/>
      <c r="AF918" s="1030"/>
      <c r="AG918" s="1030"/>
      <c r="AH918" s="1030"/>
      <c r="AI918" s="1030"/>
      <c r="AJ918" s="1030"/>
      <c r="AK918" s="1030"/>
      <c r="AL918" s="1030"/>
      <c r="AM918" s="1030"/>
      <c r="AN918" s="1030"/>
      <c r="AO918" s="1030"/>
      <c r="AP918" s="1030"/>
      <c r="AQ918" s="1030"/>
      <c r="AR918" s="1030"/>
      <c r="AS918" s="1030"/>
      <c r="AT918" s="1030"/>
      <c r="AU918" s="1030"/>
      <c r="AV918" s="1030"/>
      <c r="AW918" s="1030"/>
      <c r="AX918" s="1030"/>
      <c r="AY918" s="1030"/>
      <c r="AZ918" s="1030"/>
      <c r="BA918" s="1030"/>
      <c r="BB918" s="1030"/>
      <c r="BC918" s="1030"/>
    </row>
    <row r="919" spans="1:55" s="1" customFormat="1" ht="13.5" hidden="1">
      <c r="A919" s="281"/>
      <c r="B919" s="854" t="s">
        <v>534</v>
      </c>
      <c r="C919" s="281"/>
      <c r="I919" s="891"/>
      <c r="J919" s="903"/>
      <c r="K919" s="17"/>
      <c r="L919" s="17"/>
      <c r="M919" s="17"/>
      <c r="N919" s="17"/>
      <c r="O919" s="1168"/>
      <c r="P919" s="1179"/>
      <c r="Q919" s="17"/>
      <c r="R919" s="848"/>
      <c r="S919" s="849"/>
      <c r="W919" s="373"/>
      <c r="X919" s="373"/>
      <c r="Y919" s="373"/>
      <c r="Z919" s="1030"/>
      <c r="AA919" s="1030"/>
      <c r="AB919" s="1030"/>
      <c r="AC919" s="1030"/>
      <c r="AD919" s="1030"/>
      <c r="AE919" s="1030"/>
      <c r="AF919" s="1030"/>
      <c r="AG919" s="1030"/>
      <c r="AH919" s="1030"/>
      <c r="AI919" s="1030"/>
      <c r="AJ919" s="1030"/>
      <c r="AK919" s="1030"/>
      <c r="AL919" s="1030"/>
      <c r="AM919" s="1030"/>
      <c r="AN919" s="1030"/>
      <c r="AO919" s="1030"/>
      <c r="AP919" s="1030"/>
      <c r="AQ919" s="1030"/>
      <c r="AR919" s="1030"/>
      <c r="AS919" s="1030"/>
      <c r="AT919" s="1030"/>
      <c r="AU919" s="1030"/>
      <c r="AV919" s="1030"/>
      <c r="AW919" s="1030"/>
      <c r="AX919" s="1030"/>
      <c r="AY919" s="1030"/>
      <c r="AZ919" s="1030"/>
      <c r="BA919" s="1030"/>
      <c r="BB919" s="1030"/>
      <c r="BC919" s="1030"/>
    </row>
    <row r="920" spans="1:55" s="1" customFormat="1" ht="13.5" hidden="1">
      <c r="A920" s="281"/>
      <c r="B920" s="855" t="s">
        <v>988</v>
      </c>
      <c r="C920" s="281"/>
      <c r="I920" s="891"/>
      <c r="J920" s="903"/>
      <c r="K920" s="17"/>
      <c r="L920" s="17"/>
      <c r="M920" s="17"/>
      <c r="N920" s="17"/>
      <c r="O920" s="1168"/>
      <c r="P920" s="1179"/>
      <c r="Q920" s="17"/>
      <c r="R920" s="848"/>
      <c r="S920" s="849"/>
      <c r="W920" s="373"/>
      <c r="X920" s="373"/>
      <c r="Y920" s="373"/>
      <c r="Z920" s="1030"/>
      <c r="AA920" s="1030"/>
      <c r="AB920" s="1030"/>
      <c r="AC920" s="1030"/>
      <c r="AD920" s="1030"/>
      <c r="AE920" s="1030"/>
      <c r="AF920" s="1030"/>
      <c r="AG920" s="1030"/>
      <c r="AH920" s="1030"/>
      <c r="AI920" s="1030"/>
      <c r="AJ920" s="1030"/>
      <c r="AK920" s="1030"/>
      <c r="AL920" s="1030"/>
      <c r="AM920" s="1030"/>
      <c r="AN920" s="1030"/>
      <c r="AO920" s="1030"/>
      <c r="AP920" s="1030"/>
      <c r="AQ920" s="1030"/>
      <c r="AR920" s="1030"/>
      <c r="AS920" s="1030"/>
      <c r="AT920" s="1030"/>
      <c r="AU920" s="1030"/>
      <c r="AV920" s="1030"/>
      <c r="AW920" s="1030"/>
      <c r="AX920" s="1030"/>
      <c r="AY920" s="1030"/>
      <c r="AZ920" s="1030"/>
      <c r="BA920" s="1030"/>
      <c r="BB920" s="1030"/>
      <c r="BC920" s="1030"/>
    </row>
    <row r="921" spans="1:55" s="1" customFormat="1" ht="13.5" hidden="1">
      <c r="A921" s="281"/>
      <c r="B921" s="855" t="s">
        <v>548</v>
      </c>
      <c r="C921" s="281"/>
      <c r="I921" s="891"/>
      <c r="J921" s="903"/>
      <c r="K921" s="17"/>
      <c r="L921" s="17"/>
      <c r="M921" s="17"/>
      <c r="N921" s="17"/>
      <c r="O921" s="1168"/>
      <c r="P921" s="1179"/>
      <c r="Q921" s="17"/>
      <c r="R921" s="848"/>
      <c r="S921" s="849"/>
      <c r="W921" s="373"/>
      <c r="X921" s="373"/>
      <c r="Y921" s="373"/>
      <c r="Z921" s="1030"/>
      <c r="AA921" s="1030"/>
      <c r="AB921" s="1030"/>
      <c r="AC921" s="1030"/>
      <c r="AD921" s="1030"/>
      <c r="AE921" s="1030"/>
      <c r="AF921" s="1030"/>
      <c r="AG921" s="1030"/>
      <c r="AH921" s="1030"/>
      <c r="AI921" s="1030"/>
      <c r="AJ921" s="1030"/>
      <c r="AK921" s="1030"/>
      <c r="AL921" s="1030"/>
      <c r="AM921" s="1030"/>
      <c r="AN921" s="1030"/>
      <c r="AO921" s="1030"/>
      <c r="AP921" s="1030"/>
      <c r="AQ921" s="1030"/>
      <c r="AR921" s="1030"/>
      <c r="AS921" s="1030"/>
      <c r="AT921" s="1030"/>
      <c r="AU921" s="1030"/>
      <c r="AV921" s="1030"/>
      <c r="AW921" s="1030"/>
      <c r="AX921" s="1030"/>
      <c r="AY921" s="1030"/>
      <c r="AZ921" s="1030"/>
      <c r="BA921" s="1030"/>
      <c r="BB921" s="1030"/>
      <c r="BC921" s="1030"/>
    </row>
    <row r="922" spans="1:55" s="1" customFormat="1" ht="13.5" hidden="1">
      <c r="A922" s="281"/>
      <c r="B922" s="855" t="s">
        <v>558</v>
      </c>
      <c r="C922" s="281"/>
      <c r="I922" s="891"/>
      <c r="J922" s="903"/>
      <c r="K922" s="17"/>
      <c r="L922" s="17"/>
      <c r="M922" s="17"/>
      <c r="N922" s="17"/>
      <c r="O922" s="1168"/>
      <c r="P922" s="1179"/>
      <c r="Q922" s="17"/>
      <c r="R922" s="848"/>
      <c r="S922" s="849"/>
      <c r="W922" s="373"/>
      <c r="X922" s="373"/>
      <c r="Y922" s="373"/>
      <c r="Z922" s="1030"/>
      <c r="AA922" s="1030"/>
      <c r="AB922" s="1030"/>
      <c r="AC922" s="1030"/>
      <c r="AD922" s="1030"/>
      <c r="AE922" s="1030"/>
      <c r="AF922" s="1030"/>
      <c r="AG922" s="1030"/>
      <c r="AH922" s="1030"/>
      <c r="AI922" s="1030"/>
      <c r="AJ922" s="1030"/>
      <c r="AK922" s="1030"/>
      <c r="AL922" s="1030"/>
      <c r="AM922" s="1030"/>
      <c r="AN922" s="1030"/>
      <c r="AO922" s="1030"/>
      <c r="AP922" s="1030"/>
      <c r="AQ922" s="1030"/>
      <c r="AR922" s="1030"/>
      <c r="AS922" s="1030"/>
      <c r="AT922" s="1030"/>
      <c r="AU922" s="1030"/>
      <c r="AV922" s="1030"/>
      <c r="AW922" s="1030"/>
      <c r="AX922" s="1030"/>
      <c r="AY922" s="1030"/>
      <c r="AZ922" s="1030"/>
      <c r="BA922" s="1030"/>
      <c r="BB922" s="1030"/>
      <c r="BC922" s="1030"/>
    </row>
    <row r="923" spans="1:55" s="1" customFormat="1" ht="13.5" hidden="1">
      <c r="A923" s="281"/>
      <c r="B923" s="855" t="s">
        <v>563</v>
      </c>
      <c r="C923" s="281"/>
      <c r="I923" s="891"/>
      <c r="J923" s="903"/>
      <c r="K923" s="17"/>
      <c r="L923" s="17"/>
      <c r="M923" s="17"/>
      <c r="N923" s="17"/>
      <c r="O923" s="1168"/>
      <c r="P923" s="1179"/>
      <c r="Q923" s="17"/>
      <c r="R923" s="848"/>
      <c r="S923" s="849"/>
      <c r="W923" s="373"/>
      <c r="X923" s="373"/>
      <c r="Y923" s="373"/>
      <c r="Z923" s="1030"/>
      <c r="AA923" s="1030"/>
      <c r="AB923" s="1030"/>
      <c r="AC923" s="1030"/>
      <c r="AD923" s="1030"/>
      <c r="AE923" s="1030"/>
      <c r="AF923" s="1030"/>
      <c r="AG923" s="1030"/>
      <c r="AH923" s="1030"/>
      <c r="AI923" s="1030"/>
      <c r="AJ923" s="1030"/>
      <c r="AK923" s="1030"/>
      <c r="AL923" s="1030"/>
      <c r="AM923" s="1030"/>
      <c r="AN923" s="1030"/>
      <c r="AO923" s="1030"/>
      <c r="AP923" s="1030"/>
      <c r="AQ923" s="1030"/>
      <c r="AR923" s="1030"/>
      <c r="AS923" s="1030"/>
      <c r="AT923" s="1030"/>
      <c r="AU923" s="1030"/>
      <c r="AV923" s="1030"/>
      <c r="AW923" s="1030"/>
      <c r="AX923" s="1030"/>
      <c r="AY923" s="1030"/>
      <c r="AZ923" s="1030"/>
      <c r="BA923" s="1030"/>
      <c r="BB923" s="1030"/>
      <c r="BC923" s="1030"/>
    </row>
    <row r="924" spans="1:55" s="1" customFormat="1" ht="13.5" hidden="1">
      <c r="A924" s="281"/>
      <c r="B924" s="855" t="s">
        <v>569</v>
      </c>
      <c r="C924" s="281"/>
      <c r="I924" s="891"/>
      <c r="J924" s="903"/>
      <c r="K924" s="17"/>
      <c r="L924" s="17"/>
      <c r="M924" s="17"/>
      <c r="N924" s="17"/>
      <c r="O924" s="1168"/>
      <c r="P924" s="1179"/>
      <c r="Q924" s="17"/>
      <c r="R924" s="848"/>
      <c r="S924" s="849"/>
      <c r="W924" s="373"/>
      <c r="X924" s="373"/>
      <c r="Y924" s="373"/>
      <c r="Z924" s="1030"/>
      <c r="AA924" s="1030"/>
      <c r="AB924" s="1030"/>
      <c r="AC924" s="1030"/>
      <c r="AD924" s="1030"/>
      <c r="AE924" s="1030"/>
      <c r="AF924" s="1030"/>
      <c r="AG924" s="1030"/>
      <c r="AH924" s="1030"/>
      <c r="AI924" s="1030"/>
      <c r="AJ924" s="1030"/>
      <c r="AK924" s="1030"/>
      <c r="AL924" s="1030"/>
      <c r="AM924" s="1030"/>
      <c r="AN924" s="1030"/>
      <c r="AO924" s="1030"/>
      <c r="AP924" s="1030"/>
      <c r="AQ924" s="1030"/>
      <c r="AR924" s="1030"/>
      <c r="AS924" s="1030"/>
      <c r="AT924" s="1030"/>
      <c r="AU924" s="1030"/>
      <c r="AV924" s="1030"/>
      <c r="AW924" s="1030"/>
      <c r="AX924" s="1030"/>
      <c r="AY924" s="1030"/>
      <c r="AZ924" s="1030"/>
      <c r="BA924" s="1030"/>
      <c r="BB924" s="1030"/>
      <c r="BC924" s="1030"/>
    </row>
    <row r="925" spans="1:55" s="1" customFormat="1" ht="13.5" hidden="1">
      <c r="A925" s="281"/>
      <c r="B925" s="855" t="s">
        <v>350</v>
      </c>
      <c r="C925" s="281"/>
      <c r="I925" s="891"/>
      <c r="J925" s="903"/>
      <c r="K925" s="17"/>
      <c r="L925" s="17"/>
      <c r="M925" s="17"/>
      <c r="N925" s="17"/>
      <c r="O925" s="1168"/>
      <c r="P925" s="1179"/>
      <c r="Q925" s="17"/>
      <c r="R925" s="848"/>
      <c r="S925" s="849"/>
      <c r="W925" s="373"/>
      <c r="X925" s="373"/>
      <c r="Y925" s="373"/>
      <c r="Z925" s="1030"/>
      <c r="AA925" s="1030"/>
      <c r="AB925" s="1030"/>
      <c r="AC925" s="1030"/>
      <c r="AD925" s="1030"/>
      <c r="AE925" s="1030"/>
      <c r="AF925" s="1030"/>
      <c r="AG925" s="1030"/>
      <c r="AH925" s="1030"/>
      <c r="AI925" s="1030"/>
      <c r="AJ925" s="1030"/>
      <c r="AK925" s="1030"/>
      <c r="AL925" s="1030"/>
      <c r="AM925" s="1030"/>
      <c r="AN925" s="1030"/>
      <c r="AO925" s="1030"/>
      <c r="AP925" s="1030"/>
      <c r="AQ925" s="1030"/>
      <c r="AR925" s="1030"/>
      <c r="AS925" s="1030"/>
      <c r="AT925" s="1030"/>
      <c r="AU925" s="1030"/>
      <c r="AV925" s="1030"/>
      <c r="AW925" s="1030"/>
      <c r="AX925" s="1030"/>
      <c r="AY925" s="1030"/>
      <c r="AZ925" s="1030"/>
      <c r="BA925" s="1030"/>
      <c r="BB925" s="1030"/>
      <c r="BC925" s="1030"/>
    </row>
    <row r="926" spans="1:55" s="1" customFormat="1" ht="13.5" hidden="1">
      <c r="A926" s="281"/>
      <c r="B926" s="600"/>
      <c r="C926" s="281"/>
      <c r="I926" s="891"/>
      <c r="J926" s="903"/>
      <c r="K926" s="17"/>
      <c r="L926" s="17"/>
      <c r="M926" s="17"/>
      <c r="N926" s="17"/>
      <c r="O926" s="1168"/>
      <c r="P926" s="1179"/>
      <c r="Q926" s="17"/>
      <c r="R926" s="848"/>
      <c r="S926" s="849"/>
      <c r="W926" s="373"/>
      <c r="X926" s="373"/>
      <c r="Y926" s="373"/>
      <c r="Z926" s="1030"/>
      <c r="AA926" s="1030"/>
      <c r="AB926" s="1030"/>
      <c r="AC926" s="1030"/>
      <c r="AD926" s="1030"/>
      <c r="AE926" s="1030"/>
      <c r="AF926" s="1030"/>
      <c r="AG926" s="1030"/>
      <c r="AH926" s="1030"/>
      <c r="AI926" s="1030"/>
      <c r="AJ926" s="1030"/>
      <c r="AK926" s="1030"/>
      <c r="AL926" s="1030"/>
      <c r="AM926" s="1030"/>
      <c r="AN926" s="1030"/>
      <c r="AO926" s="1030"/>
      <c r="AP926" s="1030"/>
      <c r="AQ926" s="1030"/>
      <c r="AR926" s="1030"/>
      <c r="AS926" s="1030"/>
      <c r="AT926" s="1030"/>
      <c r="AU926" s="1030"/>
      <c r="AV926" s="1030"/>
      <c r="AW926" s="1030"/>
      <c r="AX926" s="1030"/>
      <c r="AY926" s="1030"/>
      <c r="AZ926" s="1030"/>
      <c r="BA926" s="1030"/>
      <c r="BB926" s="1030"/>
      <c r="BC926" s="1030"/>
    </row>
    <row r="927" spans="1:55" s="1" customFormat="1" ht="13.5" hidden="1">
      <c r="A927" s="281"/>
      <c r="B927" s="854" t="s">
        <v>575</v>
      </c>
      <c r="C927" s="281"/>
      <c r="I927" s="891"/>
      <c r="J927" s="903"/>
      <c r="K927" s="17"/>
      <c r="L927" s="17"/>
      <c r="M927" s="17"/>
      <c r="N927" s="17"/>
      <c r="O927" s="1168"/>
      <c r="P927" s="1179"/>
      <c r="Q927" s="17"/>
      <c r="R927" s="848"/>
      <c r="S927" s="849"/>
      <c r="W927" s="373"/>
      <c r="X927" s="373"/>
      <c r="Y927" s="373"/>
      <c r="Z927" s="1030"/>
      <c r="AA927" s="1030"/>
      <c r="AB927" s="1030"/>
      <c r="AC927" s="1030"/>
      <c r="AD927" s="1030"/>
      <c r="AE927" s="1030"/>
      <c r="AF927" s="1030"/>
      <c r="AG927" s="1030"/>
      <c r="AH927" s="1030"/>
      <c r="AI927" s="1030"/>
      <c r="AJ927" s="1030"/>
      <c r="AK927" s="1030"/>
      <c r="AL927" s="1030"/>
      <c r="AM927" s="1030"/>
      <c r="AN927" s="1030"/>
      <c r="AO927" s="1030"/>
      <c r="AP927" s="1030"/>
      <c r="AQ927" s="1030"/>
      <c r="AR927" s="1030"/>
      <c r="AS927" s="1030"/>
      <c r="AT927" s="1030"/>
      <c r="AU927" s="1030"/>
      <c r="AV927" s="1030"/>
      <c r="AW927" s="1030"/>
      <c r="AX927" s="1030"/>
      <c r="AY927" s="1030"/>
      <c r="AZ927" s="1030"/>
      <c r="BA927" s="1030"/>
      <c r="BB927" s="1030"/>
      <c r="BC927" s="1030"/>
    </row>
    <row r="928" spans="1:55" s="1" customFormat="1" ht="13.5" hidden="1">
      <c r="A928" s="281"/>
      <c r="B928" s="855" t="s">
        <v>577</v>
      </c>
      <c r="C928" s="281"/>
      <c r="I928" s="891"/>
      <c r="J928" s="903"/>
      <c r="K928" s="17"/>
      <c r="L928" s="17"/>
      <c r="M928" s="17"/>
      <c r="N928" s="17"/>
      <c r="O928" s="1168"/>
      <c r="P928" s="1179"/>
      <c r="Q928" s="17"/>
      <c r="R928" s="848"/>
      <c r="S928" s="849"/>
      <c r="W928" s="373"/>
      <c r="X928" s="373"/>
      <c r="Y928" s="373"/>
      <c r="Z928" s="1030"/>
      <c r="AA928" s="1030"/>
      <c r="AB928" s="1030"/>
      <c r="AC928" s="1030"/>
      <c r="AD928" s="1030"/>
      <c r="AE928" s="1030"/>
      <c r="AF928" s="1030"/>
      <c r="AG928" s="1030"/>
      <c r="AH928" s="1030"/>
      <c r="AI928" s="1030"/>
      <c r="AJ928" s="1030"/>
      <c r="AK928" s="1030"/>
      <c r="AL928" s="1030"/>
      <c r="AM928" s="1030"/>
      <c r="AN928" s="1030"/>
      <c r="AO928" s="1030"/>
      <c r="AP928" s="1030"/>
      <c r="AQ928" s="1030"/>
      <c r="AR928" s="1030"/>
      <c r="AS928" s="1030"/>
      <c r="AT928" s="1030"/>
      <c r="AU928" s="1030"/>
      <c r="AV928" s="1030"/>
      <c r="AW928" s="1030"/>
      <c r="AX928" s="1030"/>
      <c r="AY928" s="1030"/>
      <c r="AZ928" s="1030"/>
      <c r="BA928" s="1030"/>
      <c r="BB928" s="1030"/>
      <c r="BC928" s="1030"/>
    </row>
    <row r="929" spans="1:55" s="1" customFormat="1" ht="13.5" hidden="1">
      <c r="A929" s="281"/>
      <c r="B929" s="855" t="s">
        <v>583</v>
      </c>
      <c r="C929" s="281"/>
      <c r="I929" s="891"/>
      <c r="J929" s="903"/>
      <c r="K929" s="17"/>
      <c r="L929" s="17"/>
      <c r="M929" s="17"/>
      <c r="N929" s="17"/>
      <c r="O929" s="1168"/>
      <c r="P929" s="1179"/>
      <c r="Q929" s="17"/>
      <c r="R929" s="848"/>
      <c r="S929" s="849"/>
      <c r="W929" s="373"/>
      <c r="X929" s="373"/>
      <c r="Y929" s="373"/>
      <c r="Z929" s="1030"/>
      <c r="AA929" s="1030"/>
      <c r="AB929" s="1030"/>
      <c r="AC929" s="1030"/>
      <c r="AD929" s="1030"/>
      <c r="AE929" s="1030"/>
      <c r="AF929" s="1030"/>
      <c r="AG929" s="1030"/>
      <c r="AH929" s="1030"/>
      <c r="AI929" s="1030"/>
      <c r="AJ929" s="1030"/>
      <c r="AK929" s="1030"/>
      <c r="AL929" s="1030"/>
      <c r="AM929" s="1030"/>
      <c r="AN929" s="1030"/>
      <c r="AO929" s="1030"/>
      <c r="AP929" s="1030"/>
      <c r="AQ929" s="1030"/>
      <c r="AR929" s="1030"/>
      <c r="AS929" s="1030"/>
      <c r="AT929" s="1030"/>
      <c r="AU929" s="1030"/>
      <c r="AV929" s="1030"/>
      <c r="AW929" s="1030"/>
      <c r="AX929" s="1030"/>
      <c r="AY929" s="1030"/>
      <c r="AZ929" s="1030"/>
      <c r="BA929" s="1030"/>
      <c r="BB929" s="1030"/>
      <c r="BC929" s="1030"/>
    </row>
    <row r="930" spans="1:55" s="1" customFormat="1" ht="13.5" hidden="1">
      <c r="A930" s="281"/>
      <c r="B930" s="600"/>
      <c r="C930" s="281"/>
      <c r="I930" s="891"/>
      <c r="J930" s="903"/>
      <c r="K930" s="17"/>
      <c r="L930" s="17"/>
      <c r="M930" s="17"/>
      <c r="N930" s="17"/>
      <c r="O930" s="1168"/>
      <c r="P930" s="1179"/>
      <c r="Q930" s="17"/>
      <c r="R930" s="848"/>
      <c r="S930" s="849"/>
      <c r="W930" s="373"/>
      <c r="X930" s="373"/>
      <c r="Y930" s="373"/>
      <c r="Z930" s="1030"/>
      <c r="AA930" s="1030"/>
      <c r="AB930" s="1030"/>
      <c r="AC930" s="1030"/>
      <c r="AD930" s="1030"/>
      <c r="AE930" s="1030"/>
      <c r="AF930" s="1030"/>
      <c r="AG930" s="1030"/>
      <c r="AH930" s="1030"/>
      <c r="AI930" s="1030"/>
      <c r="AJ930" s="1030"/>
      <c r="AK930" s="1030"/>
      <c r="AL930" s="1030"/>
      <c r="AM930" s="1030"/>
      <c r="AN930" s="1030"/>
      <c r="AO930" s="1030"/>
      <c r="AP930" s="1030"/>
      <c r="AQ930" s="1030"/>
      <c r="AR930" s="1030"/>
      <c r="AS930" s="1030"/>
      <c r="AT930" s="1030"/>
      <c r="AU930" s="1030"/>
      <c r="AV930" s="1030"/>
      <c r="AW930" s="1030"/>
      <c r="AX930" s="1030"/>
      <c r="AY930" s="1030"/>
      <c r="AZ930" s="1030"/>
      <c r="BA930" s="1030"/>
      <c r="BB930" s="1030"/>
      <c r="BC930" s="1030"/>
    </row>
    <row r="931" spans="1:55" s="1" customFormat="1" ht="13.5" hidden="1">
      <c r="A931" s="281"/>
      <c r="B931" s="854" t="s">
        <v>589</v>
      </c>
      <c r="C931" s="281"/>
      <c r="I931" s="891"/>
      <c r="J931" s="903"/>
      <c r="K931" s="17"/>
      <c r="L931" s="17"/>
      <c r="M931" s="17"/>
      <c r="N931" s="17"/>
      <c r="O931" s="1168"/>
      <c r="P931" s="1179"/>
      <c r="Q931" s="17"/>
      <c r="R931" s="848"/>
      <c r="S931" s="849"/>
      <c r="W931" s="373"/>
      <c r="X931" s="373"/>
      <c r="Y931" s="373"/>
      <c r="Z931" s="1030"/>
      <c r="AA931" s="1030"/>
      <c r="AB931" s="1030"/>
      <c r="AC931" s="1030"/>
      <c r="AD931" s="1030"/>
      <c r="AE931" s="1030"/>
      <c r="AF931" s="1030"/>
      <c r="AG931" s="1030"/>
      <c r="AH931" s="1030"/>
      <c r="AI931" s="1030"/>
      <c r="AJ931" s="1030"/>
      <c r="AK931" s="1030"/>
      <c r="AL931" s="1030"/>
      <c r="AM931" s="1030"/>
      <c r="AN931" s="1030"/>
      <c r="AO931" s="1030"/>
      <c r="AP931" s="1030"/>
      <c r="AQ931" s="1030"/>
      <c r="AR931" s="1030"/>
      <c r="AS931" s="1030"/>
      <c r="AT931" s="1030"/>
      <c r="AU931" s="1030"/>
      <c r="AV931" s="1030"/>
      <c r="AW931" s="1030"/>
      <c r="AX931" s="1030"/>
      <c r="AY931" s="1030"/>
      <c r="AZ931" s="1030"/>
      <c r="BA931" s="1030"/>
      <c r="BB931" s="1030"/>
      <c r="BC931" s="1030"/>
    </row>
    <row r="932" spans="1:55" s="1" customFormat="1" ht="13.5" hidden="1">
      <c r="A932" s="281"/>
      <c r="B932" s="855" t="s">
        <v>989</v>
      </c>
      <c r="C932" s="281"/>
      <c r="I932" s="891"/>
      <c r="J932" s="903"/>
      <c r="K932" s="17"/>
      <c r="L932" s="17"/>
      <c r="M932" s="17"/>
      <c r="N932" s="17"/>
      <c r="O932" s="1168"/>
      <c r="P932" s="1179"/>
      <c r="Q932" s="17"/>
      <c r="R932" s="848"/>
      <c r="S932" s="849"/>
      <c r="W932" s="373"/>
      <c r="X932" s="373"/>
      <c r="Y932" s="373"/>
      <c r="Z932" s="1030"/>
      <c r="AA932" s="1030"/>
      <c r="AB932" s="1030"/>
      <c r="AC932" s="1030"/>
      <c r="AD932" s="1030"/>
      <c r="AE932" s="1030"/>
      <c r="AF932" s="1030"/>
      <c r="AG932" s="1030"/>
      <c r="AH932" s="1030"/>
      <c r="AI932" s="1030"/>
      <c r="AJ932" s="1030"/>
      <c r="AK932" s="1030"/>
      <c r="AL932" s="1030"/>
      <c r="AM932" s="1030"/>
      <c r="AN932" s="1030"/>
      <c r="AO932" s="1030"/>
      <c r="AP932" s="1030"/>
      <c r="AQ932" s="1030"/>
      <c r="AR932" s="1030"/>
      <c r="AS932" s="1030"/>
      <c r="AT932" s="1030"/>
      <c r="AU932" s="1030"/>
      <c r="AV932" s="1030"/>
      <c r="AW932" s="1030"/>
      <c r="AX932" s="1030"/>
      <c r="AY932" s="1030"/>
      <c r="AZ932" s="1030"/>
      <c r="BA932" s="1030"/>
      <c r="BB932" s="1030"/>
      <c r="BC932" s="1030"/>
    </row>
    <row r="933" spans="1:55" s="1" customFormat="1" ht="13.5" hidden="1">
      <c r="A933" s="281"/>
      <c r="B933" s="855" t="s">
        <v>597</v>
      </c>
      <c r="C933" s="281"/>
      <c r="I933" s="891"/>
      <c r="J933" s="903"/>
      <c r="K933" s="17"/>
      <c r="L933" s="17"/>
      <c r="M933" s="17"/>
      <c r="N933" s="17"/>
      <c r="O933" s="1168"/>
      <c r="P933" s="1179"/>
      <c r="Q933" s="17"/>
      <c r="R933" s="848"/>
      <c r="S933" s="849"/>
      <c r="W933" s="373"/>
      <c r="X933" s="373"/>
      <c r="Y933" s="373"/>
      <c r="Z933" s="1030"/>
      <c r="AA933" s="1030"/>
      <c r="AB933" s="1030"/>
      <c r="AC933" s="1030"/>
      <c r="AD933" s="1030"/>
      <c r="AE933" s="1030"/>
      <c r="AF933" s="1030"/>
      <c r="AG933" s="1030"/>
      <c r="AH933" s="1030"/>
      <c r="AI933" s="1030"/>
      <c r="AJ933" s="1030"/>
      <c r="AK933" s="1030"/>
      <c r="AL933" s="1030"/>
      <c r="AM933" s="1030"/>
      <c r="AN933" s="1030"/>
      <c r="AO933" s="1030"/>
      <c r="AP933" s="1030"/>
      <c r="AQ933" s="1030"/>
      <c r="AR933" s="1030"/>
      <c r="AS933" s="1030"/>
      <c r="AT933" s="1030"/>
      <c r="AU933" s="1030"/>
      <c r="AV933" s="1030"/>
      <c r="AW933" s="1030"/>
      <c r="AX933" s="1030"/>
      <c r="AY933" s="1030"/>
      <c r="AZ933" s="1030"/>
      <c r="BA933" s="1030"/>
      <c r="BB933" s="1030"/>
      <c r="BC933" s="1030"/>
    </row>
    <row r="934" spans="1:55" s="1" customFormat="1" ht="13.5" hidden="1">
      <c r="A934" s="281"/>
      <c r="B934" s="855" t="s">
        <v>608</v>
      </c>
      <c r="C934" s="281"/>
      <c r="I934" s="891"/>
      <c r="J934" s="903"/>
      <c r="K934" s="17"/>
      <c r="L934" s="17"/>
      <c r="M934" s="17"/>
      <c r="N934" s="17"/>
      <c r="O934" s="1168"/>
      <c r="P934" s="1179"/>
      <c r="Q934" s="17"/>
      <c r="R934" s="848"/>
      <c r="S934" s="849"/>
      <c r="W934" s="373"/>
      <c r="X934" s="373"/>
      <c r="Y934" s="373"/>
      <c r="Z934" s="1030"/>
      <c r="AA934" s="1030"/>
      <c r="AB934" s="1030"/>
      <c r="AC934" s="1030"/>
      <c r="AD934" s="1030"/>
      <c r="AE934" s="1030"/>
      <c r="AF934" s="1030"/>
      <c r="AG934" s="1030"/>
      <c r="AH934" s="1030"/>
      <c r="AI934" s="1030"/>
      <c r="AJ934" s="1030"/>
      <c r="AK934" s="1030"/>
      <c r="AL934" s="1030"/>
      <c r="AM934" s="1030"/>
      <c r="AN934" s="1030"/>
      <c r="AO934" s="1030"/>
      <c r="AP934" s="1030"/>
      <c r="AQ934" s="1030"/>
      <c r="AR934" s="1030"/>
      <c r="AS934" s="1030"/>
      <c r="AT934" s="1030"/>
      <c r="AU934" s="1030"/>
      <c r="AV934" s="1030"/>
      <c r="AW934" s="1030"/>
      <c r="AX934" s="1030"/>
      <c r="AY934" s="1030"/>
      <c r="AZ934" s="1030"/>
      <c r="BA934" s="1030"/>
      <c r="BB934" s="1030"/>
      <c r="BC934" s="1030"/>
    </row>
    <row r="935" spans="1:55" s="1" customFormat="1" ht="13.5" hidden="1">
      <c r="A935" s="281"/>
      <c r="B935" s="855" t="s">
        <v>613</v>
      </c>
      <c r="C935" s="281"/>
      <c r="I935" s="891"/>
      <c r="J935" s="903"/>
      <c r="K935" s="17"/>
      <c r="L935" s="17"/>
      <c r="M935" s="17"/>
      <c r="N935" s="17"/>
      <c r="O935" s="1168"/>
      <c r="P935" s="1179"/>
      <c r="Q935" s="17"/>
      <c r="R935" s="848"/>
      <c r="S935" s="849"/>
      <c r="W935" s="373"/>
      <c r="X935" s="373"/>
      <c r="Y935" s="373"/>
      <c r="Z935" s="1030"/>
      <c r="AA935" s="1030"/>
      <c r="AB935" s="1030"/>
      <c r="AC935" s="1030"/>
      <c r="AD935" s="1030"/>
      <c r="AE935" s="1030"/>
      <c r="AF935" s="1030"/>
      <c r="AG935" s="1030"/>
      <c r="AH935" s="1030"/>
      <c r="AI935" s="1030"/>
      <c r="AJ935" s="1030"/>
      <c r="AK935" s="1030"/>
      <c r="AL935" s="1030"/>
      <c r="AM935" s="1030"/>
      <c r="AN935" s="1030"/>
      <c r="AO935" s="1030"/>
      <c r="AP935" s="1030"/>
      <c r="AQ935" s="1030"/>
      <c r="AR935" s="1030"/>
      <c r="AS935" s="1030"/>
      <c r="AT935" s="1030"/>
      <c r="AU935" s="1030"/>
      <c r="AV935" s="1030"/>
      <c r="AW935" s="1030"/>
      <c r="AX935" s="1030"/>
      <c r="AY935" s="1030"/>
      <c r="AZ935" s="1030"/>
      <c r="BA935" s="1030"/>
      <c r="BB935" s="1030"/>
      <c r="BC935" s="1030"/>
    </row>
    <row r="936" spans="1:55" s="1" customFormat="1" ht="13.5" hidden="1">
      <c r="A936" s="281"/>
      <c r="B936" s="855" t="s">
        <v>990</v>
      </c>
      <c r="C936" s="281"/>
      <c r="I936" s="891"/>
      <c r="J936" s="903"/>
      <c r="K936" s="17"/>
      <c r="L936" s="17"/>
      <c r="M936" s="17"/>
      <c r="N936" s="17"/>
      <c r="O936" s="1168"/>
      <c r="P936" s="1179"/>
      <c r="Q936" s="17"/>
      <c r="R936" s="848"/>
      <c r="S936" s="849"/>
      <c r="W936" s="373"/>
      <c r="X936" s="373"/>
      <c r="Y936" s="373"/>
      <c r="Z936" s="1030"/>
      <c r="AA936" s="1030"/>
      <c r="AB936" s="1030"/>
      <c r="AC936" s="1030"/>
      <c r="AD936" s="1030"/>
      <c r="AE936" s="1030"/>
      <c r="AF936" s="1030"/>
      <c r="AG936" s="1030"/>
      <c r="AH936" s="1030"/>
      <c r="AI936" s="1030"/>
      <c r="AJ936" s="1030"/>
      <c r="AK936" s="1030"/>
      <c r="AL936" s="1030"/>
      <c r="AM936" s="1030"/>
      <c r="AN936" s="1030"/>
      <c r="AO936" s="1030"/>
      <c r="AP936" s="1030"/>
      <c r="AQ936" s="1030"/>
      <c r="AR936" s="1030"/>
      <c r="AS936" s="1030"/>
      <c r="AT936" s="1030"/>
      <c r="AU936" s="1030"/>
      <c r="AV936" s="1030"/>
      <c r="AW936" s="1030"/>
      <c r="AX936" s="1030"/>
      <c r="AY936" s="1030"/>
      <c r="AZ936" s="1030"/>
      <c r="BA936" s="1030"/>
      <c r="BB936" s="1030"/>
      <c r="BC936" s="1030"/>
    </row>
    <row r="937" spans="1:55" s="1" customFormat="1" ht="13.5" hidden="1">
      <c r="A937" s="281"/>
      <c r="B937" s="855" t="s">
        <v>617</v>
      </c>
      <c r="C937" s="281"/>
      <c r="I937" s="891"/>
      <c r="J937" s="903"/>
      <c r="K937" s="17"/>
      <c r="L937" s="17"/>
      <c r="M937" s="17"/>
      <c r="N937" s="17"/>
      <c r="O937" s="1168"/>
      <c r="P937" s="1179"/>
      <c r="Q937" s="17"/>
      <c r="R937" s="848"/>
      <c r="S937" s="849"/>
      <c r="W937" s="373"/>
      <c r="X937" s="373"/>
      <c r="Y937" s="373"/>
      <c r="Z937" s="1030"/>
      <c r="AA937" s="1030"/>
      <c r="AB937" s="1030"/>
      <c r="AC937" s="1030"/>
      <c r="AD937" s="1030"/>
      <c r="AE937" s="1030"/>
      <c r="AF937" s="1030"/>
      <c r="AG937" s="1030"/>
      <c r="AH937" s="1030"/>
      <c r="AI937" s="1030"/>
      <c r="AJ937" s="1030"/>
      <c r="AK937" s="1030"/>
      <c r="AL937" s="1030"/>
      <c r="AM937" s="1030"/>
      <c r="AN937" s="1030"/>
      <c r="AO937" s="1030"/>
      <c r="AP937" s="1030"/>
      <c r="AQ937" s="1030"/>
      <c r="AR937" s="1030"/>
      <c r="AS937" s="1030"/>
      <c r="AT937" s="1030"/>
      <c r="AU937" s="1030"/>
      <c r="AV937" s="1030"/>
      <c r="AW937" s="1030"/>
      <c r="AX937" s="1030"/>
      <c r="AY937" s="1030"/>
      <c r="AZ937" s="1030"/>
      <c r="BA937" s="1030"/>
      <c r="BB937" s="1030"/>
      <c r="BC937" s="1030"/>
    </row>
    <row r="938" spans="1:55" s="1" customFormat="1" ht="13.5" hidden="1">
      <c r="A938" s="281"/>
      <c r="B938" s="855" t="s">
        <v>350</v>
      </c>
      <c r="C938" s="281"/>
      <c r="I938" s="891"/>
      <c r="J938" s="903"/>
      <c r="K938" s="17"/>
      <c r="L938" s="17"/>
      <c r="M938" s="17"/>
      <c r="N938" s="17"/>
      <c r="O938" s="1168"/>
      <c r="P938" s="1179"/>
      <c r="Q938" s="17"/>
      <c r="R938" s="848"/>
      <c r="S938" s="849"/>
      <c r="W938" s="373"/>
      <c r="X938" s="373"/>
      <c r="Y938" s="373"/>
      <c r="Z938" s="1030"/>
      <c r="AA938" s="1030"/>
      <c r="AB938" s="1030"/>
      <c r="AC938" s="1030"/>
      <c r="AD938" s="1030"/>
      <c r="AE938" s="1030"/>
      <c r="AF938" s="1030"/>
      <c r="AG938" s="1030"/>
      <c r="AH938" s="1030"/>
      <c r="AI938" s="1030"/>
      <c r="AJ938" s="1030"/>
      <c r="AK938" s="1030"/>
      <c r="AL938" s="1030"/>
      <c r="AM938" s="1030"/>
      <c r="AN938" s="1030"/>
      <c r="AO938" s="1030"/>
      <c r="AP938" s="1030"/>
      <c r="AQ938" s="1030"/>
      <c r="AR938" s="1030"/>
      <c r="AS938" s="1030"/>
      <c r="AT938" s="1030"/>
      <c r="AU938" s="1030"/>
      <c r="AV938" s="1030"/>
      <c r="AW938" s="1030"/>
      <c r="AX938" s="1030"/>
      <c r="AY938" s="1030"/>
      <c r="AZ938" s="1030"/>
      <c r="BA938" s="1030"/>
      <c r="BB938" s="1030"/>
      <c r="BC938" s="1030"/>
    </row>
    <row r="939" spans="1:55" s="1" customFormat="1" ht="13.5" hidden="1">
      <c r="A939" s="281"/>
      <c r="B939" s="600"/>
      <c r="C939" s="281"/>
      <c r="I939" s="891"/>
      <c r="J939" s="903"/>
      <c r="K939" s="17"/>
      <c r="L939" s="17"/>
      <c r="M939" s="17"/>
      <c r="N939" s="17"/>
      <c r="O939" s="1168"/>
      <c r="P939" s="1179"/>
      <c r="Q939" s="17"/>
      <c r="R939" s="848"/>
      <c r="S939" s="849"/>
      <c r="W939" s="373"/>
      <c r="X939" s="373"/>
      <c r="Y939" s="373"/>
      <c r="Z939" s="1030"/>
      <c r="AA939" s="1030"/>
      <c r="AB939" s="1030"/>
      <c r="AC939" s="1030"/>
      <c r="AD939" s="1030"/>
      <c r="AE939" s="1030"/>
      <c r="AF939" s="1030"/>
      <c r="AG939" s="1030"/>
      <c r="AH939" s="1030"/>
      <c r="AI939" s="1030"/>
      <c r="AJ939" s="1030"/>
      <c r="AK939" s="1030"/>
      <c r="AL939" s="1030"/>
      <c r="AM939" s="1030"/>
      <c r="AN939" s="1030"/>
      <c r="AO939" s="1030"/>
      <c r="AP939" s="1030"/>
      <c r="AQ939" s="1030"/>
      <c r="AR939" s="1030"/>
      <c r="AS939" s="1030"/>
      <c r="AT939" s="1030"/>
      <c r="AU939" s="1030"/>
      <c r="AV939" s="1030"/>
      <c r="AW939" s="1030"/>
      <c r="AX939" s="1030"/>
      <c r="AY939" s="1030"/>
      <c r="AZ939" s="1030"/>
      <c r="BA939" s="1030"/>
      <c r="BB939" s="1030"/>
      <c r="BC939" s="1030"/>
    </row>
    <row r="940" spans="1:55" s="1" customFormat="1" ht="13.5" hidden="1">
      <c r="A940" s="281"/>
      <c r="B940" s="854" t="s">
        <v>991</v>
      </c>
      <c r="C940" s="281"/>
      <c r="I940" s="891"/>
      <c r="J940" s="903"/>
      <c r="K940" s="17"/>
      <c r="L940" s="17"/>
      <c r="M940" s="17"/>
      <c r="N940" s="17"/>
      <c r="O940" s="1168"/>
      <c r="P940" s="1179"/>
      <c r="Q940" s="17"/>
      <c r="R940" s="848"/>
      <c r="S940" s="849"/>
      <c r="W940" s="373"/>
      <c r="X940" s="373"/>
      <c r="Y940" s="373"/>
      <c r="Z940" s="1030"/>
      <c r="AA940" s="1030"/>
      <c r="AB940" s="1030"/>
      <c r="AC940" s="1030"/>
      <c r="AD940" s="1030"/>
      <c r="AE940" s="1030"/>
      <c r="AF940" s="1030"/>
      <c r="AG940" s="1030"/>
      <c r="AH940" s="1030"/>
      <c r="AI940" s="1030"/>
      <c r="AJ940" s="1030"/>
      <c r="AK940" s="1030"/>
      <c r="AL940" s="1030"/>
      <c r="AM940" s="1030"/>
      <c r="AN940" s="1030"/>
      <c r="AO940" s="1030"/>
      <c r="AP940" s="1030"/>
      <c r="AQ940" s="1030"/>
      <c r="AR940" s="1030"/>
      <c r="AS940" s="1030"/>
      <c r="AT940" s="1030"/>
      <c r="AU940" s="1030"/>
      <c r="AV940" s="1030"/>
      <c r="AW940" s="1030"/>
      <c r="AX940" s="1030"/>
      <c r="AY940" s="1030"/>
      <c r="AZ940" s="1030"/>
      <c r="BA940" s="1030"/>
      <c r="BB940" s="1030"/>
      <c r="BC940" s="1030"/>
    </row>
    <row r="941" spans="1:55" s="1" customFormat="1" ht="13.5" hidden="1">
      <c r="A941" s="281"/>
      <c r="B941" s="600"/>
      <c r="C941" s="281"/>
      <c r="I941" s="891"/>
      <c r="J941" s="903"/>
      <c r="K941" s="17"/>
      <c r="L941" s="17"/>
      <c r="M941" s="17"/>
      <c r="N941" s="17"/>
      <c r="O941" s="1168"/>
      <c r="P941" s="1179"/>
      <c r="Q941" s="17"/>
      <c r="R941" s="848"/>
      <c r="S941" s="849"/>
      <c r="W941" s="373"/>
      <c r="X941" s="373"/>
      <c r="Y941" s="373"/>
      <c r="Z941" s="1030"/>
      <c r="AA941" s="1030"/>
      <c r="AB941" s="1030"/>
      <c r="AC941" s="1030"/>
      <c r="AD941" s="1030"/>
      <c r="AE941" s="1030"/>
      <c r="AF941" s="1030"/>
      <c r="AG941" s="1030"/>
      <c r="AH941" s="1030"/>
      <c r="AI941" s="1030"/>
      <c r="AJ941" s="1030"/>
      <c r="AK941" s="1030"/>
      <c r="AL941" s="1030"/>
      <c r="AM941" s="1030"/>
      <c r="AN941" s="1030"/>
      <c r="AO941" s="1030"/>
      <c r="AP941" s="1030"/>
      <c r="AQ941" s="1030"/>
      <c r="AR941" s="1030"/>
      <c r="AS941" s="1030"/>
      <c r="AT941" s="1030"/>
      <c r="AU941" s="1030"/>
      <c r="AV941" s="1030"/>
      <c r="AW941" s="1030"/>
      <c r="AX941" s="1030"/>
      <c r="AY941" s="1030"/>
      <c r="AZ941" s="1030"/>
      <c r="BA941" s="1030"/>
      <c r="BB941" s="1030"/>
      <c r="BC941" s="1030"/>
    </row>
    <row r="942" spans="1:55" s="1" customFormat="1" ht="13.5" hidden="1">
      <c r="A942" s="281"/>
      <c r="B942" s="854" t="s">
        <v>634</v>
      </c>
      <c r="C942" s="281"/>
      <c r="I942" s="891"/>
      <c r="J942" s="903"/>
      <c r="K942" s="17"/>
      <c r="L942" s="17"/>
      <c r="M942" s="17"/>
      <c r="N942" s="17"/>
      <c r="O942" s="1168"/>
      <c r="P942" s="1179"/>
      <c r="Q942" s="17"/>
      <c r="R942" s="848"/>
      <c r="S942" s="849"/>
      <c r="W942" s="373"/>
      <c r="X942" s="373"/>
      <c r="Y942" s="373"/>
      <c r="Z942" s="1030"/>
      <c r="AA942" s="1030"/>
      <c r="AB942" s="1030"/>
      <c r="AC942" s="1030"/>
      <c r="AD942" s="1030"/>
      <c r="AE942" s="1030"/>
      <c r="AF942" s="1030"/>
      <c r="AG942" s="1030"/>
      <c r="AH942" s="1030"/>
      <c r="AI942" s="1030"/>
      <c r="AJ942" s="1030"/>
      <c r="AK942" s="1030"/>
      <c r="AL942" s="1030"/>
      <c r="AM942" s="1030"/>
      <c r="AN942" s="1030"/>
      <c r="AO942" s="1030"/>
      <c r="AP942" s="1030"/>
      <c r="AQ942" s="1030"/>
      <c r="AR942" s="1030"/>
      <c r="AS942" s="1030"/>
      <c r="AT942" s="1030"/>
      <c r="AU942" s="1030"/>
      <c r="AV942" s="1030"/>
      <c r="AW942" s="1030"/>
      <c r="AX942" s="1030"/>
      <c r="AY942" s="1030"/>
      <c r="AZ942" s="1030"/>
      <c r="BA942" s="1030"/>
      <c r="BB942" s="1030"/>
      <c r="BC942" s="1030"/>
    </row>
    <row r="943" spans="1:55" s="1" customFormat="1" ht="13.5" hidden="1">
      <c r="A943" s="281"/>
      <c r="B943" s="600"/>
      <c r="C943" s="281"/>
      <c r="I943" s="891"/>
      <c r="J943" s="903"/>
      <c r="K943" s="17"/>
      <c r="L943" s="17"/>
      <c r="M943" s="17"/>
      <c r="N943" s="17"/>
      <c r="O943" s="1168"/>
      <c r="P943" s="1179"/>
      <c r="Q943" s="17"/>
      <c r="R943" s="848"/>
      <c r="S943" s="849"/>
      <c r="W943" s="373"/>
      <c r="X943" s="373"/>
      <c r="Y943" s="373"/>
      <c r="Z943" s="1030"/>
      <c r="AA943" s="1030"/>
      <c r="AB943" s="1030"/>
      <c r="AC943" s="1030"/>
      <c r="AD943" s="1030"/>
      <c r="AE943" s="1030"/>
      <c r="AF943" s="1030"/>
      <c r="AG943" s="1030"/>
      <c r="AH943" s="1030"/>
      <c r="AI943" s="1030"/>
      <c r="AJ943" s="1030"/>
      <c r="AK943" s="1030"/>
      <c r="AL943" s="1030"/>
      <c r="AM943" s="1030"/>
      <c r="AN943" s="1030"/>
      <c r="AO943" s="1030"/>
      <c r="AP943" s="1030"/>
      <c r="AQ943" s="1030"/>
      <c r="AR943" s="1030"/>
      <c r="AS943" s="1030"/>
      <c r="AT943" s="1030"/>
      <c r="AU943" s="1030"/>
      <c r="AV943" s="1030"/>
      <c r="AW943" s="1030"/>
      <c r="AX943" s="1030"/>
      <c r="AY943" s="1030"/>
      <c r="AZ943" s="1030"/>
      <c r="BA943" s="1030"/>
      <c r="BB943" s="1030"/>
      <c r="BC943" s="1030"/>
    </row>
    <row r="944" spans="1:55" s="1" customFormat="1" ht="13.5" hidden="1">
      <c r="A944" s="281"/>
      <c r="B944" s="854" t="s">
        <v>992</v>
      </c>
      <c r="C944" s="281"/>
      <c r="I944" s="891"/>
      <c r="J944" s="903"/>
      <c r="K944" s="17"/>
      <c r="L944" s="17"/>
      <c r="M944" s="17"/>
      <c r="N944" s="17"/>
      <c r="O944" s="1168"/>
      <c r="P944" s="1179"/>
      <c r="Q944" s="17"/>
      <c r="R944" s="848"/>
      <c r="S944" s="849"/>
      <c r="W944" s="373"/>
      <c r="X944" s="373"/>
      <c r="Y944" s="373"/>
      <c r="Z944" s="1030"/>
      <c r="AA944" s="1030"/>
      <c r="AB944" s="1030"/>
      <c r="AC944" s="1030"/>
      <c r="AD944" s="1030"/>
      <c r="AE944" s="1030"/>
      <c r="AF944" s="1030"/>
      <c r="AG944" s="1030"/>
      <c r="AH944" s="1030"/>
      <c r="AI944" s="1030"/>
      <c r="AJ944" s="1030"/>
      <c r="AK944" s="1030"/>
      <c r="AL944" s="1030"/>
      <c r="AM944" s="1030"/>
      <c r="AN944" s="1030"/>
      <c r="AO944" s="1030"/>
      <c r="AP944" s="1030"/>
      <c r="AQ944" s="1030"/>
      <c r="AR944" s="1030"/>
      <c r="AS944" s="1030"/>
      <c r="AT944" s="1030"/>
      <c r="AU944" s="1030"/>
      <c r="AV944" s="1030"/>
      <c r="AW944" s="1030"/>
      <c r="AX944" s="1030"/>
      <c r="AY944" s="1030"/>
      <c r="AZ944" s="1030"/>
      <c r="BA944" s="1030"/>
      <c r="BB944" s="1030"/>
      <c r="BC944" s="1030"/>
    </row>
    <row r="945" spans="1:55" s="1" customFormat="1" ht="13.5" hidden="1">
      <c r="A945" s="281"/>
      <c r="B945" s="852" t="s">
        <v>993</v>
      </c>
      <c r="C945" s="281"/>
      <c r="I945" s="891"/>
      <c r="J945" s="903"/>
      <c r="K945" s="17"/>
      <c r="L945" s="17"/>
      <c r="M945" s="17"/>
      <c r="N945" s="17"/>
      <c r="O945" s="1168"/>
      <c r="P945" s="1179"/>
      <c r="Q945" s="17"/>
      <c r="R945" s="848"/>
      <c r="S945" s="849"/>
      <c r="W945" s="373"/>
      <c r="X945" s="373"/>
      <c r="Y945" s="373"/>
      <c r="Z945" s="1030"/>
      <c r="AA945" s="1030"/>
      <c r="AB945" s="1030"/>
      <c r="AC945" s="1030"/>
      <c r="AD945" s="1030"/>
      <c r="AE945" s="1030"/>
      <c r="AF945" s="1030"/>
      <c r="AG945" s="1030"/>
      <c r="AH945" s="1030"/>
      <c r="AI945" s="1030"/>
      <c r="AJ945" s="1030"/>
      <c r="AK945" s="1030"/>
      <c r="AL945" s="1030"/>
      <c r="AM945" s="1030"/>
      <c r="AN945" s="1030"/>
      <c r="AO945" s="1030"/>
      <c r="AP945" s="1030"/>
      <c r="AQ945" s="1030"/>
      <c r="AR945" s="1030"/>
      <c r="AS945" s="1030"/>
      <c r="AT945" s="1030"/>
      <c r="AU945" s="1030"/>
      <c r="AV945" s="1030"/>
      <c r="AW945" s="1030"/>
      <c r="AX945" s="1030"/>
      <c r="AY945" s="1030"/>
      <c r="AZ945" s="1030"/>
      <c r="BA945" s="1030"/>
      <c r="BB945" s="1030"/>
      <c r="BC945" s="1030"/>
    </row>
    <row r="946" spans="1:55" s="1" customFormat="1" ht="13.5" hidden="1">
      <c r="A946" s="281"/>
      <c r="B946" s="852" t="s">
        <v>994</v>
      </c>
      <c r="C946" s="281"/>
      <c r="I946" s="891"/>
      <c r="J946" s="903"/>
      <c r="K946" s="17"/>
      <c r="L946" s="17"/>
      <c r="M946" s="17"/>
      <c r="N946" s="17"/>
      <c r="O946" s="1168"/>
      <c r="P946" s="1179"/>
      <c r="Q946" s="17"/>
      <c r="R946" s="848"/>
      <c r="S946" s="849"/>
      <c r="W946" s="373"/>
      <c r="X946" s="373"/>
      <c r="Y946" s="373"/>
      <c r="Z946" s="1030"/>
      <c r="AA946" s="1030"/>
      <c r="AB946" s="1030"/>
      <c r="AC946" s="1030"/>
      <c r="AD946" s="1030"/>
      <c r="AE946" s="1030"/>
      <c r="AF946" s="1030"/>
      <c r="AG946" s="1030"/>
      <c r="AH946" s="1030"/>
      <c r="AI946" s="1030"/>
      <c r="AJ946" s="1030"/>
      <c r="AK946" s="1030"/>
      <c r="AL946" s="1030"/>
      <c r="AM946" s="1030"/>
      <c r="AN946" s="1030"/>
      <c r="AO946" s="1030"/>
      <c r="AP946" s="1030"/>
      <c r="AQ946" s="1030"/>
      <c r="AR946" s="1030"/>
      <c r="AS946" s="1030"/>
      <c r="AT946" s="1030"/>
      <c r="AU946" s="1030"/>
      <c r="AV946" s="1030"/>
      <c r="AW946" s="1030"/>
      <c r="AX946" s="1030"/>
      <c r="AY946" s="1030"/>
      <c r="AZ946" s="1030"/>
      <c r="BA946" s="1030"/>
      <c r="BB946" s="1030"/>
      <c r="BC946" s="1030"/>
    </row>
    <row r="947" spans="1:55" s="1" customFormat="1" ht="13.5" hidden="1">
      <c r="A947" s="281"/>
      <c r="B947" s="852" t="s">
        <v>995</v>
      </c>
      <c r="C947" s="281"/>
      <c r="I947" s="891"/>
      <c r="J947" s="903"/>
      <c r="K947" s="17"/>
      <c r="L947" s="17"/>
      <c r="M947" s="17"/>
      <c r="N947" s="17"/>
      <c r="O947" s="1168"/>
      <c r="P947" s="1179"/>
      <c r="Q947" s="17"/>
      <c r="R947" s="848"/>
      <c r="S947" s="849"/>
      <c r="W947" s="373"/>
      <c r="X947" s="373"/>
      <c r="Y947" s="373"/>
      <c r="Z947" s="1030"/>
      <c r="AA947" s="1030"/>
      <c r="AB947" s="1030"/>
      <c r="AC947" s="1030"/>
      <c r="AD947" s="1030"/>
      <c r="AE947" s="1030"/>
      <c r="AF947" s="1030"/>
      <c r="AG947" s="1030"/>
      <c r="AH947" s="1030"/>
      <c r="AI947" s="1030"/>
      <c r="AJ947" s="1030"/>
      <c r="AK947" s="1030"/>
      <c r="AL947" s="1030"/>
      <c r="AM947" s="1030"/>
      <c r="AN947" s="1030"/>
      <c r="AO947" s="1030"/>
      <c r="AP947" s="1030"/>
      <c r="AQ947" s="1030"/>
      <c r="AR947" s="1030"/>
      <c r="AS947" s="1030"/>
      <c r="AT947" s="1030"/>
      <c r="AU947" s="1030"/>
      <c r="AV947" s="1030"/>
      <c r="AW947" s="1030"/>
      <c r="AX947" s="1030"/>
      <c r="AY947" s="1030"/>
      <c r="AZ947" s="1030"/>
      <c r="BA947" s="1030"/>
      <c r="BB947" s="1030"/>
      <c r="BC947" s="1030"/>
    </row>
    <row r="948" spans="1:55" s="1" customFormat="1" ht="13.5" hidden="1">
      <c r="A948" s="281"/>
      <c r="B948" s="852" t="s">
        <v>996</v>
      </c>
      <c r="C948" s="281"/>
      <c r="I948" s="891"/>
      <c r="J948" s="903"/>
      <c r="K948" s="17"/>
      <c r="L948" s="17"/>
      <c r="M948" s="17"/>
      <c r="N948" s="17"/>
      <c r="O948" s="1168"/>
      <c r="P948" s="1179"/>
      <c r="Q948" s="17"/>
      <c r="R948" s="848"/>
      <c r="S948" s="849"/>
      <c r="W948" s="373"/>
      <c r="X948" s="373"/>
      <c r="Y948" s="373"/>
      <c r="Z948" s="1030"/>
      <c r="AA948" s="1030"/>
      <c r="AB948" s="1030"/>
      <c r="AC948" s="1030"/>
      <c r="AD948" s="1030"/>
      <c r="AE948" s="1030"/>
      <c r="AF948" s="1030"/>
      <c r="AG948" s="1030"/>
      <c r="AH948" s="1030"/>
      <c r="AI948" s="1030"/>
      <c r="AJ948" s="1030"/>
      <c r="AK948" s="1030"/>
      <c r="AL948" s="1030"/>
      <c r="AM948" s="1030"/>
      <c r="AN948" s="1030"/>
      <c r="AO948" s="1030"/>
      <c r="AP948" s="1030"/>
      <c r="AQ948" s="1030"/>
      <c r="AR948" s="1030"/>
      <c r="AS948" s="1030"/>
      <c r="AT948" s="1030"/>
      <c r="AU948" s="1030"/>
      <c r="AV948" s="1030"/>
      <c r="AW948" s="1030"/>
      <c r="AX948" s="1030"/>
      <c r="AY948" s="1030"/>
      <c r="AZ948" s="1030"/>
      <c r="BA948" s="1030"/>
      <c r="BB948" s="1030"/>
      <c r="BC948" s="1030"/>
    </row>
    <row r="949" spans="1:55" s="1" customFormat="1" ht="13.5" hidden="1">
      <c r="A949" s="281"/>
      <c r="B949" s="852" t="s">
        <v>997</v>
      </c>
      <c r="C949" s="281"/>
      <c r="I949" s="891"/>
      <c r="J949" s="903"/>
      <c r="K949" s="17"/>
      <c r="L949" s="17"/>
      <c r="M949" s="17"/>
      <c r="N949" s="17"/>
      <c r="O949" s="1168"/>
      <c r="P949" s="1179"/>
      <c r="Q949" s="17"/>
      <c r="R949" s="848"/>
      <c r="S949" s="849"/>
      <c r="W949" s="373"/>
      <c r="X949" s="373"/>
      <c r="Y949" s="373"/>
      <c r="Z949" s="1030"/>
      <c r="AA949" s="1030"/>
      <c r="AB949" s="1030"/>
      <c r="AC949" s="1030"/>
      <c r="AD949" s="1030"/>
      <c r="AE949" s="1030"/>
      <c r="AF949" s="1030"/>
      <c r="AG949" s="1030"/>
      <c r="AH949" s="1030"/>
      <c r="AI949" s="1030"/>
      <c r="AJ949" s="1030"/>
      <c r="AK949" s="1030"/>
      <c r="AL949" s="1030"/>
      <c r="AM949" s="1030"/>
      <c r="AN949" s="1030"/>
      <c r="AO949" s="1030"/>
      <c r="AP949" s="1030"/>
      <c r="AQ949" s="1030"/>
      <c r="AR949" s="1030"/>
      <c r="AS949" s="1030"/>
      <c r="AT949" s="1030"/>
      <c r="AU949" s="1030"/>
      <c r="AV949" s="1030"/>
      <c r="AW949" s="1030"/>
      <c r="AX949" s="1030"/>
      <c r="AY949" s="1030"/>
      <c r="AZ949" s="1030"/>
      <c r="BA949" s="1030"/>
      <c r="BB949" s="1030"/>
      <c r="BC949" s="1030"/>
    </row>
    <row r="950" spans="1:55" s="1" customFormat="1" ht="13.5" hidden="1">
      <c r="A950" s="281"/>
      <c r="B950" s="852" t="s">
        <v>998</v>
      </c>
      <c r="C950" s="281"/>
      <c r="I950" s="891"/>
      <c r="J950" s="903"/>
      <c r="K950" s="17"/>
      <c r="L950" s="17"/>
      <c r="M950" s="17"/>
      <c r="N950" s="17"/>
      <c r="O950" s="1168"/>
      <c r="P950" s="1179"/>
      <c r="Q950" s="17"/>
      <c r="R950" s="848"/>
      <c r="S950" s="849"/>
      <c r="W950" s="373"/>
      <c r="X950" s="373"/>
      <c r="Y950" s="373"/>
      <c r="Z950" s="1030"/>
      <c r="AA950" s="1030"/>
      <c r="AB950" s="1030"/>
      <c r="AC950" s="1030"/>
      <c r="AD950" s="1030"/>
      <c r="AE950" s="1030"/>
      <c r="AF950" s="1030"/>
      <c r="AG950" s="1030"/>
      <c r="AH950" s="1030"/>
      <c r="AI950" s="1030"/>
      <c r="AJ950" s="1030"/>
      <c r="AK950" s="1030"/>
      <c r="AL950" s="1030"/>
      <c r="AM950" s="1030"/>
      <c r="AN950" s="1030"/>
      <c r="AO950" s="1030"/>
      <c r="AP950" s="1030"/>
      <c r="AQ950" s="1030"/>
      <c r="AR950" s="1030"/>
      <c r="AS950" s="1030"/>
      <c r="AT950" s="1030"/>
      <c r="AU950" s="1030"/>
      <c r="AV950" s="1030"/>
      <c r="AW950" s="1030"/>
      <c r="AX950" s="1030"/>
      <c r="AY950" s="1030"/>
      <c r="AZ950" s="1030"/>
      <c r="BA950" s="1030"/>
      <c r="BB950" s="1030"/>
      <c r="BC950" s="1030"/>
    </row>
    <row r="951" spans="1:55" s="1" customFormat="1" ht="13.5" hidden="1">
      <c r="A951" s="281"/>
      <c r="B951" s="855" t="s">
        <v>390</v>
      </c>
      <c r="C951" s="281"/>
      <c r="I951" s="891"/>
      <c r="J951" s="903"/>
      <c r="K951" s="17"/>
      <c r="L951" s="17"/>
      <c r="M951" s="17"/>
      <c r="N951" s="17"/>
      <c r="O951" s="1168"/>
      <c r="P951" s="1179"/>
      <c r="Q951" s="17"/>
      <c r="R951" s="848"/>
      <c r="S951" s="849"/>
      <c r="W951" s="373"/>
      <c r="X951" s="373"/>
      <c r="Y951" s="373"/>
      <c r="Z951" s="1030"/>
      <c r="AA951" s="1030"/>
      <c r="AB951" s="1030"/>
      <c r="AC951" s="1030"/>
      <c r="AD951" s="1030"/>
      <c r="AE951" s="1030"/>
      <c r="AF951" s="1030"/>
      <c r="AG951" s="1030"/>
      <c r="AH951" s="1030"/>
      <c r="AI951" s="1030"/>
      <c r="AJ951" s="1030"/>
      <c r="AK951" s="1030"/>
      <c r="AL951" s="1030"/>
      <c r="AM951" s="1030"/>
      <c r="AN951" s="1030"/>
      <c r="AO951" s="1030"/>
      <c r="AP951" s="1030"/>
      <c r="AQ951" s="1030"/>
      <c r="AR951" s="1030"/>
      <c r="AS951" s="1030"/>
      <c r="AT951" s="1030"/>
      <c r="AU951" s="1030"/>
      <c r="AV951" s="1030"/>
      <c r="AW951" s="1030"/>
      <c r="AX951" s="1030"/>
      <c r="AY951" s="1030"/>
      <c r="AZ951" s="1030"/>
      <c r="BA951" s="1030"/>
      <c r="BB951" s="1030"/>
      <c r="BC951" s="1030"/>
    </row>
    <row r="952" spans="1:55" s="1" customFormat="1" ht="13.5" hidden="1">
      <c r="A952" s="281"/>
      <c r="B952" s="288"/>
      <c r="C952" s="281"/>
      <c r="I952" s="891"/>
      <c r="J952" s="903"/>
      <c r="K952" s="17"/>
      <c r="L952" s="17"/>
      <c r="M952" s="17"/>
      <c r="N952" s="17"/>
      <c r="O952" s="1168"/>
      <c r="P952" s="1179"/>
      <c r="Q952" s="17"/>
      <c r="R952" s="848"/>
      <c r="S952" s="849"/>
      <c r="W952" s="373"/>
      <c r="X952" s="373"/>
      <c r="Y952" s="373"/>
      <c r="Z952" s="1030"/>
      <c r="AA952" s="1030"/>
      <c r="AB952" s="1030"/>
      <c r="AC952" s="1030"/>
      <c r="AD952" s="1030"/>
      <c r="AE952" s="1030"/>
      <c r="AF952" s="1030"/>
      <c r="AG952" s="1030"/>
      <c r="AH952" s="1030"/>
      <c r="AI952" s="1030"/>
      <c r="AJ952" s="1030"/>
      <c r="AK952" s="1030"/>
      <c r="AL952" s="1030"/>
      <c r="AM952" s="1030"/>
      <c r="AN952" s="1030"/>
      <c r="AO952" s="1030"/>
      <c r="AP952" s="1030"/>
      <c r="AQ952" s="1030"/>
      <c r="AR952" s="1030"/>
      <c r="AS952" s="1030"/>
      <c r="AT952" s="1030"/>
      <c r="AU952" s="1030"/>
      <c r="AV952" s="1030"/>
      <c r="AW952" s="1030"/>
      <c r="AX952" s="1030"/>
      <c r="AY952" s="1030"/>
      <c r="AZ952" s="1030"/>
      <c r="BA952" s="1030"/>
      <c r="BB952" s="1030"/>
      <c r="BC952" s="1030"/>
    </row>
    <row r="953" spans="1:55" s="1" customFormat="1" ht="13.5" hidden="1">
      <c r="A953" s="281"/>
      <c r="B953" s="854" t="s">
        <v>999</v>
      </c>
      <c r="C953" s="281"/>
      <c r="I953" s="891"/>
      <c r="J953" s="903"/>
      <c r="K953" s="17"/>
      <c r="L953" s="17"/>
      <c r="M953" s="17"/>
      <c r="N953" s="17"/>
      <c r="O953" s="1168"/>
      <c r="P953" s="1179"/>
      <c r="Q953" s="17"/>
      <c r="R953" s="848"/>
      <c r="S953" s="849"/>
      <c r="W953" s="373"/>
      <c r="X953" s="373"/>
      <c r="Y953" s="373"/>
      <c r="Z953" s="1030"/>
      <c r="AA953" s="1030"/>
      <c r="AB953" s="1030"/>
      <c r="AC953" s="1030"/>
      <c r="AD953" s="1030"/>
      <c r="AE953" s="1030"/>
      <c r="AF953" s="1030"/>
      <c r="AG953" s="1030"/>
      <c r="AH953" s="1030"/>
      <c r="AI953" s="1030"/>
      <c r="AJ953" s="1030"/>
      <c r="AK953" s="1030"/>
      <c r="AL953" s="1030"/>
      <c r="AM953" s="1030"/>
      <c r="AN953" s="1030"/>
      <c r="AO953" s="1030"/>
      <c r="AP953" s="1030"/>
      <c r="AQ953" s="1030"/>
      <c r="AR953" s="1030"/>
      <c r="AS953" s="1030"/>
      <c r="AT953" s="1030"/>
      <c r="AU953" s="1030"/>
      <c r="AV953" s="1030"/>
      <c r="AW953" s="1030"/>
      <c r="AX953" s="1030"/>
      <c r="AY953" s="1030"/>
      <c r="AZ953" s="1030"/>
      <c r="BA953" s="1030"/>
      <c r="BB953" s="1030"/>
      <c r="BC953" s="1030"/>
    </row>
    <row r="954" spans="1:55" s="1" customFormat="1" ht="13.5" hidden="1">
      <c r="A954" s="281"/>
      <c r="B954" s="600"/>
      <c r="C954" s="281"/>
      <c r="I954" s="891"/>
      <c r="J954" s="903"/>
      <c r="K954" s="17"/>
      <c r="L954" s="17"/>
      <c r="M954" s="17"/>
      <c r="N954" s="17"/>
      <c r="O954" s="1168"/>
      <c r="P954" s="1179"/>
      <c r="Q954" s="17"/>
      <c r="R954" s="848"/>
      <c r="S954" s="849"/>
      <c r="W954" s="373"/>
      <c r="X954" s="373"/>
      <c r="Y954" s="373"/>
      <c r="Z954" s="1030"/>
      <c r="AA954" s="1030"/>
      <c r="AB954" s="1030"/>
      <c r="AC954" s="1030"/>
      <c r="AD954" s="1030"/>
      <c r="AE954" s="1030"/>
      <c r="AF954" s="1030"/>
      <c r="AG954" s="1030"/>
      <c r="AH954" s="1030"/>
      <c r="AI954" s="1030"/>
      <c r="AJ954" s="1030"/>
      <c r="AK954" s="1030"/>
      <c r="AL954" s="1030"/>
      <c r="AM954" s="1030"/>
      <c r="AN954" s="1030"/>
      <c r="AO954" s="1030"/>
      <c r="AP954" s="1030"/>
      <c r="AQ954" s="1030"/>
      <c r="AR954" s="1030"/>
      <c r="AS954" s="1030"/>
      <c r="AT954" s="1030"/>
      <c r="AU954" s="1030"/>
      <c r="AV954" s="1030"/>
      <c r="AW954" s="1030"/>
      <c r="AX954" s="1030"/>
      <c r="AY954" s="1030"/>
      <c r="AZ954" s="1030"/>
      <c r="BA954" s="1030"/>
      <c r="BB954" s="1030"/>
      <c r="BC954" s="1030"/>
    </row>
    <row r="955" spans="1:55" s="1" customFormat="1" ht="13.5" hidden="1">
      <c r="A955" s="281"/>
      <c r="B955" s="854" t="s">
        <v>659</v>
      </c>
      <c r="C955" s="281"/>
      <c r="I955" s="891"/>
      <c r="J955" s="903"/>
      <c r="K955" s="17"/>
      <c r="L955" s="17"/>
      <c r="M955" s="17"/>
      <c r="N955" s="17"/>
      <c r="O955" s="1168"/>
      <c r="P955" s="1179"/>
      <c r="Q955" s="17"/>
      <c r="R955" s="848"/>
      <c r="S955" s="849"/>
      <c r="W955" s="373"/>
      <c r="X955" s="373"/>
      <c r="Y955" s="373"/>
      <c r="Z955" s="1030"/>
      <c r="AA955" s="1030"/>
      <c r="AB955" s="1030"/>
      <c r="AC955" s="1030"/>
      <c r="AD955" s="1030"/>
      <c r="AE955" s="1030"/>
      <c r="AF955" s="1030"/>
      <c r="AG955" s="1030"/>
      <c r="AH955" s="1030"/>
      <c r="AI955" s="1030"/>
      <c r="AJ955" s="1030"/>
      <c r="AK955" s="1030"/>
      <c r="AL955" s="1030"/>
      <c r="AM955" s="1030"/>
      <c r="AN955" s="1030"/>
      <c r="AO955" s="1030"/>
      <c r="AP955" s="1030"/>
      <c r="AQ955" s="1030"/>
      <c r="AR955" s="1030"/>
      <c r="AS955" s="1030"/>
      <c r="AT955" s="1030"/>
      <c r="AU955" s="1030"/>
      <c r="AV955" s="1030"/>
      <c r="AW955" s="1030"/>
      <c r="AX955" s="1030"/>
      <c r="AY955" s="1030"/>
      <c r="AZ955" s="1030"/>
      <c r="BA955" s="1030"/>
      <c r="BB955" s="1030"/>
      <c r="BC955" s="1030"/>
    </row>
    <row r="956" spans="1:55" s="1" customFormat="1" ht="13.5" hidden="1">
      <c r="A956" s="281"/>
      <c r="B956" s="600"/>
      <c r="C956" s="281"/>
      <c r="I956" s="891"/>
      <c r="J956" s="903"/>
      <c r="K956" s="17"/>
      <c r="L956" s="17"/>
      <c r="M956" s="17"/>
      <c r="N956" s="17"/>
      <c r="O956" s="1168"/>
      <c r="P956" s="1179"/>
      <c r="Q956" s="17"/>
      <c r="R956" s="848"/>
      <c r="S956" s="849"/>
      <c r="W956" s="373"/>
      <c r="X956" s="373"/>
      <c r="Y956" s="373"/>
      <c r="Z956" s="1030"/>
      <c r="AA956" s="1030"/>
      <c r="AB956" s="1030"/>
      <c r="AC956" s="1030"/>
      <c r="AD956" s="1030"/>
      <c r="AE956" s="1030"/>
      <c r="AF956" s="1030"/>
      <c r="AG956" s="1030"/>
      <c r="AH956" s="1030"/>
      <c r="AI956" s="1030"/>
      <c r="AJ956" s="1030"/>
      <c r="AK956" s="1030"/>
      <c r="AL956" s="1030"/>
      <c r="AM956" s="1030"/>
      <c r="AN956" s="1030"/>
      <c r="AO956" s="1030"/>
      <c r="AP956" s="1030"/>
      <c r="AQ956" s="1030"/>
      <c r="AR956" s="1030"/>
      <c r="AS956" s="1030"/>
      <c r="AT956" s="1030"/>
      <c r="AU956" s="1030"/>
      <c r="AV956" s="1030"/>
      <c r="AW956" s="1030"/>
      <c r="AX956" s="1030"/>
      <c r="AY956" s="1030"/>
      <c r="AZ956" s="1030"/>
      <c r="BA956" s="1030"/>
      <c r="BB956" s="1030"/>
      <c r="BC956" s="1030"/>
    </row>
    <row r="957" spans="1:55" s="1" customFormat="1" ht="13.5" hidden="1">
      <c r="A957" s="281"/>
      <c r="B957" s="854" t="s">
        <v>664</v>
      </c>
      <c r="C957" s="281"/>
      <c r="I957" s="891"/>
      <c r="J957" s="903"/>
      <c r="K957" s="17"/>
      <c r="L957" s="17"/>
      <c r="M957" s="17"/>
      <c r="N957" s="17"/>
      <c r="O957" s="1168"/>
      <c r="P957" s="1179"/>
      <c r="Q957" s="17"/>
      <c r="R957" s="848"/>
      <c r="S957" s="849"/>
      <c r="W957" s="373"/>
      <c r="X957" s="373"/>
      <c r="Y957" s="373"/>
      <c r="Z957" s="1030"/>
      <c r="AA957" s="1030"/>
      <c r="AB957" s="1030"/>
      <c r="AC957" s="1030"/>
      <c r="AD957" s="1030"/>
      <c r="AE957" s="1030"/>
      <c r="AF957" s="1030"/>
      <c r="AG957" s="1030"/>
      <c r="AH957" s="1030"/>
      <c r="AI957" s="1030"/>
      <c r="AJ957" s="1030"/>
      <c r="AK957" s="1030"/>
      <c r="AL957" s="1030"/>
      <c r="AM957" s="1030"/>
      <c r="AN957" s="1030"/>
      <c r="AO957" s="1030"/>
      <c r="AP957" s="1030"/>
      <c r="AQ957" s="1030"/>
      <c r="AR957" s="1030"/>
      <c r="AS957" s="1030"/>
      <c r="AT957" s="1030"/>
      <c r="AU957" s="1030"/>
      <c r="AV957" s="1030"/>
      <c r="AW957" s="1030"/>
      <c r="AX957" s="1030"/>
      <c r="AY957" s="1030"/>
      <c r="AZ957" s="1030"/>
      <c r="BA957" s="1030"/>
      <c r="BB957" s="1030"/>
      <c r="BC957" s="1030"/>
    </row>
    <row r="958" spans="1:55" s="1" customFormat="1" ht="13.5" hidden="1">
      <c r="A958" s="281"/>
      <c r="B958" s="855" t="s">
        <v>390</v>
      </c>
      <c r="C958" s="281"/>
      <c r="I958" s="891"/>
      <c r="J958" s="903"/>
      <c r="K958" s="17"/>
      <c r="L958" s="17"/>
      <c r="M958" s="17"/>
      <c r="N958" s="17"/>
      <c r="O958" s="1168"/>
      <c r="P958" s="1179"/>
      <c r="Q958" s="17"/>
      <c r="R958" s="848"/>
      <c r="S958" s="849"/>
      <c r="W958" s="373"/>
      <c r="X958" s="373"/>
      <c r="Y958" s="373"/>
      <c r="Z958" s="1030"/>
      <c r="AA958" s="1030"/>
      <c r="AB958" s="1030"/>
      <c r="AC958" s="1030"/>
      <c r="AD958" s="1030"/>
      <c r="AE958" s="1030"/>
      <c r="AF958" s="1030"/>
      <c r="AG958" s="1030"/>
      <c r="AH958" s="1030"/>
      <c r="AI958" s="1030"/>
      <c r="AJ958" s="1030"/>
      <c r="AK958" s="1030"/>
      <c r="AL958" s="1030"/>
      <c r="AM958" s="1030"/>
      <c r="AN958" s="1030"/>
      <c r="AO958" s="1030"/>
      <c r="AP958" s="1030"/>
      <c r="AQ958" s="1030"/>
      <c r="AR958" s="1030"/>
      <c r="AS958" s="1030"/>
      <c r="AT958" s="1030"/>
      <c r="AU958" s="1030"/>
      <c r="AV958" s="1030"/>
      <c r="AW958" s="1030"/>
      <c r="AX958" s="1030"/>
      <c r="AY958" s="1030"/>
      <c r="AZ958" s="1030"/>
      <c r="BA958" s="1030"/>
      <c r="BB958" s="1030"/>
      <c r="BC958" s="1030"/>
    </row>
    <row r="959" spans="1:55" s="1" customFormat="1" ht="13.5" hidden="1">
      <c r="A959" s="281"/>
      <c r="B959" s="855" t="s">
        <v>344</v>
      </c>
      <c r="C959" s="281"/>
      <c r="I959" s="891"/>
      <c r="J959" s="903"/>
      <c r="K959" s="17"/>
      <c r="L959" s="17"/>
      <c r="M959" s="17"/>
      <c r="N959" s="17"/>
      <c r="O959" s="1168"/>
      <c r="P959" s="1179"/>
      <c r="Q959" s="17"/>
      <c r="R959" s="848"/>
      <c r="S959" s="849"/>
      <c r="W959" s="373"/>
      <c r="X959" s="373"/>
      <c r="Y959" s="373"/>
      <c r="Z959" s="1030"/>
      <c r="AA959" s="1030"/>
      <c r="AB959" s="1030"/>
      <c r="AC959" s="1030"/>
      <c r="AD959" s="1030"/>
      <c r="AE959" s="1030"/>
      <c r="AF959" s="1030"/>
      <c r="AG959" s="1030"/>
      <c r="AH959" s="1030"/>
      <c r="AI959" s="1030"/>
      <c r="AJ959" s="1030"/>
      <c r="AK959" s="1030"/>
      <c r="AL959" s="1030"/>
      <c r="AM959" s="1030"/>
      <c r="AN959" s="1030"/>
      <c r="AO959" s="1030"/>
      <c r="AP959" s="1030"/>
      <c r="AQ959" s="1030"/>
      <c r="AR959" s="1030"/>
      <c r="AS959" s="1030"/>
      <c r="AT959" s="1030"/>
      <c r="AU959" s="1030"/>
      <c r="AV959" s="1030"/>
      <c r="AW959" s="1030"/>
      <c r="AX959" s="1030"/>
      <c r="AY959" s="1030"/>
      <c r="AZ959" s="1030"/>
      <c r="BA959" s="1030"/>
      <c r="BB959" s="1030"/>
      <c r="BC959" s="1030"/>
    </row>
    <row r="960" spans="1:55" s="1" customFormat="1" ht="13.5" hidden="1">
      <c r="A960" s="281"/>
      <c r="B960" s="852" t="s">
        <v>1000</v>
      </c>
      <c r="C960" s="281"/>
      <c r="I960" s="891"/>
      <c r="J960" s="903"/>
      <c r="K960" s="17"/>
      <c r="L960" s="17"/>
      <c r="M960" s="17"/>
      <c r="N960" s="17"/>
      <c r="O960" s="1168"/>
      <c r="P960" s="1179"/>
      <c r="Q960" s="17"/>
      <c r="R960" s="848"/>
      <c r="S960" s="849"/>
      <c r="W960" s="373"/>
      <c r="X960" s="373"/>
      <c r="Y960" s="373"/>
      <c r="Z960" s="1030"/>
      <c r="AA960" s="1030"/>
      <c r="AB960" s="1030"/>
      <c r="AC960" s="1030"/>
      <c r="AD960" s="1030"/>
      <c r="AE960" s="1030"/>
      <c r="AF960" s="1030"/>
      <c r="AG960" s="1030"/>
      <c r="AH960" s="1030"/>
      <c r="AI960" s="1030"/>
      <c r="AJ960" s="1030"/>
      <c r="AK960" s="1030"/>
      <c r="AL960" s="1030"/>
      <c r="AM960" s="1030"/>
      <c r="AN960" s="1030"/>
      <c r="AO960" s="1030"/>
      <c r="AP960" s="1030"/>
      <c r="AQ960" s="1030"/>
      <c r="AR960" s="1030"/>
      <c r="AS960" s="1030"/>
      <c r="AT960" s="1030"/>
      <c r="AU960" s="1030"/>
      <c r="AV960" s="1030"/>
      <c r="AW960" s="1030"/>
      <c r="AX960" s="1030"/>
      <c r="AY960" s="1030"/>
      <c r="AZ960" s="1030"/>
      <c r="BA960" s="1030"/>
      <c r="BB960" s="1030"/>
      <c r="BC960" s="1030"/>
    </row>
    <row r="961" spans="1:55" s="1" customFormat="1" ht="13.5" hidden="1">
      <c r="A961" s="281"/>
      <c r="B961" s="852" t="s">
        <v>1001</v>
      </c>
      <c r="C961" s="281"/>
      <c r="I961" s="891"/>
      <c r="J961" s="903"/>
      <c r="K961" s="17"/>
      <c r="L961" s="17"/>
      <c r="M961" s="17"/>
      <c r="N961" s="17"/>
      <c r="O961" s="1168"/>
      <c r="P961" s="1179"/>
      <c r="Q961" s="17"/>
      <c r="R961" s="848"/>
      <c r="S961" s="849"/>
      <c r="W961" s="373"/>
      <c r="X961" s="373"/>
      <c r="Y961" s="373"/>
      <c r="Z961" s="1030"/>
      <c r="AA961" s="1030"/>
      <c r="AB961" s="1030"/>
      <c r="AC961" s="1030"/>
      <c r="AD961" s="1030"/>
      <c r="AE961" s="1030"/>
      <c r="AF961" s="1030"/>
      <c r="AG961" s="1030"/>
      <c r="AH961" s="1030"/>
      <c r="AI961" s="1030"/>
      <c r="AJ961" s="1030"/>
      <c r="AK961" s="1030"/>
      <c r="AL961" s="1030"/>
      <c r="AM961" s="1030"/>
      <c r="AN961" s="1030"/>
      <c r="AO961" s="1030"/>
      <c r="AP961" s="1030"/>
      <c r="AQ961" s="1030"/>
      <c r="AR961" s="1030"/>
      <c r="AS961" s="1030"/>
      <c r="AT961" s="1030"/>
      <c r="AU961" s="1030"/>
      <c r="AV961" s="1030"/>
      <c r="AW961" s="1030"/>
      <c r="AX961" s="1030"/>
      <c r="AY961" s="1030"/>
      <c r="AZ961" s="1030"/>
      <c r="BA961" s="1030"/>
      <c r="BB961" s="1030"/>
      <c r="BC961" s="1030"/>
    </row>
    <row r="962" spans="1:55" s="1" customFormat="1" ht="13.5" hidden="1">
      <c r="A962" s="281"/>
      <c r="B962" s="851" t="s">
        <v>1002</v>
      </c>
      <c r="C962" s="281"/>
      <c r="I962" s="891"/>
      <c r="J962" s="903"/>
      <c r="K962" s="17"/>
      <c r="L962" s="17"/>
      <c r="M962" s="17"/>
      <c r="N962" s="17"/>
      <c r="O962" s="1168"/>
      <c r="P962" s="1179"/>
      <c r="Q962" s="17"/>
      <c r="R962" s="848"/>
      <c r="S962" s="849"/>
      <c r="W962" s="373"/>
      <c r="X962" s="373"/>
      <c r="Y962" s="373"/>
      <c r="Z962" s="1030"/>
      <c r="AA962" s="1030"/>
      <c r="AB962" s="1030"/>
      <c r="AC962" s="1030"/>
      <c r="AD962" s="1030"/>
      <c r="AE962" s="1030"/>
      <c r="AF962" s="1030"/>
      <c r="AG962" s="1030"/>
      <c r="AH962" s="1030"/>
      <c r="AI962" s="1030"/>
      <c r="AJ962" s="1030"/>
      <c r="AK962" s="1030"/>
      <c r="AL962" s="1030"/>
      <c r="AM962" s="1030"/>
      <c r="AN962" s="1030"/>
      <c r="AO962" s="1030"/>
      <c r="AP962" s="1030"/>
      <c r="AQ962" s="1030"/>
      <c r="AR962" s="1030"/>
      <c r="AS962" s="1030"/>
      <c r="AT962" s="1030"/>
      <c r="AU962" s="1030"/>
      <c r="AV962" s="1030"/>
      <c r="AW962" s="1030"/>
      <c r="AX962" s="1030"/>
      <c r="AY962" s="1030"/>
      <c r="AZ962" s="1030"/>
      <c r="BA962" s="1030"/>
      <c r="BB962" s="1030"/>
      <c r="BC962" s="1030"/>
    </row>
    <row r="963" spans="1:55" s="1" customFormat="1" ht="13.5" hidden="1">
      <c r="A963" s="281"/>
      <c r="B963" s="851" t="s">
        <v>1003</v>
      </c>
      <c r="C963" s="281"/>
      <c r="I963" s="891"/>
      <c r="J963" s="903"/>
      <c r="K963" s="17"/>
      <c r="L963" s="17"/>
      <c r="M963" s="17"/>
      <c r="N963" s="17"/>
      <c r="O963" s="1168"/>
      <c r="P963" s="1179"/>
      <c r="Q963" s="17"/>
      <c r="R963" s="848"/>
      <c r="S963" s="849"/>
      <c r="W963" s="373"/>
      <c r="X963" s="373"/>
      <c r="Y963" s="373"/>
      <c r="Z963" s="1030"/>
      <c r="AA963" s="1030"/>
      <c r="AB963" s="1030"/>
      <c r="AC963" s="1030"/>
      <c r="AD963" s="1030"/>
      <c r="AE963" s="1030"/>
      <c r="AF963" s="1030"/>
      <c r="AG963" s="1030"/>
      <c r="AH963" s="1030"/>
      <c r="AI963" s="1030"/>
      <c r="AJ963" s="1030"/>
      <c r="AK963" s="1030"/>
      <c r="AL963" s="1030"/>
      <c r="AM963" s="1030"/>
      <c r="AN963" s="1030"/>
      <c r="AO963" s="1030"/>
      <c r="AP963" s="1030"/>
      <c r="AQ963" s="1030"/>
      <c r="AR963" s="1030"/>
      <c r="AS963" s="1030"/>
      <c r="AT963" s="1030"/>
      <c r="AU963" s="1030"/>
      <c r="AV963" s="1030"/>
      <c r="AW963" s="1030"/>
      <c r="AX963" s="1030"/>
      <c r="AY963" s="1030"/>
      <c r="AZ963" s="1030"/>
      <c r="BA963" s="1030"/>
      <c r="BB963" s="1030"/>
      <c r="BC963" s="1030"/>
    </row>
    <row r="964" spans="1:55" s="1" customFormat="1" ht="13.5" hidden="1">
      <c r="A964" s="281"/>
      <c r="B964" s="851" t="s">
        <v>1004</v>
      </c>
      <c r="C964" s="281"/>
      <c r="I964" s="891"/>
      <c r="J964" s="903"/>
      <c r="K964" s="17"/>
      <c r="L964" s="17"/>
      <c r="M964" s="17"/>
      <c r="N964" s="17"/>
      <c r="O964" s="1168"/>
      <c r="P964" s="1179"/>
      <c r="Q964" s="17"/>
      <c r="R964" s="848"/>
      <c r="S964" s="849"/>
      <c r="W964" s="373"/>
      <c r="X964" s="373"/>
      <c r="Y964" s="373"/>
      <c r="Z964" s="1030"/>
      <c r="AA964" s="1030"/>
      <c r="AB964" s="1030"/>
      <c r="AC964" s="1030"/>
      <c r="AD964" s="1030"/>
      <c r="AE964" s="1030"/>
      <c r="AF964" s="1030"/>
      <c r="AG964" s="1030"/>
      <c r="AH964" s="1030"/>
      <c r="AI964" s="1030"/>
      <c r="AJ964" s="1030"/>
      <c r="AK964" s="1030"/>
      <c r="AL964" s="1030"/>
      <c r="AM964" s="1030"/>
      <c r="AN964" s="1030"/>
      <c r="AO964" s="1030"/>
      <c r="AP964" s="1030"/>
      <c r="AQ964" s="1030"/>
      <c r="AR964" s="1030"/>
      <c r="AS964" s="1030"/>
      <c r="AT964" s="1030"/>
      <c r="AU964" s="1030"/>
      <c r="AV964" s="1030"/>
      <c r="AW964" s="1030"/>
      <c r="AX964" s="1030"/>
      <c r="AY964" s="1030"/>
      <c r="AZ964" s="1030"/>
      <c r="BA964" s="1030"/>
      <c r="BB964" s="1030"/>
      <c r="BC964" s="1030"/>
    </row>
    <row r="965" spans="1:55" s="1" customFormat="1" ht="13.5" hidden="1">
      <c r="A965" s="281"/>
      <c r="B965" s="851" t="s">
        <v>1005</v>
      </c>
      <c r="C965" s="281"/>
      <c r="I965" s="891"/>
      <c r="J965" s="903"/>
      <c r="K965" s="17"/>
      <c r="L965" s="17"/>
      <c r="M965" s="17"/>
      <c r="N965" s="17"/>
      <c r="O965" s="1168"/>
      <c r="P965" s="1179"/>
      <c r="Q965" s="17"/>
      <c r="R965" s="848"/>
      <c r="S965" s="849"/>
      <c r="W965" s="373"/>
      <c r="X965" s="373"/>
      <c r="Y965" s="373"/>
      <c r="Z965" s="1030"/>
      <c r="AA965" s="1030"/>
      <c r="AB965" s="1030"/>
      <c r="AC965" s="1030"/>
      <c r="AD965" s="1030"/>
      <c r="AE965" s="1030"/>
      <c r="AF965" s="1030"/>
      <c r="AG965" s="1030"/>
      <c r="AH965" s="1030"/>
      <c r="AI965" s="1030"/>
      <c r="AJ965" s="1030"/>
      <c r="AK965" s="1030"/>
      <c r="AL965" s="1030"/>
      <c r="AM965" s="1030"/>
      <c r="AN965" s="1030"/>
      <c r="AO965" s="1030"/>
      <c r="AP965" s="1030"/>
      <c r="AQ965" s="1030"/>
      <c r="AR965" s="1030"/>
      <c r="AS965" s="1030"/>
      <c r="AT965" s="1030"/>
      <c r="AU965" s="1030"/>
      <c r="AV965" s="1030"/>
      <c r="AW965" s="1030"/>
      <c r="AX965" s="1030"/>
      <c r="AY965" s="1030"/>
      <c r="AZ965" s="1030"/>
      <c r="BA965" s="1030"/>
      <c r="BB965" s="1030"/>
      <c r="BC965" s="1030"/>
    </row>
    <row r="966" spans="1:55" s="1" customFormat="1" ht="13.5" hidden="1">
      <c r="A966" s="281"/>
      <c r="B966" s="852" t="s">
        <v>1006</v>
      </c>
      <c r="C966" s="281"/>
      <c r="I966" s="891"/>
      <c r="J966" s="903"/>
      <c r="K966" s="17"/>
      <c r="L966" s="17"/>
      <c r="M966" s="17"/>
      <c r="N966" s="17"/>
      <c r="O966" s="1168"/>
      <c r="P966" s="1179"/>
      <c r="Q966" s="17"/>
      <c r="R966" s="848"/>
      <c r="S966" s="849"/>
      <c r="W966" s="373"/>
      <c r="X966" s="373"/>
      <c r="Y966" s="373"/>
      <c r="Z966" s="1030"/>
      <c r="AA966" s="1030"/>
      <c r="AB966" s="1030"/>
      <c r="AC966" s="1030"/>
      <c r="AD966" s="1030"/>
      <c r="AE966" s="1030"/>
      <c r="AF966" s="1030"/>
      <c r="AG966" s="1030"/>
      <c r="AH966" s="1030"/>
      <c r="AI966" s="1030"/>
      <c r="AJ966" s="1030"/>
      <c r="AK966" s="1030"/>
      <c r="AL966" s="1030"/>
      <c r="AM966" s="1030"/>
      <c r="AN966" s="1030"/>
      <c r="AO966" s="1030"/>
      <c r="AP966" s="1030"/>
      <c r="AQ966" s="1030"/>
      <c r="AR966" s="1030"/>
      <c r="AS966" s="1030"/>
      <c r="AT966" s="1030"/>
      <c r="AU966" s="1030"/>
      <c r="AV966" s="1030"/>
      <c r="AW966" s="1030"/>
      <c r="AX966" s="1030"/>
      <c r="AY966" s="1030"/>
      <c r="AZ966" s="1030"/>
      <c r="BA966" s="1030"/>
      <c r="BB966" s="1030"/>
      <c r="BC966" s="1030"/>
    </row>
    <row r="967" spans="1:55" s="1" customFormat="1" ht="13.5" hidden="1">
      <c r="A967" s="281"/>
      <c r="B967" s="852" t="s">
        <v>1007</v>
      </c>
      <c r="C967" s="281"/>
      <c r="I967" s="891"/>
      <c r="J967" s="903"/>
      <c r="K967" s="17"/>
      <c r="L967" s="17"/>
      <c r="M967" s="17"/>
      <c r="N967" s="17"/>
      <c r="O967" s="1168"/>
      <c r="P967" s="1179"/>
      <c r="Q967" s="17"/>
      <c r="R967" s="848"/>
      <c r="S967" s="849"/>
      <c r="W967" s="373"/>
      <c r="X967" s="373"/>
      <c r="Y967" s="373"/>
      <c r="Z967" s="1030"/>
      <c r="AA967" s="1030"/>
      <c r="AB967" s="1030"/>
      <c r="AC967" s="1030"/>
      <c r="AD967" s="1030"/>
      <c r="AE967" s="1030"/>
      <c r="AF967" s="1030"/>
      <c r="AG967" s="1030"/>
      <c r="AH967" s="1030"/>
      <c r="AI967" s="1030"/>
      <c r="AJ967" s="1030"/>
      <c r="AK967" s="1030"/>
      <c r="AL967" s="1030"/>
      <c r="AM967" s="1030"/>
      <c r="AN967" s="1030"/>
      <c r="AO967" s="1030"/>
      <c r="AP967" s="1030"/>
      <c r="AQ967" s="1030"/>
      <c r="AR967" s="1030"/>
      <c r="AS967" s="1030"/>
      <c r="AT967" s="1030"/>
      <c r="AU967" s="1030"/>
      <c r="AV967" s="1030"/>
      <c r="AW967" s="1030"/>
      <c r="AX967" s="1030"/>
      <c r="AY967" s="1030"/>
      <c r="AZ967" s="1030"/>
      <c r="BA967" s="1030"/>
      <c r="BB967" s="1030"/>
      <c r="BC967" s="1030"/>
    </row>
    <row r="968" spans="1:55" s="1" customFormat="1" ht="13.5" hidden="1">
      <c r="A968" s="281"/>
      <c r="B968" s="852" t="s">
        <v>1008</v>
      </c>
      <c r="C968" s="281"/>
      <c r="I968" s="891"/>
      <c r="J968" s="903"/>
      <c r="K968" s="17"/>
      <c r="L968" s="17"/>
      <c r="M968" s="17"/>
      <c r="N968" s="17"/>
      <c r="O968" s="1168"/>
      <c r="P968" s="1179"/>
      <c r="Q968" s="17"/>
      <c r="R968" s="848"/>
      <c r="S968" s="849"/>
      <c r="W968" s="373"/>
      <c r="X968" s="373"/>
      <c r="Y968" s="373"/>
      <c r="Z968" s="1030"/>
      <c r="AA968" s="1030"/>
      <c r="AB968" s="1030"/>
      <c r="AC968" s="1030"/>
      <c r="AD968" s="1030"/>
      <c r="AE968" s="1030"/>
      <c r="AF968" s="1030"/>
      <c r="AG968" s="1030"/>
      <c r="AH968" s="1030"/>
      <c r="AI968" s="1030"/>
      <c r="AJ968" s="1030"/>
      <c r="AK968" s="1030"/>
      <c r="AL968" s="1030"/>
      <c r="AM968" s="1030"/>
      <c r="AN968" s="1030"/>
      <c r="AO968" s="1030"/>
      <c r="AP968" s="1030"/>
      <c r="AQ968" s="1030"/>
      <c r="AR968" s="1030"/>
      <c r="AS968" s="1030"/>
      <c r="AT968" s="1030"/>
      <c r="AU968" s="1030"/>
      <c r="AV968" s="1030"/>
      <c r="AW968" s="1030"/>
      <c r="AX968" s="1030"/>
      <c r="AY968" s="1030"/>
      <c r="AZ968" s="1030"/>
      <c r="BA968" s="1030"/>
      <c r="BB968" s="1030"/>
      <c r="BC968" s="1030"/>
    </row>
    <row r="969" spans="1:55" s="1" customFormat="1" ht="13.5" hidden="1">
      <c r="A969" s="281"/>
      <c r="B969" s="852" t="s">
        <v>1009</v>
      </c>
      <c r="C969" s="281"/>
      <c r="I969" s="891"/>
      <c r="J969" s="903"/>
      <c r="K969" s="17"/>
      <c r="L969" s="17"/>
      <c r="M969" s="17"/>
      <c r="N969" s="17"/>
      <c r="O969" s="1168"/>
      <c r="P969" s="1179"/>
      <c r="Q969" s="17"/>
      <c r="R969" s="848"/>
      <c r="S969" s="849"/>
      <c r="W969" s="373"/>
      <c r="X969" s="373"/>
      <c r="Y969" s="373"/>
      <c r="Z969" s="1030"/>
      <c r="AA969" s="1030"/>
      <c r="AB969" s="1030"/>
      <c r="AC969" s="1030"/>
      <c r="AD969" s="1030"/>
      <c r="AE969" s="1030"/>
      <c r="AF969" s="1030"/>
      <c r="AG969" s="1030"/>
      <c r="AH969" s="1030"/>
      <c r="AI969" s="1030"/>
      <c r="AJ969" s="1030"/>
      <c r="AK969" s="1030"/>
      <c r="AL969" s="1030"/>
      <c r="AM969" s="1030"/>
      <c r="AN969" s="1030"/>
      <c r="AO969" s="1030"/>
      <c r="AP969" s="1030"/>
      <c r="AQ969" s="1030"/>
      <c r="AR969" s="1030"/>
      <c r="AS969" s="1030"/>
      <c r="AT969" s="1030"/>
      <c r="AU969" s="1030"/>
      <c r="AV969" s="1030"/>
      <c r="AW969" s="1030"/>
      <c r="AX969" s="1030"/>
      <c r="AY969" s="1030"/>
      <c r="AZ969" s="1030"/>
      <c r="BA969" s="1030"/>
      <c r="BB969" s="1030"/>
      <c r="BC969" s="1030"/>
    </row>
    <row r="970" spans="1:55" s="1" customFormat="1" ht="13.5" hidden="1">
      <c r="A970" s="281"/>
      <c r="B970" s="855" t="s">
        <v>346</v>
      </c>
      <c r="C970" s="281"/>
      <c r="I970" s="891"/>
      <c r="J970" s="903"/>
      <c r="K970" s="17"/>
      <c r="L970" s="17"/>
      <c r="M970" s="17"/>
      <c r="N970" s="17"/>
      <c r="O970" s="1168"/>
      <c r="P970" s="1179"/>
      <c r="Q970" s="17"/>
      <c r="R970" s="848"/>
      <c r="S970" s="849"/>
      <c r="W970" s="373"/>
      <c r="X970" s="373"/>
      <c r="Y970" s="373"/>
      <c r="Z970" s="1030"/>
      <c r="AA970" s="1030"/>
      <c r="AB970" s="1030"/>
      <c r="AC970" s="1030"/>
      <c r="AD970" s="1030"/>
      <c r="AE970" s="1030"/>
      <c r="AF970" s="1030"/>
      <c r="AG970" s="1030"/>
      <c r="AH970" s="1030"/>
      <c r="AI970" s="1030"/>
      <c r="AJ970" s="1030"/>
      <c r="AK970" s="1030"/>
      <c r="AL970" s="1030"/>
      <c r="AM970" s="1030"/>
      <c r="AN970" s="1030"/>
      <c r="AO970" s="1030"/>
      <c r="AP970" s="1030"/>
      <c r="AQ970" s="1030"/>
      <c r="AR970" s="1030"/>
      <c r="AS970" s="1030"/>
      <c r="AT970" s="1030"/>
      <c r="AU970" s="1030"/>
      <c r="AV970" s="1030"/>
      <c r="AW970" s="1030"/>
      <c r="AX970" s="1030"/>
      <c r="AY970" s="1030"/>
      <c r="AZ970" s="1030"/>
      <c r="BA970" s="1030"/>
      <c r="BB970" s="1030"/>
      <c r="BC970" s="1030"/>
    </row>
    <row r="971" spans="1:55" s="1" customFormat="1" ht="13.5" hidden="1">
      <c r="A971" s="281"/>
      <c r="B971" s="855" t="s">
        <v>350</v>
      </c>
      <c r="C971" s="281"/>
      <c r="I971" s="891"/>
      <c r="J971" s="903"/>
      <c r="K971" s="17"/>
      <c r="L971" s="17"/>
      <c r="M971" s="17"/>
      <c r="N971" s="17"/>
      <c r="O971" s="1168"/>
      <c r="P971" s="1179"/>
      <c r="Q971" s="17"/>
      <c r="R971" s="848"/>
      <c r="S971" s="849"/>
      <c r="W971" s="373"/>
      <c r="X971" s="373"/>
      <c r="Y971" s="373"/>
      <c r="Z971" s="1030"/>
      <c r="AA971" s="1030"/>
      <c r="AB971" s="1030"/>
      <c r="AC971" s="1030"/>
      <c r="AD971" s="1030"/>
      <c r="AE971" s="1030"/>
      <c r="AF971" s="1030"/>
      <c r="AG971" s="1030"/>
      <c r="AH971" s="1030"/>
      <c r="AI971" s="1030"/>
      <c r="AJ971" s="1030"/>
      <c r="AK971" s="1030"/>
      <c r="AL971" s="1030"/>
      <c r="AM971" s="1030"/>
      <c r="AN971" s="1030"/>
      <c r="AO971" s="1030"/>
      <c r="AP971" s="1030"/>
      <c r="AQ971" s="1030"/>
      <c r="AR971" s="1030"/>
      <c r="AS971" s="1030"/>
      <c r="AT971" s="1030"/>
      <c r="AU971" s="1030"/>
      <c r="AV971" s="1030"/>
      <c r="AW971" s="1030"/>
      <c r="AX971" s="1030"/>
      <c r="AY971" s="1030"/>
      <c r="AZ971" s="1030"/>
      <c r="BA971" s="1030"/>
      <c r="BB971" s="1030"/>
      <c r="BC971" s="1030"/>
    </row>
    <row r="972" spans="1:55" s="1" customFormat="1" ht="13.5" hidden="1">
      <c r="A972" s="281"/>
      <c r="B972" s="855" t="s">
        <v>1010</v>
      </c>
      <c r="C972" s="281"/>
      <c r="I972" s="891"/>
      <c r="J972" s="903"/>
      <c r="K972" s="17"/>
      <c r="L972" s="17"/>
      <c r="M972" s="17"/>
      <c r="N972" s="17"/>
      <c r="O972" s="1168"/>
      <c r="P972" s="1179"/>
      <c r="Q972" s="17"/>
      <c r="R972" s="848"/>
      <c r="S972" s="849"/>
      <c r="W972" s="373"/>
      <c r="X972" s="373"/>
      <c r="Y972" s="373"/>
      <c r="Z972" s="1030"/>
      <c r="AA972" s="1030"/>
      <c r="AB972" s="1030"/>
      <c r="AC972" s="1030"/>
      <c r="AD972" s="1030"/>
      <c r="AE972" s="1030"/>
      <c r="AF972" s="1030"/>
      <c r="AG972" s="1030"/>
      <c r="AH972" s="1030"/>
      <c r="AI972" s="1030"/>
      <c r="AJ972" s="1030"/>
      <c r="AK972" s="1030"/>
      <c r="AL972" s="1030"/>
      <c r="AM972" s="1030"/>
      <c r="AN972" s="1030"/>
      <c r="AO972" s="1030"/>
      <c r="AP972" s="1030"/>
      <c r="AQ972" s="1030"/>
      <c r="AR972" s="1030"/>
      <c r="AS972" s="1030"/>
      <c r="AT972" s="1030"/>
      <c r="AU972" s="1030"/>
      <c r="AV972" s="1030"/>
      <c r="AW972" s="1030"/>
      <c r="AX972" s="1030"/>
      <c r="AY972" s="1030"/>
      <c r="AZ972" s="1030"/>
      <c r="BA972" s="1030"/>
      <c r="BB972" s="1030"/>
      <c r="BC972" s="1030"/>
    </row>
    <row r="973" spans="1:55" s="1" customFormat="1" ht="13.5" hidden="1">
      <c r="A973" s="281"/>
      <c r="B973" s="288"/>
      <c r="C973" s="281"/>
      <c r="I973" s="891"/>
      <c r="J973" s="903"/>
      <c r="K973" s="17"/>
      <c r="L973" s="17"/>
      <c r="M973" s="17"/>
      <c r="N973" s="17"/>
      <c r="O973" s="1168"/>
      <c r="P973" s="1179"/>
      <c r="Q973" s="17"/>
      <c r="R973" s="848"/>
      <c r="S973" s="849"/>
      <c r="W973" s="373"/>
      <c r="X973" s="373"/>
      <c r="Y973" s="373"/>
      <c r="Z973" s="1030"/>
      <c r="AA973" s="1030"/>
      <c r="AB973" s="1030"/>
      <c r="AC973" s="1030"/>
      <c r="AD973" s="1030"/>
      <c r="AE973" s="1030"/>
      <c r="AF973" s="1030"/>
      <c r="AG973" s="1030"/>
      <c r="AH973" s="1030"/>
      <c r="AI973" s="1030"/>
      <c r="AJ973" s="1030"/>
      <c r="AK973" s="1030"/>
      <c r="AL973" s="1030"/>
      <c r="AM973" s="1030"/>
      <c r="AN973" s="1030"/>
      <c r="AO973" s="1030"/>
      <c r="AP973" s="1030"/>
      <c r="AQ973" s="1030"/>
      <c r="AR973" s="1030"/>
      <c r="AS973" s="1030"/>
      <c r="AT973" s="1030"/>
      <c r="AU973" s="1030"/>
      <c r="AV973" s="1030"/>
      <c r="AW973" s="1030"/>
      <c r="AX973" s="1030"/>
      <c r="AY973" s="1030"/>
      <c r="AZ973" s="1030"/>
      <c r="BA973" s="1030"/>
      <c r="BB973" s="1030"/>
      <c r="BC973" s="1030"/>
    </row>
    <row r="974" spans="1:55" s="1" customFormat="1" ht="13.5" hidden="1">
      <c r="A974" s="281"/>
      <c r="B974" s="854" t="s">
        <v>680</v>
      </c>
      <c r="C974" s="281"/>
      <c r="I974" s="891"/>
      <c r="J974" s="903"/>
      <c r="K974" s="17"/>
      <c r="L974" s="17"/>
      <c r="M974" s="17"/>
      <c r="N974" s="17"/>
      <c r="O974" s="1168"/>
      <c r="P974" s="1179"/>
      <c r="Q974" s="17"/>
      <c r="R974" s="848"/>
      <c r="S974" s="849"/>
      <c r="W974" s="373"/>
      <c r="X974" s="373"/>
      <c r="Y974" s="373"/>
      <c r="Z974" s="1030"/>
      <c r="AA974" s="1030"/>
      <c r="AB974" s="1030"/>
      <c r="AC974" s="1030"/>
      <c r="AD974" s="1030"/>
      <c r="AE974" s="1030"/>
      <c r="AF974" s="1030"/>
      <c r="AG974" s="1030"/>
      <c r="AH974" s="1030"/>
      <c r="AI974" s="1030"/>
      <c r="AJ974" s="1030"/>
      <c r="AK974" s="1030"/>
      <c r="AL974" s="1030"/>
      <c r="AM974" s="1030"/>
      <c r="AN974" s="1030"/>
      <c r="AO974" s="1030"/>
      <c r="AP974" s="1030"/>
      <c r="AQ974" s="1030"/>
      <c r="AR974" s="1030"/>
      <c r="AS974" s="1030"/>
      <c r="AT974" s="1030"/>
      <c r="AU974" s="1030"/>
      <c r="AV974" s="1030"/>
      <c r="AW974" s="1030"/>
      <c r="AX974" s="1030"/>
      <c r="AY974" s="1030"/>
      <c r="AZ974" s="1030"/>
      <c r="BA974" s="1030"/>
      <c r="BB974" s="1030"/>
      <c r="BC974" s="1030"/>
    </row>
    <row r="975" spans="1:55" s="1" customFormat="1" ht="13.5" hidden="1">
      <c r="A975" s="281"/>
      <c r="B975" s="852" t="s">
        <v>1011</v>
      </c>
      <c r="C975" s="281"/>
      <c r="I975" s="891"/>
      <c r="J975" s="903"/>
      <c r="K975" s="17"/>
      <c r="L975" s="17"/>
      <c r="M975" s="17"/>
      <c r="N975" s="17"/>
      <c r="O975" s="1168"/>
      <c r="P975" s="1179"/>
      <c r="Q975" s="17"/>
      <c r="R975" s="848"/>
      <c r="S975" s="849"/>
      <c r="W975" s="373"/>
      <c r="X975" s="373"/>
      <c r="Y975" s="373"/>
      <c r="Z975" s="1030"/>
      <c r="AA975" s="1030"/>
      <c r="AB975" s="1030"/>
      <c r="AC975" s="1030"/>
      <c r="AD975" s="1030"/>
      <c r="AE975" s="1030"/>
      <c r="AF975" s="1030"/>
      <c r="AG975" s="1030"/>
      <c r="AH975" s="1030"/>
      <c r="AI975" s="1030"/>
      <c r="AJ975" s="1030"/>
      <c r="AK975" s="1030"/>
      <c r="AL975" s="1030"/>
      <c r="AM975" s="1030"/>
      <c r="AN975" s="1030"/>
      <c r="AO975" s="1030"/>
      <c r="AP975" s="1030"/>
      <c r="AQ975" s="1030"/>
      <c r="AR975" s="1030"/>
      <c r="AS975" s="1030"/>
      <c r="AT975" s="1030"/>
      <c r="AU975" s="1030"/>
      <c r="AV975" s="1030"/>
      <c r="AW975" s="1030"/>
      <c r="AX975" s="1030"/>
      <c r="AY975" s="1030"/>
      <c r="AZ975" s="1030"/>
      <c r="BA975" s="1030"/>
      <c r="BB975" s="1030"/>
      <c r="BC975" s="1030"/>
    </row>
    <row r="976" spans="1:55" s="1" customFormat="1" ht="13.5" hidden="1">
      <c r="A976" s="281"/>
      <c r="B976" s="852" t="s">
        <v>1012</v>
      </c>
      <c r="C976" s="281"/>
      <c r="I976" s="891"/>
      <c r="J976" s="903"/>
      <c r="K976" s="17"/>
      <c r="L976" s="17"/>
      <c r="M976" s="17"/>
      <c r="N976" s="17"/>
      <c r="O976" s="1168"/>
      <c r="P976" s="1179"/>
      <c r="Q976" s="17"/>
      <c r="R976" s="848"/>
      <c r="S976" s="849"/>
      <c r="W976" s="373"/>
      <c r="X976" s="373"/>
      <c r="Y976" s="373"/>
      <c r="Z976" s="1030"/>
      <c r="AA976" s="1030"/>
      <c r="AB976" s="1030"/>
      <c r="AC976" s="1030"/>
      <c r="AD976" s="1030"/>
      <c r="AE976" s="1030"/>
      <c r="AF976" s="1030"/>
      <c r="AG976" s="1030"/>
      <c r="AH976" s="1030"/>
      <c r="AI976" s="1030"/>
      <c r="AJ976" s="1030"/>
      <c r="AK976" s="1030"/>
      <c r="AL976" s="1030"/>
      <c r="AM976" s="1030"/>
      <c r="AN976" s="1030"/>
      <c r="AO976" s="1030"/>
      <c r="AP976" s="1030"/>
      <c r="AQ976" s="1030"/>
      <c r="AR976" s="1030"/>
      <c r="AS976" s="1030"/>
      <c r="AT976" s="1030"/>
      <c r="AU976" s="1030"/>
      <c r="AV976" s="1030"/>
      <c r="AW976" s="1030"/>
      <c r="AX976" s="1030"/>
      <c r="AY976" s="1030"/>
      <c r="AZ976" s="1030"/>
      <c r="BA976" s="1030"/>
      <c r="BB976" s="1030"/>
      <c r="BC976" s="1030"/>
    </row>
    <row r="977" spans="1:55" s="1" customFormat="1" ht="13.5" hidden="1">
      <c r="A977" s="281"/>
      <c r="B977" s="852" t="s">
        <v>1013</v>
      </c>
      <c r="C977" s="281"/>
      <c r="I977" s="891"/>
      <c r="J977" s="903"/>
      <c r="K977" s="17"/>
      <c r="L977" s="17"/>
      <c r="M977" s="17"/>
      <c r="N977" s="17"/>
      <c r="O977" s="1168"/>
      <c r="P977" s="1179"/>
      <c r="Q977" s="17"/>
      <c r="R977" s="848"/>
      <c r="S977" s="849"/>
      <c r="W977" s="373"/>
      <c r="X977" s="373"/>
      <c r="Y977" s="373"/>
      <c r="Z977" s="1030"/>
      <c r="AA977" s="1030"/>
      <c r="AB977" s="1030"/>
      <c r="AC977" s="1030"/>
      <c r="AD977" s="1030"/>
      <c r="AE977" s="1030"/>
      <c r="AF977" s="1030"/>
      <c r="AG977" s="1030"/>
      <c r="AH977" s="1030"/>
      <c r="AI977" s="1030"/>
      <c r="AJ977" s="1030"/>
      <c r="AK977" s="1030"/>
      <c r="AL977" s="1030"/>
      <c r="AM977" s="1030"/>
      <c r="AN977" s="1030"/>
      <c r="AO977" s="1030"/>
      <c r="AP977" s="1030"/>
      <c r="AQ977" s="1030"/>
      <c r="AR977" s="1030"/>
      <c r="AS977" s="1030"/>
      <c r="AT977" s="1030"/>
      <c r="AU977" s="1030"/>
      <c r="AV977" s="1030"/>
      <c r="AW977" s="1030"/>
      <c r="AX977" s="1030"/>
      <c r="AY977" s="1030"/>
      <c r="AZ977" s="1030"/>
      <c r="BA977" s="1030"/>
      <c r="BB977" s="1030"/>
      <c r="BC977" s="1030"/>
    </row>
    <row r="978" spans="1:55" s="1" customFormat="1" ht="13.5" hidden="1">
      <c r="A978" s="281"/>
      <c r="B978" s="852" t="s">
        <v>1014</v>
      </c>
      <c r="C978" s="281"/>
      <c r="I978" s="891"/>
      <c r="J978" s="903"/>
      <c r="K978" s="17"/>
      <c r="L978" s="17"/>
      <c r="M978" s="17"/>
      <c r="N978" s="17"/>
      <c r="O978" s="1168"/>
      <c r="P978" s="1179"/>
      <c r="Q978" s="17"/>
      <c r="R978" s="848"/>
      <c r="S978" s="849"/>
      <c r="W978" s="373"/>
      <c r="X978" s="373"/>
      <c r="Y978" s="373"/>
      <c r="Z978" s="1030"/>
      <c r="AA978" s="1030"/>
      <c r="AB978" s="1030"/>
      <c r="AC978" s="1030"/>
      <c r="AD978" s="1030"/>
      <c r="AE978" s="1030"/>
      <c r="AF978" s="1030"/>
      <c r="AG978" s="1030"/>
      <c r="AH978" s="1030"/>
      <c r="AI978" s="1030"/>
      <c r="AJ978" s="1030"/>
      <c r="AK978" s="1030"/>
      <c r="AL978" s="1030"/>
      <c r="AM978" s="1030"/>
      <c r="AN978" s="1030"/>
      <c r="AO978" s="1030"/>
      <c r="AP978" s="1030"/>
      <c r="AQ978" s="1030"/>
      <c r="AR978" s="1030"/>
      <c r="AS978" s="1030"/>
      <c r="AT978" s="1030"/>
      <c r="AU978" s="1030"/>
      <c r="AV978" s="1030"/>
      <c r="AW978" s="1030"/>
      <c r="AX978" s="1030"/>
      <c r="AY978" s="1030"/>
      <c r="AZ978" s="1030"/>
      <c r="BA978" s="1030"/>
      <c r="BB978" s="1030"/>
      <c r="BC978" s="1030"/>
    </row>
    <row r="979" spans="1:55" s="1" customFormat="1" ht="13.5" hidden="1">
      <c r="A979" s="281"/>
      <c r="B979" s="852" t="s">
        <v>1015</v>
      </c>
      <c r="C979" s="281"/>
      <c r="I979" s="891"/>
      <c r="J979" s="903"/>
      <c r="K979" s="17"/>
      <c r="L979" s="17"/>
      <c r="M979" s="17"/>
      <c r="N979" s="17"/>
      <c r="O979" s="1168"/>
      <c r="P979" s="1179"/>
      <c r="Q979" s="17"/>
      <c r="R979" s="848"/>
      <c r="S979" s="849"/>
      <c r="W979" s="373"/>
      <c r="X979" s="373"/>
      <c r="Y979" s="373"/>
      <c r="Z979" s="1030"/>
      <c r="AA979" s="1030"/>
      <c r="AB979" s="1030"/>
      <c r="AC979" s="1030"/>
      <c r="AD979" s="1030"/>
      <c r="AE979" s="1030"/>
      <c r="AF979" s="1030"/>
      <c r="AG979" s="1030"/>
      <c r="AH979" s="1030"/>
      <c r="AI979" s="1030"/>
      <c r="AJ979" s="1030"/>
      <c r="AK979" s="1030"/>
      <c r="AL979" s="1030"/>
      <c r="AM979" s="1030"/>
      <c r="AN979" s="1030"/>
      <c r="AO979" s="1030"/>
      <c r="AP979" s="1030"/>
      <c r="AQ979" s="1030"/>
      <c r="AR979" s="1030"/>
      <c r="AS979" s="1030"/>
      <c r="AT979" s="1030"/>
      <c r="AU979" s="1030"/>
      <c r="AV979" s="1030"/>
      <c r="AW979" s="1030"/>
      <c r="AX979" s="1030"/>
      <c r="AY979" s="1030"/>
      <c r="AZ979" s="1030"/>
      <c r="BA979" s="1030"/>
      <c r="BB979" s="1030"/>
      <c r="BC979" s="1030"/>
    </row>
    <row r="980" spans="1:55" s="1" customFormat="1" ht="13.5" hidden="1">
      <c r="A980" s="281"/>
      <c r="B980" s="852" t="s">
        <v>1016</v>
      </c>
      <c r="C980" s="281"/>
      <c r="I980" s="891"/>
      <c r="J980" s="903"/>
      <c r="K980" s="17"/>
      <c r="L980" s="17"/>
      <c r="M980" s="17"/>
      <c r="N980" s="17"/>
      <c r="O980" s="1168"/>
      <c r="P980" s="1179"/>
      <c r="Q980" s="17"/>
      <c r="R980" s="848"/>
      <c r="S980" s="849"/>
      <c r="W980" s="373"/>
      <c r="X980" s="373"/>
      <c r="Y980" s="373"/>
      <c r="Z980" s="1030"/>
      <c r="AA980" s="1030"/>
      <c r="AB980" s="1030"/>
      <c r="AC980" s="1030"/>
      <c r="AD980" s="1030"/>
      <c r="AE980" s="1030"/>
      <c r="AF980" s="1030"/>
      <c r="AG980" s="1030"/>
      <c r="AH980" s="1030"/>
      <c r="AI980" s="1030"/>
      <c r="AJ980" s="1030"/>
      <c r="AK980" s="1030"/>
      <c r="AL980" s="1030"/>
      <c r="AM980" s="1030"/>
      <c r="AN980" s="1030"/>
      <c r="AO980" s="1030"/>
      <c r="AP980" s="1030"/>
      <c r="AQ980" s="1030"/>
      <c r="AR980" s="1030"/>
      <c r="AS980" s="1030"/>
      <c r="AT980" s="1030"/>
      <c r="AU980" s="1030"/>
      <c r="AV980" s="1030"/>
      <c r="AW980" s="1030"/>
      <c r="AX980" s="1030"/>
      <c r="AY980" s="1030"/>
      <c r="AZ980" s="1030"/>
      <c r="BA980" s="1030"/>
      <c r="BB980" s="1030"/>
      <c r="BC980" s="1030"/>
    </row>
    <row r="981" spans="1:55" s="1" customFormat="1" ht="13.5" hidden="1">
      <c r="A981" s="281"/>
      <c r="B981" s="852" t="s">
        <v>1017</v>
      </c>
      <c r="C981" s="281"/>
      <c r="I981" s="891"/>
      <c r="J981" s="903"/>
      <c r="K981" s="17"/>
      <c r="L981" s="17"/>
      <c r="M981" s="17"/>
      <c r="N981" s="17"/>
      <c r="O981" s="1168"/>
      <c r="P981" s="1179"/>
      <c r="Q981" s="17"/>
      <c r="R981" s="848"/>
      <c r="S981" s="849"/>
      <c r="W981" s="373"/>
      <c r="X981" s="373"/>
      <c r="Y981" s="373"/>
      <c r="Z981" s="1030"/>
      <c r="AA981" s="1030"/>
      <c r="AB981" s="1030"/>
      <c r="AC981" s="1030"/>
      <c r="AD981" s="1030"/>
      <c r="AE981" s="1030"/>
      <c r="AF981" s="1030"/>
      <c r="AG981" s="1030"/>
      <c r="AH981" s="1030"/>
      <c r="AI981" s="1030"/>
      <c r="AJ981" s="1030"/>
      <c r="AK981" s="1030"/>
      <c r="AL981" s="1030"/>
      <c r="AM981" s="1030"/>
      <c r="AN981" s="1030"/>
      <c r="AO981" s="1030"/>
      <c r="AP981" s="1030"/>
      <c r="AQ981" s="1030"/>
      <c r="AR981" s="1030"/>
      <c r="AS981" s="1030"/>
      <c r="AT981" s="1030"/>
      <c r="AU981" s="1030"/>
      <c r="AV981" s="1030"/>
      <c r="AW981" s="1030"/>
      <c r="AX981" s="1030"/>
      <c r="AY981" s="1030"/>
      <c r="AZ981" s="1030"/>
      <c r="BA981" s="1030"/>
      <c r="BB981" s="1030"/>
      <c r="BC981" s="1030"/>
    </row>
    <row r="982" spans="1:55" s="1" customFormat="1" ht="13.5" hidden="1">
      <c r="A982" s="281"/>
      <c r="B982" s="852" t="s">
        <v>1018</v>
      </c>
      <c r="C982" s="281"/>
      <c r="I982" s="891"/>
      <c r="J982" s="903"/>
      <c r="K982" s="17"/>
      <c r="L982" s="17"/>
      <c r="M982" s="17"/>
      <c r="N982" s="17"/>
      <c r="O982" s="1168"/>
      <c r="P982" s="1179"/>
      <c r="Q982" s="17"/>
      <c r="R982" s="848"/>
      <c r="S982" s="849"/>
      <c r="W982" s="373"/>
      <c r="X982" s="373"/>
      <c r="Y982" s="373"/>
      <c r="Z982" s="1030"/>
      <c r="AA982" s="1030"/>
      <c r="AB982" s="1030"/>
      <c r="AC982" s="1030"/>
      <c r="AD982" s="1030"/>
      <c r="AE982" s="1030"/>
      <c r="AF982" s="1030"/>
      <c r="AG982" s="1030"/>
      <c r="AH982" s="1030"/>
      <c r="AI982" s="1030"/>
      <c r="AJ982" s="1030"/>
      <c r="AK982" s="1030"/>
      <c r="AL982" s="1030"/>
      <c r="AM982" s="1030"/>
      <c r="AN982" s="1030"/>
      <c r="AO982" s="1030"/>
      <c r="AP982" s="1030"/>
      <c r="AQ982" s="1030"/>
      <c r="AR982" s="1030"/>
      <c r="AS982" s="1030"/>
      <c r="AT982" s="1030"/>
      <c r="AU982" s="1030"/>
      <c r="AV982" s="1030"/>
      <c r="AW982" s="1030"/>
      <c r="AX982" s="1030"/>
      <c r="AY982" s="1030"/>
      <c r="AZ982" s="1030"/>
      <c r="BA982" s="1030"/>
      <c r="BB982" s="1030"/>
      <c r="BC982" s="1030"/>
    </row>
    <row r="983" spans="1:55" s="1" customFormat="1" ht="13.5" hidden="1">
      <c r="A983" s="281"/>
      <c r="B983" s="855" t="s">
        <v>390</v>
      </c>
      <c r="C983" s="281"/>
      <c r="I983" s="891"/>
      <c r="J983" s="903"/>
      <c r="K983" s="17"/>
      <c r="L983" s="17"/>
      <c r="M983" s="17"/>
      <c r="N983" s="17"/>
      <c r="O983" s="1168"/>
      <c r="P983" s="1179"/>
      <c r="Q983" s="17"/>
      <c r="R983" s="848"/>
      <c r="S983" s="849"/>
      <c r="W983" s="373"/>
      <c r="X983" s="373"/>
      <c r="Y983" s="373"/>
      <c r="Z983" s="1030"/>
      <c r="AA983" s="1030"/>
      <c r="AB983" s="1030"/>
      <c r="AC983" s="1030"/>
      <c r="AD983" s="1030"/>
      <c r="AE983" s="1030"/>
      <c r="AF983" s="1030"/>
      <c r="AG983" s="1030"/>
      <c r="AH983" s="1030"/>
      <c r="AI983" s="1030"/>
      <c r="AJ983" s="1030"/>
      <c r="AK983" s="1030"/>
      <c r="AL983" s="1030"/>
      <c r="AM983" s="1030"/>
      <c r="AN983" s="1030"/>
      <c r="AO983" s="1030"/>
      <c r="AP983" s="1030"/>
      <c r="AQ983" s="1030"/>
      <c r="AR983" s="1030"/>
      <c r="AS983" s="1030"/>
      <c r="AT983" s="1030"/>
      <c r="AU983" s="1030"/>
      <c r="AV983" s="1030"/>
      <c r="AW983" s="1030"/>
      <c r="AX983" s="1030"/>
      <c r="AY983" s="1030"/>
      <c r="AZ983" s="1030"/>
      <c r="BA983" s="1030"/>
      <c r="BB983" s="1030"/>
      <c r="BC983" s="1030"/>
    </row>
    <row r="984" spans="1:55" s="1" customFormat="1" ht="13.5" hidden="1">
      <c r="A984" s="281"/>
      <c r="B984" s="288"/>
      <c r="C984" s="281"/>
      <c r="I984" s="891"/>
      <c r="J984" s="903"/>
      <c r="K984" s="17"/>
      <c r="L984" s="17"/>
      <c r="M984" s="17"/>
      <c r="N984" s="17"/>
      <c r="O984" s="1168"/>
      <c r="P984" s="1179"/>
      <c r="Q984" s="17"/>
      <c r="R984" s="848"/>
      <c r="S984" s="849"/>
      <c r="W984" s="373"/>
      <c r="X984" s="373"/>
      <c r="Y984" s="373"/>
      <c r="Z984" s="1030"/>
      <c r="AA984" s="1030"/>
      <c r="AB984" s="1030"/>
      <c r="AC984" s="1030"/>
      <c r="AD984" s="1030"/>
      <c r="AE984" s="1030"/>
      <c r="AF984" s="1030"/>
      <c r="AG984" s="1030"/>
      <c r="AH984" s="1030"/>
      <c r="AI984" s="1030"/>
      <c r="AJ984" s="1030"/>
      <c r="AK984" s="1030"/>
      <c r="AL984" s="1030"/>
      <c r="AM984" s="1030"/>
      <c r="AN984" s="1030"/>
      <c r="AO984" s="1030"/>
      <c r="AP984" s="1030"/>
      <c r="AQ984" s="1030"/>
      <c r="AR984" s="1030"/>
      <c r="AS984" s="1030"/>
      <c r="AT984" s="1030"/>
      <c r="AU984" s="1030"/>
      <c r="AV984" s="1030"/>
      <c r="AW984" s="1030"/>
      <c r="AX984" s="1030"/>
      <c r="AY984" s="1030"/>
      <c r="AZ984" s="1030"/>
      <c r="BA984" s="1030"/>
      <c r="BB984" s="1030"/>
      <c r="BC984" s="1030"/>
    </row>
    <row r="985" spans="1:55" s="1" customFormat="1" ht="13.5" hidden="1">
      <c r="A985" s="281"/>
      <c r="B985" s="854" t="s">
        <v>689</v>
      </c>
      <c r="C985" s="281"/>
      <c r="I985" s="891"/>
      <c r="J985" s="903"/>
      <c r="K985" s="17"/>
      <c r="L985" s="17"/>
      <c r="M985" s="17"/>
      <c r="N985" s="17"/>
      <c r="O985" s="1168"/>
      <c r="P985" s="1179"/>
      <c r="Q985" s="17"/>
      <c r="R985" s="848"/>
      <c r="S985" s="849"/>
      <c r="W985" s="373"/>
      <c r="X985" s="373"/>
      <c r="Y985" s="373"/>
      <c r="Z985" s="1030"/>
      <c r="AA985" s="1030"/>
      <c r="AB985" s="1030"/>
      <c r="AC985" s="1030"/>
      <c r="AD985" s="1030"/>
      <c r="AE985" s="1030"/>
      <c r="AF985" s="1030"/>
      <c r="AG985" s="1030"/>
      <c r="AH985" s="1030"/>
      <c r="AI985" s="1030"/>
      <c r="AJ985" s="1030"/>
      <c r="AK985" s="1030"/>
      <c r="AL985" s="1030"/>
      <c r="AM985" s="1030"/>
      <c r="AN985" s="1030"/>
      <c r="AO985" s="1030"/>
      <c r="AP985" s="1030"/>
      <c r="AQ985" s="1030"/>
      <c r="AR985" s="1030"/>
      <c r="AS985" s="1030"/>
      <c r="AT985" s="1030"/>
      <c r="AU985" s="1030"/>
      <c r="AV985" s="1030"/>
      <c r="AW985" s="1030"/>
      <c r="AX985" s="1030"/>
      <c r="AY985" s="1030"/>
      <c r="AZ985" s="1030"/>
      <c r="BA985" s="1030"/>
      <c r="BB985" s="1030"/>
      <c r="BC985" s="1030"/>
    </row>
    <row r="986" spans="1:55" s="1" customFormat="1" ht="13.5" hidden="1">
      <c r="A986" s="281"/>
      <c r="B986" s="852" t="s">
        <v>1019</v>
      </c>
      <c r="C986" s="281"/>
      <c r="I986" s="891"/>
      <c r="J986" s="903"/>
      <c r="K986" s="17"/>
      <c r="L986" s="17"/>
      <c r="M986" s="17"/>
      <c r="N986" s="17"/>
      <c r="O986" s="1168"/>
      <c r="P986" s="1179"/>
      <c r="Q986" s="17"/>
      <c r="R986" s="848"/>
      <c r="S986" s="849"/>
      <c r="W986" s="373"/>
      <c r="X986" s="373"/>
      <c r="Y986" s="373"/>
      <c r="Z986" s="1030"/>
      <c r="AA986" s="1030"/>
      <c r="AB986" s="1030"/>
      <c r="AC986" s="1030"/>
      <c r="AD986" s="1030"/>
      <c r="AE986" s="1030"/>
      <c r="AF986" s="1030"/>
      <c r="AG986" s="1030"/>
      <c r="AH986" s="1030"/>
      <c r="AI986" s="1030"/>
      <c r="AJ986" s="1030"/>
      <c r="AK986" s="1030"/>
      <c r="AL986" s="1030"/>
      <c r="AM986" s="1030"/>
      <c r="AN986" s="1030"/>
      <c r="AO986" s="1030"/>
      <c r="AP986" s="1030"/>
      <c r="AQ986" s="1030"/>
      <c r="AR986" s="1030"/>
      <c r="AS986" s="1030"/>
      <c r="AT986" s="1030"/>
      <c r="AU986" s="1030"/>
      <c r="AV986" s="1030"/>
      <c r="AW986" s="1030"/>
      <c r="AX986" s="1030"/>
      <c r="AY986" s="1030"/>
      <c r="AZ986" s="1030"/>
      <c r="BA986" s="1030"/>
      <c r="BB986" s="1030"/>
      <c r="BC986" s="1030"/>
    </row>
    <row r="987" spans="1:55" s="1" customFormat="1" ht="13.5" hidden="1">
      <c r="A987" s="281"/>
      <c r="B987" s="852" t="s">
        <v>1020</v>
      </c>
      <c r="C987" s="281"/>
      <c r="I987" s="891"/>
      <c r="J987" s="903"/>
      <c r="K987" s="17"/>
      <c r="L987" s="17"/>
      <c r="M987" s="17"/>
      <c r="N987" s="17"/>
      <c r="O987" s="1168"/>
      <c r="P987" s="1179"/>
      <c r="Q987" s="17"/>
      <c r="R987" s="848"/>
      <c r="S987" s="849"/>
      <c r="W987" s="373"/>
      <c r="X987" s="373"/>
      <c r="Y987" s="373"/>
      <c r="Z987" s="1030"/>
      <c r="AA987" s="1030"/>
      <c r="AB987" s="1030"/>
      <c r="AC987" s="1030"/>
      <c r="AD987" s="1030"/>
      <c r="AE987" s="1030"/>
      <c r="AF987" s="1030"/>
      <c r="AG987" s="1030"/>
      <c r="AH987" s="1030"/>
      <c r="AI987" s="1030"/>
      <c r="AJ987" s="1030"/>
      <c r="AK987" s="1030"/>
      <c r="AL987" s="1030"/>
      <c r="AM987" s="1030"/>
      <c r="AN987" s="1030"/>
      <c r="AO987" s="1030"/>
      <c r="AP987" s="1030"/>
      <c r="AQ987" s="1030"/>
      <c r="AR987" s="1030"/>
      <c r="AS987" s="1030"/>
      <c r="AT987" s="1030"/>
      <c r="AU987" s="1030"/>
      <c r="AV987" s="1030"/>
      <c r="AW987" s="1030"/>
      <c r="AX987" s="1030"/>
      <c r="AY987" s="1030"/>
      <c r="AZ987" s="1030"/>
      <c r="BA987" s="1030"/>
      <c r="BB987" s="1030"/>
      <c r="BC987" s="1030"/>
    </row>
    <row r="988" spans="1:55" s="1" customFormat="1" ht="13.5" hidden="1">
      <c r="A988" s="281"/>
      <c r="B988" s="852" t="s">
        <v>1021</v>
      </c>
      <c r="C988" s="281"/>
      <c r="I988" s="891"/>
      <c r="J988" s="903"/>
      <c r="K988" s="17"/>
      <c r="L988" s="17"/>
      <c r="M988" s="17"/>
      <c r="N988" s="17"/>
      <c r="O988" s="1168"/>
      <c r="P988" s="1179"/>
      <c r="Q988" s="17"/>
      <c r="R988" s="848"/>
      <c r="S988" s="849"/>
      <c r="W988" s="373"/>
      <c r="X988" s="373"/>
      <c r="Y988" s="373"/>
      <c r="Z988" s="1030"/>
      <c r="AA988" s="1030"/>
      <c r="AB988" s="1030"/>
      <c r="AC988" s="1030"/>
      <c r="AD988" s="1030"/>
      <c r="AE988" s="1030"/>
      <c r="AF988" s="1030"/>
      <c r="AG988" s="1030"/>
      <c r="AH988" s="1030"/>
      <c r="AI988" s="1030"/>
      <c r="AJ988" s="1030"/>
      <c r="AK988" s="1030"/>
      <c r="AL988" s="1030"/>
      <c r="AM988" s="1030"/>
      <c r="AN988" s="1030"/>
      <c r="AO988" s="1030"/>
      <c r="AP988" s="1030"/>
      <c r="AQ988" s="1030"/>
      <c r="AR988" s="1030"/>
      <c r="AS988" s="1030"/>
      <c r="AT988" s="1030"/>
      <c r="AU988" s="1030"/>
      <c r="AV988" s="1030"/>
      <c r="AW988" s="1030"/>
      <c r="AX988" s="1030"/>
      <c r="AY988" s="1030"/>
      <c r="AZ988" s="1030"/>
      <c r="BA988" s="1030"/>
      <c r="BB988" s="1030"/>
      <c r="BC988" s="1030"/>
    </row>
    <row r="989" spans="1:55" s="1" customFormat="1" ht="13.5" hidden="1">
      <c r="A989" s="281"/>
      <c r="B989" s="852" t="s">
        <v>1022</v>
      </c>
      <c r="C989" s="281"/>
      <c r="I989" s="891"/>
      <c r="J989" s="903"/>
      <c r="K989" s="17"/>
      <c r="L989" s="17"/>
      <c r="M989" s="17"/>
      <c r="N989" s="17"/>
      <c r="O989" s="1168"/>
      <c r="P989" s="1179"/>
      <c r="Q989" s="17"/>
      <c r="R989" s="848"/>
      <c r="S989" s="849"/>
      <c r="W989" s="373"/>
      <c r="X989" s="373"/>
      <c r="Y989" s="373"/>
      <c r="Z989" s="1030"/>
      <c r="AA989" s="1030"/>
      <c r="AB989" s="1030"/>
      <c r="AC989" s="1030"/>
      <c r="AD989" s="1030"/>
      <c r="AE989" s="1030"/>
      <c r="AF989" s="1030"/>
      <c r="AG989" s="1030"/>
      <c r="AH989" s="1030"/>
      <c r="AI989" s="1030"/>
      <c r="AJ989" s="1030"/>
      <c r="AK989" s="1030"/>
      <c r="AL989" s="1030"/>
      <c r="AM989" s="1030"/>
      <c r="AN989" s="1030"/>
      <c r="AO989" s="1030"/>
      <c r="AP989" s="1030"/>
      <c r="AQ989" s="1030"/>
      <c r="AR989" s="1030"/>
      <c r="AS989" s="1030"/>
      <c r="AT989" s="1030"/>
      <c r="AU989" s="1030"/>
      <c r="AV989" s="1030"/>
      <c r="AW989" s="1030"/>
      <c r="AX989" s="1030"/>
      <c r="AY989" s="1030"/>
      <c r="AZ989" s="1030"/>
      <c r="BA989" s="1030"/>
      <c r="BB989" s="1030"/>
      <c r="BC989" s="1030"/>
    </row>
    <row r="990" spans="1:55" s="1" customFormat="1" ht="13.5" hidden="1">
      <c r="A990" s="281"/>
      <c r="B990" s="600" t="s">
        <v>1023</v>
      </c>
      <c r="C990" s="281"/>
      <c r="I990" s="891"/>
      <c r="J990" s="903"/>
      <c r="K990" s="17"/>
      <c r="L990" s="17"/>
      <c r="M990" s="17"/>
      <c r="N990" s="17"/>
      <c r="O990" s="1168"/>
      <c r="P990" s="1179"/>
      <c r="Q990" s="17"/>
      <c r="R990" s="848"/>
      <c r="S990" s="849"/>
      <c r="W990" s="373"/>
      <c r="X990" s="373"/>
      <c r="Y990" s="373"/>
      <c r="Z990" s="1030"/>
      <c r="AA990" s="1030"/>
      <c r="AB990" s="1030"/>
      <c r="AC990" s="1030"/>
      <c r="AD990" s="1030"/>
      <c r="AE990" s="1030"/>
      <c r="AF990" s="1030"/>
      <c r="AG990" s="1030"/>
      <c r="AH990" s="1030"/>
      <c r="AI990" s="1030"/>
      <c r="AJ990" s="1030"/>
      <c r="AK990" s="1030"/>
      <c r="AL990" s="1030"/>
      <c r="AM990" s="1030"/>
      <c r="AN990" s="1030"/>
      <c r="AO990" s="1030"/>
      <c r="AP990" s="1030"/>
      <c r="AQ990" s="1030"/>
      <c r="AR990" s="1030"/>
      <c r="AS990" s="1030"/>
      <c r="AT990" s="1030"/>
      <c r="AU990" s="1030"/>
      <c r="AV990" s="1030"/>
      <c r="AW990" s="1030"/>
      <c r="AX990" s="1030"/>
      <c r="AY990" s="1030"/>
      <c r="AZ990" s="1030"/>
      <c r="BA990" s="1030"/>
      <c r="BB990" s="1030"/>
      <c r="BC990" s="1030"/>
    </row>
    <row r="991" spans="1:55" s="1" customFormat="1" ht="13.5" hidden="1">
      <c r="A991" s="281"/>
      <c r="B991" s="852" t="s">
        <v>1024</v>
      </c>
      <c r="C991" s="281"/>
      <c r="I991" s="891"/>
      <c r="J991" s="903"/>
      <c r="K991" s="17"/>
      <c r="L991" s="17"/>
      <c r="M991" s="17"/>
      <c r="N991" s="17"/>
      <c r="O991" s="1168"/>
      <c r="P991" s="1179"/>
      <c r="Q991" s="17"/>
      <c r="R991" s="848"/>
      <c r="S991" s="849"/>
      <c r="W991" s="373"/>
      <c r="X991" s="373"/>
      <c r="Y991" s="373"/>
      <c r="Z991" s="1030"/>
      <c r="AA991" s="1030"/>
      <c r="AB991" s="1030"/>
      <c r="AC991" s="1030"/>
      <c r="AD991" s="1030"/>
      <c r="AE991" s="1030"/>
      <c r="AF991" s="1030"/>
      <c r="AG991" s="1030"/>
      <c r="AH991" s="1030"/>
      <c r="AI991" s="1030"/>
      <c r="AJ991" s="1030"/>
      <c r="AK991" s="1030"/>
      <c r="AL991" s="1030"/>
      <c r="AM991" s="1030"/>
      <c r="AN991" s="1030"/>
      <c r="AO991" s="1030"/>
      <c r="AP991" s="1030"/>
      <c r="AQ991" s="1030"/>
      <c r="AR991" s="1030"/>
      <c r="AS991" s="1030"/>
      <c r="AT991" s="1030"/>
      <c r="AU991" s="1030"/>
      <c r="AV991" s="1030"/>
      <c r="AW991" s="1030"/>
      <c r="AX991" s="1030"/>
      <c r="AY991" s="1030"/>
      <c r="AZ991" s="1030"/>
      <c r="BA991" s="1030"/>
      <c r="BB991" s="1030"/>
      <c r="BC991" s="1030"/>
    </row>
    <row r="992" spans="1:55" s="1" customFormat="1" ht="13.5" hidden="1">
      <c r="A992" s="281"/>
      <c r="B992" s="852" t="s">
        <v>1025</v>
      </c>
      <c r="C992" s="281"/>
      <c r="I992" s="891"/>
      <c r="J992" s="903"/>
      <c r="K992" s="17"/>
      <c r="L992" s="17"/>
      <c r="M992" s="17"/>
      <c r="N992" s="17"/>
      <c r="O992" s="1168"/>
      <c r="P992" s="1179"/>
      <c r="Q992" s="17"/>
      <c r="R992" s="848"/>
      <c r="S992" s="849"/>
      <c r="W992" s="373"/>
      <c r="X992" s="373"/>
      <c r="Y992" s="373"/>
      <c r="Z992" s="1030"/>
      <c r="AA992" s="1030"/>
      <c r="AB992" s="1030"/>
      <c r="AC992" s="1030"/>
      <c r="AD992" s="1030"/>
      <c r="AE992" s="1030"/>
      <c r="AF992" s="1030"/>
      <c r="AG992" s="1030"/>
      <c r="AH992" s="1030"/>
      <c r="AI992" s="1030"/>
      <c r="AJ992" s="1030"/>
      <c r="AK992" s="1030"/>
      <c r="AL992" s="1030"/>
      <c r="AM992" s="1030"/>
      <c r="AN992" s="1030"/>
      <c r="AO992" s="1030"/>
      <c r="AP992" s="1030"/>
      <c r="AQ992" s="1030"/>
      <c r="AR992" s="1030"/>
      <c r="AS992" s="1030"/>
      <c r="AT992" s="1030"/>
      <c r="AU992" s="1030"/>
      <c r="AV992" s="1030"/>
      <c r="AW992" s="1030"/>
      <c r="AX992" s="1030"/>
      <c r="AY992" s="1030"/>
      <c r="AZ992" s="1030"/>
      <c r="BA992" s="1030"/>
      <c r="BB992" s="1030"/>
      <c r="BC992" s="1030"/>
    </row>
    <row r="993" spans="1:55" s="1" customFormat="1" ht="13.5" hidden="1">
      <c r="A993" s="281"/>
      <c r="B993" s="851" t="s">
        <v>1026</v>
      </c>
      <c r="C993" s="281"/>
      <c r="I993" s="891"/>
      <c r="J993" s="903"/>
      <c r="K993" s="17"/>
      <c r="L993" s="17"/>
      <c r="M993" s="17"/>
      <c r="N993" s="17"/>
      <c r="O993" s="1168"/>
      <c r="P993" s="1179"/>
      <c r="Q993" s="17"/>
      <c r="R993" s="848"/>
      <c r="S993" s="849"/>
      <c r="W993" s="373"/>
      <c r="X993" s="373"/>
      <c r="Y993" s="373"/>
      <c r="Z993" s="1030"/>
      <c r="AA993" s="1030"/>
      <c r="AB993" s="1030"/>
      <c r="AC993" s="1030"/>
      <c r="AD993" s="1030"/>
      <c r="AE993" s="1030"/>
      <c r="AF993" s="1030"/>
      <c r="AG993" s="1030"/>
      <c r="AH993" s="1030"/>
      <c r="AI993" s="1030"/>
      <c r="AJ993" s="1030"/>
      <c r="AK993" s="1030"/>
      <c r="AL993" s="1030"/>
      <c r="AM993" s="1030"/>
      <c r="AN993" s="1030"/>
      <c r="AO993" s="1030"/>
      <c r="AP993" s="1030"/>
      <c r="AQ993" s="1030"/>
      <c r="AR993" s="1030"/>
      <c r="AS993" s="1030"/>
      <c r="AT993" s="1030"/>
      <c r="AU993" s="1030"/>
      <c r="AV993" s="1030"/>
      <c r="AW993" s="1030"/>
      <c r="AX993" s="1030"/>
      <c r="AY993" s="1030"/>
      <c r="AZ993" s="1030"/>
      <c r="BA993" s="1030"/>
      <c r="BB993" s="1030"/>
      <c r="BC993" s="1030"/>
    </row>
    <row r="994" spans="1:55" s="1" customFormat="1" ht="13.5" hidden="1">
      <c r="A994" s="281"/>
      <c r="B994" s="852" t="s">
        <v>1027</v>
      </c>
      <c r="C994" s="281"/>
      <c r="I994" s="891"/>
      <c r="J994" s="903"/>
      <c r="K994" s="17"/>
      <c r="L994" s="17"/>
      <c r="M994" s="17"/>
      <c r="N994" s="17"/>
      <c r="O994" s="1168"/>
      <c r="P994" s="1179"/>
      <c r="Q994" s="17"/>
      <c r="R994" s="848"/>
      <c r="S994" s="849"/>
      <c r="W994" s="373"/>
      <c r="X994" s="373"/>
      <c r="Y994" s="373"/>
      <c r="Z994" s="1030"/>
      <c r="AA994" s="1030"/>
      <c r="AB994" s="1030"/>
      <c r="AC994" s="1030"/>
      <c r="AD994" s="1030"/>
      <c r="AE994" s="1030"/>
      <c r="AF994" s="1030"/>
      <c r="AG994" s="1030"/>
      <c r="AH994" s="1030"/>
      <c r="AI994" s="1030"/>
      <c r="AJ994" s="1030"/>
      <c r="AK994" s="1030"/>
      <c r="AL994" s="1030"/>
      <c r="AM994" s="1030"/>
      <c r="AN994" s="1030"/>
      <c r="AO994" s="1030"/>
      <c r="AP994" s="1030"/>
      <c r="AQ994" s="1030"/>
      <c r="AR994" s="1030"/>
      <c r="AS994" s="1030"/>
      <c r="AT994" s="1030"/>
      <c r="AU994" s="1030"/>
      <c r="AV994" s="1030"/>
      <c r="AW994" s="1030"/>
      <c r="AX994" s="1030"/>
      <c r="AY994" s="1030"/>
      <c r="AZ994" s="1030"/>
      <c r="BA994" s="1030"/>
      <c r="BB994" s="1030"/>
      <c r="BC994" s="1030"/>
    </row>
    <row r="995" spans="1:55" s="1" customFormat="1" ht="13.5" hidden="1">
      <c r="A995" s="281"/>
      <c r="B995" s="852" t="s">
        <v>1028</v>
      </c>
      <c r="C995" s="281"/>
      <c r="I995" s="891"/>
      <c r="J995" s="903"/>
      <c r="K995" s="17"/>
      <c r="L995" s="17"/>
      <c r="M995" s="17"/>
      <c r="N995" s="17"/>
      <c r="O995" s="1168"/>
      <c r="P995" s="1179"/>
      <c r="Q995" s="17"/>
      <c r="R995" s="848"/>
      <c r="S995" s="849"/>
      <c r="W995" s="373"/>
      <c r="X995" s="373"/>
      <c r="Y995" s="373"/>
      <c r="Z995" s="1030"/>
      <c r="AA995" s="1030"/>
      <c r="AB995" s="1030"/>
      <c r="AC995" s="1030"/>
      <c r="AD995" s="1030"/>
      <c r="AE995" s="1030"/>
      <c r="AF995" s="1030"/>
      <c r="AG995" s="1030"/>
      <c r="AH995" s="1030"/>
      <c r="AI995" s="1030"/>
      <c r="AJ995" s="1030"/>
      <c r="AK995" s="1030"/>
      <c r="AL995" s="1030"/>
      <c r="AM995" s="1030"/>
      <c r="AN995" s="1030"/>
      <c r="AO995" s="1030"/>
      <c r="AP995" s="1030"/>
      <c r="AQ995" s="1030"/>
      <c r="AR995" s="1030"/>
      <c r="AS995" s="1030"/>
      <c r="AT995" s="1030"/>
      <c r="AU995" s="1030"/>
      <c r="AV995" s="1030"/>
      <c r="AW995" s="1030"/>
      <c r="AX995" s="1030"/>
      <c r="AY995" s="1030"/>
      <c r="AZ995" s="1030"/>
      <c r="BA995" s="1030"/>
      <c r="BB995" s="1030"/>
      <c r="BC995" s="1030"/>
    </row>
    <row r="996" spans="1:55" s="1" customFormat="1" ht="13.5" hidden="1">
      <c r="A996" s="281"/>
      <c r="B996" s="857" t="s">
        <v>1029</v>
      </c>
      <c r="C996" s="281"/>
      <c r="I996" s="891"/>
      <c r="J996" s="903"/>
      <c r="K996" s="17"/>
      <c r="L996" s="17"/>
      <c r="M996" s="17"/>
      <c r="N996" s="17"/>
      <c r="O996" s="1168"/>
      <c r="P996" s="1179"/>
      <c r="Q996" s="17"/>
      <c r="R996" s="848"/>
      <c r="S996" s="849"/>
      <c r="W996" s="373"/>
      <c r="X996" s="373"/>
      <c r="Y996" s="373"/>
      <c r="Z996" s="1030"/>
      <c r="AA996" s="1030"/>
      <c r="AB996" s="1030"/>
      <c r="AC996" s="1030"/>
      <c r="AD996" s="1030"/>
      <c r="AE996" s="1030"/>
      <c r="AF996" s="1030"/>
      <c r="AG996" s="1030"/>
      <c r="AH996" s="1030"/>
      <c r="AI996" s="1030"/>
      <c r="AJ996" s="1030"/>
      <c r="AK996" s="1030"/>
      <c r="AL996" s="1030"/>
      <c r="AM996" s="1030"/>
      <c r="AN996" s="1030"/>
      <c r="AO996" s="1030"/>
      <c r="AP996" s="1030"/>
      <c r="AQ996" s="1030"/>
      <c r="AR996" s="1030"/>
      <c r="AS996" s="1030"/>
      <c r="AT996" s="1030"/>
      <c r="AU996" s="1030"/>
      <c r="AV996" s="1030"/>
      <c r="AW996" s="1030"/>
      <c r="AX996" s="1030"/>
      <c r="AY996" s="1030"/>
      <c r="AZ996" s="1030"/>
      <c r="BA996" s="1030"/>
      <c r="BB996" s="1030"/>
      <c r="BC996" s="1030"/>
    </row>
    <row r="997" spans="1:55" s="1" customFormat="1" ht="13.5" hidden="1">
      <c r="A997" s="281"/>
      <c r="B997" s="852" t="s">
        <v>1030</v>
      </c>
      <c r="C997" s="281"/>
      <c r="I997" s="891"/>
      <c r="J997" s="903"/>
      <c r="K997" s="17"/>
      <c r="L997" s="17"/>
      <c r="M997" s="17"/>
      <c r="N997" s="17"/>
      <c r="O997" s="1168"/>
      <c r="P997" s="1179"/>
      <c r="Q997" s="17"/>
      <c r="R997" s="848"/>
      <c r="S997" s="849"/>
      <c r="W997" s="373"/>
      <c r="X997" s="373"/>
      <c r="Y997" s="373"/>
      <c r="Z997" s="1030"/>
      <c r="AA997" s="1030"/>
      <c r="AB997" s="1030"/>
      <c r="AC997" s="1030"/>
      <c r="AD997" s="1030"/>
      <c r="AE997" s="1030"/>
      <c r="AF997" s="1030"/>
      <c r="AG997" s="1030"/>
      <c r="AH997" s="1030"/>
      <c r="AI997" s="1030"/>
      <c r="AJ997" s="1030"/>
      <c r="AK997" s="1030"/>
      <c r="AL997" s="1030"/>
      <c r="AM997" s="1030"/>
      <c r="AN997" s="1030"/>
      <c r="AO997" s="1030"/>
      <c r="AP997" s="1030"/>
      <c r="AQ997" s="1030"/>
      <c r="AR997" s="1030"/>
      <c r="AS997" s="1030"/>
      <c r="AT997" s="1030"/>
      <c r="AU997" s="1030"/>
      <c r="AV997" s="1030"/>
      <c r="AW997" s="1030"/>
      <c r="AX997" s="1030"/>
      <c r="AY997" s="1030"/>
      <c r="AZ997" s="1030"/>
      <c r="BA997" s="1030"/>
      <c r="BB997" s="1030"/>
      <c r="BC997" s="1030"/>
    </row>
    <row r="998" spans="1:55" s="1" customFormat="1" ht="13.5" hidden="1">
      <c r="A998" s="281"/>
      <c r="B998" s="851" t="s">
        <v>1031</v>
      </c>
      <c r="C998" s="281"/>
      <c r="I998" s="891"/>
      <c r="J998" s="903"/>
      <c r="K998" s="17"/>
      <c r="L998" s="17"/>
      <c r="M998" s="17"/>
      <c r="N998" s="17"/>
      <c r="O998" s="1168"/>
      <c r="P998" s="1179"/>
      <c r="Q998" s="17"/>
      <c r="R998" s="848"/>
      <c r="S998" s="849"/>
      <c r="W998" s="373"/>
      <c r="X998" s="373"/>
      <c r="Y998" s="373"/>
      <c r="Z998" s="1030"/>
      <c r="AA998" s="1030"/>
      <c r="AB998" s="1030"/>
      <c r="AC998" s="1030"/>
      <c r="AD998" s="1030"/>
      <c r="AE998" s="1030"/>
      <c r="AF998" s="1030"/>
      <c r="AG998" s="1030"/>
      <c r="AH998" s="1030"/>
      <c r="AI998" s="1030"/>
      <c r="AJ998" s="1030"/>
      <c r="AK998" s="1030"/>
      <c r="AL998" s="1030"/>
      <c r="AM998" s="1030"/>
      <c r="AN998" s="1030"/>
      <c r="AO998" s="1030"/>
      <c r="AP998" s="1030"/>
      <c r="AQ998" s="1030"/>
      <c r="AR998" s="1030"/>
      <c r="AS998" s="1030"/>
      <c r="AT998" s="1030"/>
      <c r="AU998" s="1030"/>
      <c r="AV998" s="1030"/>
      <c r="AW998" s="1030"/>
      <c r="AX998" s="1030"/>
      <c r="AY998" s="1030"/>
      <c r="AZ998" s="1030"/>
      <c r="BA998" s="1030"/>
      <c r="BB998" s="1030"/>
      <c r="BC998" s="1030"/>
    </row>
    <row r="999" spans="1:55" s="1" customFormat="1" ht="13.5" hidden="1">
      <c r="A999" s="281"/>
      <c r="B999" s="851" t="s">
        <v>1032</v>
      </c>
      <c r="C999" s="281"/>
      <c r="I999" s="891"/>
      <c r="J999" s="903"/>
      <c r="K999" s="17"/>
      <c r="L999" s="17"/>
      <c r="M999" s="17"/>
      <c r="N999" s="17"/>
      <c r="O999" s="1168"/>
      <c r="P999" s="1179"/>
      <c r="Q999" s="17"/>
      <c r="R999" s="848"/>
      <c r="S999" s="849"/>
      <c r="W999" s="373"/>
      <c r="X999" s="373"/>
      <c r="Y999" s="373"/>
      <c r="Z999" s="1030"/>
      <c r="AA999" s="1030"/>
      <c r="AB999" s="1030"/>
      <c r="AC999" s="1030"/>
      <c r="AD999" s="1030"/>
      <c r="AE999" s="1030"/>
      <c r="AF999" s="1030"/>
      <c r="AG999" s="1030"/>
      <c r="AH999" s="1030"/>
      <c r="AI999" s="1030"/>
      <c r="AJ999" s="1030"/>
      <c r="AK999" s="1030"/>
      <c r="AL999" s="1030"/>
      <c r="AM999" s="1030"/>
      <c r="AN999" s="1030"/>
      <c r="AO999" s="1030"/>
      <c r="AP999" s="1030"/>
      <c r="AQ999" s="1030"/>
      <c r="AR999" s="1030"/>
      <c r="AS999" s="1030"/>
      <c r="AT999" s="1030"/>
      <c r="AU999" s="1030"/>
      <c r="AV999" s="1030"/>
      <c r="AW999" s="1030"/>
      <c r="AX999" s="1030"/>
      <c r="AY999" s="1030"/>
      <c r="AZ999" s="1030"/>
      <c r="BA999" s="1030"/>
      <c r="BB999" s="1030"/>
      <c r="BC999" s="1030"/>
    </row>
    <row r="1000" spans="1:55" s="1" customFormat="1" ht="13.5" hidden="1">
      <c r="A1000" s="281"/>
      <c r="B1000" s="852" t="s">
        <v>1033</v>
      </c>
      <c r="C1000" s="281"/>
      <c r="I1000" s="891"/>
      <c r="J1000" s="903"/>
      <c r="K1000" s="17"/>
      <c r="L1000" s="17"/>
      <c r="M1000" s="17"/>
      <c r="N1000" s="17"/>
      <c r="O1000" s="1168"/>
      <c r="P1000" s="1179"/>
      <c r="Q1000" s="17"/>
      <c r="R1000" s="848"/>
      <c r="S1000" s="849"/>
      <c r="W1000" s="373"/>
      <c r="X1000" s="373"/>
      <c r="Y1000" s="373"/>
      <c r="Z1000" s="1030"/>
      <c r="AA1000" s="1030"/>
      <c r="AB1000" s="1030"/>
      <c r="AC1000" s="1030"/>
      <c r="AD1000" s="1030"/>
      <c r="AE1000" s="1030"/>
      <c r="AF1000" s="1030"/>
      <c r="AG1000" s="1030"/>
      <c r="AH1000" s="1030"/>
      <c r="AI1000" s="1030"/>
      <c r="AJ1000" s="1030"/>
      <c r="AK1000" s="1030"/>
      <c r="AL1000" s="1030"/>
      <c r="AM1000" s="1030"/>
      <c r="AN1000" s="1030"/>
      <c r="AO1000" s="1030"/>
      <c r="AP1000" s="1030"/>
      <c r="AQ1000" s="1030"/>
      <c r="AR1000" s="1030"/>
      <c r="AS1000" s="1030"/>
      <c r="AT1000" s="1030"/>
      <c r="AU1000" s="1030"/>
      <c r="AV1000" s="1030"/>
      <c r="AW1000" s="1030"/>
      <c r="AX1000" s="1030"/>
      <c r="AY1000" s="1030"/>
      <c r="AZ1000" s="1030"/>
      <c r="BA1000" s="1030"/>
      <c r="BB1000" s="1030"/>
      <c r="BC1000" s="1030"/>
    </row>
    <row r="1001" spans="1:55" s="1" customFormat="1" ht="13.5" hidden="1">
      <c r="A1001" s="281"/>
      <c r="B1001" s="852" t="s">
        <v>1034</v>
      </c>
      <c r="C1001" s="281"/>
      <c r="I1001" s="891"/>
      <c r="J1001" s="903"/>
      <c r="K1001" s="17"/>
      <c r="L1001" s="17"/>
      <c r="M1001" s="17"/>
      <c r="N1001" s="17"/>
      <c r="O1001" s="1168"/>
      <c r="P1001" s="1179"/>
      <c r="Q1001" s="17"/>
      <c r="R1001" s="848"/>
      <c r="S1001" s="849"/>
      <c r="W1001" s="373"/>
      <c r="X1001" s="373"/>
      <c r="Y1001" s="373"/>
      <c r="Z1001" s="1030"/>
      <c r="AA1001" s="1030"/>
      <c r="AB1001" s="1030"/>
      <c r="AC1001" s="1030"/>
      <c r="AD1001" s="1030"/>
      <c r="AE1001" s="1030"/>
      <c r="AF1001" s="1030"/>
      <c r="AG1001" s="1030"/>
      <c r="AH1001" s="1030"/>
      <c r="AI1001" s="1030"/>
      <c r="AJ1001" s="1030"/>
      <c r="AK1001" s="1030"/>
      <c r="AL1001" s="1030"/>
      <c r="AM1001" s="1030"/>
      <c r="AN1001" s="1030"/>
      <c r="AO1001" s="1030"/>
      <c r="AP1001" s="1030"/>
      <c r="AQ1001" s="1030"/>
      <c r="AR1001" s="1030"/>
      <c r="AS1001" s="1030"/>
      <c r="AT1001" s="1030"/>
      <c r="AU1001" s="1030"/>
      <c r="AV1001" s="1030"/>
      <c r="AW1001" s="1030"/>
      <c r="AX1001" s="1030"/>
      <c r="AY1001" s="1030"/>
      <c r="AZ1001" s="1030"/>
      <c r="BA1001" s="1030"/>
      <c r="BB1001" s="1030"/>
      <c r="BC1001" s="1030"/>
    </row>
    <row r="1002" spans="1:55" s="1" customFormat="1" ht="13.5" hidden="1">
      <c r="A1002" s="281"/>
      <c r="B1002" s="851" t="s">
        <v>1035</v>
      </c>
      <c r="C1002" s="281"/>
      <c r="I1002" s="891"/>
      <c r="J1002" s="903"/>
      <c r="K1002" s="17"/>
      <c r="L1002" s="17"/>
      <c r="M1002" s="17"/>
      <c r="N1002" s="17"/>
      <c r="O1002" s="1168"/>
      <c r="P1002" s="1179"/>
      <c r="Q1002" s="17"/>
      <c r="R1002" s="848"/>
      <c r="S1002" s="849"/>
      <c r="W1002" s="373"/>
      <c r="X1002" s="373"/>
      <c r="Y1002" s="373"/>
      <c r="Z1002" s="1030"/>
      <c r="AA1002" s="1030"/>
      <c r="AB1002" s="1030"/>
      <c r="AC1002" s="1030"/>
      <c r="AD1002" s="1030"/>
      <c r="AE1002" s="1030"/>
      <c r="AF1002" s="1030"/>
      <c r="AG1002" s="1030"/>
      <c r="AH1002" s="1030"/>
      <c r="AI1002" s="1030"/>
      <c r="AJ1002" s="1030"/>
      <c r="AK1002" s="1030"/>
      <c r="AL1002" s="1030"/>
      <c r="AM1002" s="1030"/>
      <c r="AN1002" s="1030"/>
      <c r="AO1002" s="1030"/>
      <c r="AP1002" s="1030"/>
      <c r="AQ1002" s="1030"/>
      <c r="AR1002" s="1030"/>
      <c r="AS1002" s="1030"/>
      <c r="AT1002" s="1030"/>
      <c r="AU1002" s="1030"/>
      <c r="AV1002" s="1030"/>
      <c r="AW1002" s="1030"/>
      <c r="AX1002" s="1030"/>
      <c r="AY1002" s="1030"/>
      <c r="AZ1002" s="1030"/>
      <c r="BA1002" s="1030"/>
      <c r="BB1002" s="1030"/>
      <c r="BC1002" s="1030"/>
    </row>
    <row r="1003" spans="1:55" s="1" customFormat="1" ht="13.5" hidden="1">
      <c r="A1003" s="281"/>
      <c r="B1003" s="852" t="s">
        <v>1036</v>
      </c>
      <c r="C1003" s="281"/>
      <c r="I1003" s="891"/>
      <c r="J1003" s="903"/>
      <c r="K1003" s="17"/>
      <c r="L1003" s="17"/>
      <c r="M1003" s="17"/>
      <c r="N1003" s="17"/>
      <c r="O1003" s="1168"/>
      <c r="P1003" s="1179"/>
      <c r="Q1003" s="17"/>
      <c r="R1003" s="848"/>
      <c r="S1003" s="849"/>
      <c r="W1003" s="373"/>
      <c r="X1003" s="373"/>
      <c r="Y1003" s="373"/>
      <c r="Z1003" s="1030"/>
      <c r="AA1003" s="1030"/>
      <c r="AB1003" s="1030"/>
      <c r="AC1003" s="1030"/>
      <c r="AD1003" s="1030"/>
      <c r="AE1003" s="1030"/>
      <c r="AF1003" s="1030"/>
      <c r="AG1003" s="1030"/>
      <c r="AH1003" s="1030"/>
      <c r="AI1003" s="1030"/>
      <c r="AJ1003" s="1030"/>
      <c r="AK1003" s="1030"/>
      <c r="AL1003" s="1030"/>
      <c r="AM1003" s="1030"/>
      <c r="AN1003" s="1030"/>
      <c r="AO1003" s="1030"/>
      <c r="AP1003" s="1030"/>
      <c r="AQ1003" s="1030"/>
      <c r="AR1003" s="1030"/>
      <c r="AS1003" s="1030"/>
      <c r="AT1003" s="1030"/>
      <c r="AU1003" s="1030"/>
      <c r="AV1003" s="1030"/>
      <c r="AW1003" s="1030"/>
      <c r="AX1003" s="1030"/>
      <c r="AY1003" s="1030"/>
      <c r="AZ1003" s="1030"/>
      <c r="BA1003" s="1030"/>
      <c r="BB1003" s="1030"/>
      <c r="BC1003" s="1030"/>
    </row>
    <row r="1004" spans="1:55" s="1" customFormat="1" ht="13.5" hidden="1">
      <c r="A1004" s="281"/>
      <c r="B1004" s="600" t="s">
        <v>1037</v>
      </c>
      <c r="C1004" s="281"/>
      <c r="I1004" s="891"/>
      <c r="J1004" s="903"/>
      <c r="K1004" s="17"/>
      <c r="L1004" s="17"/>
      <c r="M1004" s="17"/>
      <c r="N1004" s="17"/>
      <c r="O1004" s="1168"/>
      <c r="P1004" s="1179"/>
      <c r="Q1004" s="17"/>
      <c r="R1004" s="848"/>
      <c r="S1004" s="849"/>
      <c r="W1004" s="373"/>
      <c r="X1004" s="373"/>
      <c r="Y1004" s="373"/>
      <c r="Z1004" s="1030"/>
      <c r="AA1004" s="1030"/>
      <c r="AB1004" s="1030"/>
      <c r="AC1004" s="1030"/>
      <c r="AD1004" s="1030"/>
      <c r="AE1004" s="1030"/>
      <c r="AF1004" s="1030"/>
      <c r="AG1004" s="1030"/>
      <c r="AH1004" s="1030"/>
      <c r="AI1004" s="1030"/>
      <c r="AJ1004" s="1030"/>
      <c r="AK1004" s="1030"/>
      <c r="AL1004" s="1030"/>
      <c r="AM1004" s="1030"/>
      <c r="AN1004" s="1030"/>
      <c r="AO1004" s="1030"/>
      <c r="AP1004" s="1030"/>
      <c r="AQ1004" s="1030"/>
      <c r="AR1004" s="1030"/>
      <c r="AS1004" s="1030"/>
      <c r="AT1004" s="1030"/>
      <c r="AU1004" s="1030"/>
      <c r="AV1004" s="1030"/>
      <c r="AW1004" s="1030"/>
      <c r="AX1004" s="1030"/>
      <c r="AY1004" s="1030"/>
      <c r="AZ1004" s="1030"/>
      <c r="BA1004" s="1030"/>
      <c r="BB1004" s="1030"/>
      <c r="BC1004" s="1030"/>
    </row>
    <row r="1005" spans="1:55" s="1" customFormat="1" ht="13.5" hidden="1">
      <c r="A1005" s="281"/>
      <c r="B1005" s="852" t="s">
        <v>1038</v>
      </c>
      <c r="C1005" s="281"/>
      <c r="I1005" s="891"/>
      <c r="J1005" s="903"/>
      <c r="K1005" s="17"/>
      <c r="L1005" s="17"/>
      <c r="M1005" s="17"/>
      <c r="N1005" s="17"/>
      <c r="O1005" s="1168"/>
      <c r="P1005" s="1179"/>
      <c r="Q1005" s="17"/>
      <c r="R1005" s="848"/>
      <c r="S1005" s="849"/>
      <c r="W1005" s="373"/>
      <c r="X1005" s="373"/>
      <c r="Y1005" s="373"/>
      <c r="Z1005" s="1030"/>
      <c r="AA1005" s="1030"/>
      <c r="AB1005" s="1030"/>
      <c r="AC1005" s="1030"/>
      <c r="AD1005" s="1030"/>
      <c r="AE1005" s="1030"/>
      <c r="AF1005" s="1030"/>
      <c r="AG1005" s="1030"/>
      <c r="AH1005" s="1030"/>
      <c r="AI1005" s="1030"/>
      <c r="AJ1005" s="1030"/>
      <c r="AK1005" s="1030"/>
      <c r="AL1005" s="1030"/>
      <c r="AM1005" s="1030"/>
      <c r="AN1005" s="1030"/>
      <c r="AO1005" s="1030"/>
      <c r="AP1005" s="1030"/>
      <c r="AQ1005" s="1030"/>
      <c r="AR1005" s="1030"/>
      <c r="AS1005" s="1030"/>
      <c r="AT1005" s="1030"/>
      <c r="AU1005" s="1030"/>
      <c r="AV1005" s="1030"/>
      <c r="AW1005" s="1030"/>
      <c r="AX1005" s="1030"/>
      <c r="AY1005" s="1030"/>
      <c r="AZ1005" s="1030"/>
      <c r="BA1005" s="1030"/>
      <c r="BB1005" s="1030"/>
      <c r="BC1005" s="1030"/>
    </row>
    <row r="1006" spans="1:55" s="1" customFormat="1" ht="13.5" hidden="1">
      <c r="A1006" s="281"/>
      <c r="B1006" s="851" t="s">
        <v>1039</v>
      </c>
      <c r="C1006" s="281"/>
      <c r="I1006" s="891"/>
      <c r="J1006" s="903"/>
      <c r="K1006" s="17"/>
      <c r="L1006" s="17"/>
      <c r="M1006" s="17"/>
      <c r="N1006" s="17"/>
      <c r="O1006" s="1168"/>
      <c r="P1006" s="1179"/>
      <c r="Q1006" s="17"/>
      <c r="R1006" s="848"/>
      <c r="S1006" s="849"/>
      <c r="W1006" s="373"/>
      <c r="X1006" s="373"/>
      <c r="Y1006" s="373"/>
      <c r="Z1006" s="1030"/>
      <c r="AA1006" s="1030"/>
      <c r="AB1006" s="1030"/>
      <c r="AC1006" s="1030"/>
      <c r="AD1006" s="1030"/>
      <c r="AE1006" s="1030"/>
      <c r="AF1006" s="1030"/>
      <c r="AG1006" s="1030"/>
      <c r="AH1006" s="1030"/>
      <c r="AI1006" s="1030"/>
      <c r="AJ1006" s="1030"/>
      <c r="AK1006" s="1030"/>
      <c r="AL1006" s="1030"/>
      <c r="AM1006" s="1030"/>
      <c r="AN1006" s="1030"/>
      <c r="AO1006" s="1030"/>
      <c r="AP1006" s="1030"/>
      <c r="AQ1006" s="1030"/>
      <c r="AR1006" s="1030"/>
      <c r="AS1006" s="1030"/>
      <c r="AT1006" s="1030"/>
      <c r="AU1006" s="1030"/>
      <c r="AV1006" s="1030"/>
      <c r="AW1006" s="1030"/>
      <c r="AX1006" s="1030"/>
      <c r="AY1006" s="1030"/>
      <c r="AZ1006" s="1030"/>
      <c r="BA1006" s="1030"/>
      <c r="BB1006" s="1030"/>
      <c r="BC1006" s="1030"/>
    </row>
    <row r="1007" spans="1:55" s="1" customFormat="1" ht="13.5" hidden="1">
      <c r="A1007" s="281"/>
      <c r="B1007" s="600"/>
      <c r="C1007" s="281"/>
      <c r="I1007" s="891"/>
      <c r="J1007" s="903"/>
      <c r="K1007" s="17"/>
      <c r="L1007" s="17"/>
      <c r="M1007" s="17"/>
      <c r="N1007" s="17"/>
      <c r="O1007" s="1168"/>
      <c r="P1007" s="1179"/>
      <c r="Q1007" s="17"/>
      <c r="R1007" s="848"/>
      <c r="S1007" s="849"/>
      <c r="W1007" s="373"/>
      <c r="X1007" s="373"/>
      <c r="Y1007" s="373"/>
      <c r="Z1007" s="1030"/>
      <c r="AA1007" s="1030"/>
      <c r="AB1007" s="1030"/>
      <c r="AC1007" s="1030"/>
      <c r="AD1007" s="1030"/>
      <c r="AE1007" s="1030"/>
      <c r="AF1007" s="1030"/>
      <c r="AG1007" s="1030"/>
      <c r="AH1007" s="1030"/>
      <c r="AI1007" s="1030"/>
      <c r="AJ1007" s="1030"/>
      <c r="AK1007" s="1030"/>
      <c r="AL1007" s="1030"/>
      <c r="AM1007" s="1030"/>
      <c r="AN1007" s="1030"/>
      <c r="AO1007" s="1030"/>
      <c r="AP1007" s="1030"/>
      <c r="AQ1007" s="1030"/>
      <c r="AR1007" s="1030"/>
      <c r="AS1007" s="1030"/>
      <c r="AT1007" s="1030"/>
      <c r="AU1007" s="1030"/>
      <c r="AV1007" s="1030"/>
      <c r="AW1007" s="1030"/>
      <c r="AX1007" s="1030"/>
      <c r="AY1007" s="1030"/>
      <c r="AZ1007" s="1030"/>
      <c r="BA1007" s="1030"/>
      <c r="BB1007" s="1030"/>
      <c r="BC1007" s="1030"/>
    </row>
    <row r="1008" spans="1:55" s="1" customFormat="1" ht="13.5" hidden="1">
      <c r="A1008" s="281"/>
      <c r="B1008" s="854" t="s">
        <v>707</v>
      </c>
      <c r="C1008" s="281"/>
      <c r="I1008" s="891"/>
      <c r="J1008" s="903"/>
      <c r="K1008" s="17"/>
      <c r="L1008" s="17"/>
      <c r="M1008" s="17"/>
      <c r="N1008" s="17"/>
      <c r="O1008" s="1168"/>
      <c r="P1008" s="1179"/>
      <c r="Q1008" s="17"/>
      <c r="R1008" s="848"/>
      <c r="S1008" s="849"/>
      <c r="W1008" s="373"/>
      <c r="X1008" s="373"/>
      <c r="Y1008" s="373"/>
      <c r="Z1008" s="1030"/>
      <c r="AA1008" s="1030"/>
      <c r="AB1008" s="1030"/>
      <c r="AC1008" s="1030"/>
      <c r="AD1008" s="1030"/>
      <c r="AE1008" s="1030"/>
      <c r="AF1008" s="1030"/>
      <c r="AG1008" s="1030"/>
      <c r="AH1008" s="1030"/>
      <c r="AI1008" s="1030"/>
      <c r="AJ1008" s="1030"/>
      <c r="AK1008" s="1030"/>
      <c r="AL1008" s="1030"/>
      <c r="AM1008" s="1030"/>
      <c r="AN1008" s="1030"/>
      <c r="AO1008" s="1030"/>
      <c r="AP1008" s="1030"/>
      <c r="AQ1008" s="1030"/>
      <c r="AR1008" s="1030"/>
      <c r="AS1008" s="1030"/>
      <c r="AT1008" s="1030"/>
      <c r="AU1008" s="1030"/>
      <c r="AV1008" s="1030"/>
      <c r="AW1008" s="1030"/>
      <c r="AX1008" s="1030"/>
      <c r="AY1008" s="1030"/>
      <c r="AZ1008" s="1030"/>
      <c r="BA1008" s="1030"/>
      <c r="BB1008" s="1030"/>
      <c r="BC1008" s="1030"/>
    </row>
    <row r="1009" spans="1:55" s="1" customFormat="1" ht="13.5" hidden="1">
      <c r="A1009" s="281"/>
      <c r="B1009" s="600"/>
      <c r="C1009" s="281"/>
      <c r="I1009" s="891"/>
      <c r="J1009" s="903"/>
      <c r="K1009" s="17"/>
      <c r="L1009" s="17"/>
      <c r="M1009" s="17"/>
      <c r="N1009" s="17"/>
      <c r="O1009" s="1168"/>
      <c r="P1009" s="1179"/>
      <c r="Q1009" s="17"/>
      <c r="R1009" s="848"/>
      <c r="S1009" s="849"/>
      <c r="W1009" s="373"/>
      <c r="X1009" s="373"/>
      <c r="Y1009" s="373"/>
      <c r="Z1009" s="1030"/>
      <c r="AA1009" s="1030"/>
      <c r="AB1009" s="1030"/>
      <c r="AC1009" s="1030"/>
      <c r="AD1009" s="1030"/>
      <c r="AE1009" s="1030"/>
      <c r="AF1009" s="1030"/>
      <c r="AG1009" s="1030"/>
      <c r="AH1009" s="1030"/>
      <c r="AI1009" s="1030"/>
      <c r="AJ1009" s="1030"/>
      <c r="AK1009" s="1030"/>
      <c r="AL1009" s="1030"/>
      <c r="AM1009" s="1030"/>
      <c r="AN1009" s="1030"/>
      <c r="AO1009" s="1030"/>
      <c r="AP1009" s="1030"/>
      <c r="AQ1009" s="1030"/>
      <c r="AR1009" s="1030"/>
      <c r="AS1009" s="1030"/>
      <c r="AT1009" s="1030"/>
      <c r="AU1009" s="1030"/>
      <c r="AV1009" s="1030"/>
      <c r="AW1009" s="1030"/>
      <c r="AX1009" s="1030"/>
      <c r="AY1009" s="1030"/>
      <c r="AZ1009" s="1030"/>
      <c r="BA1009" s="1030"/>
      <c r="BB1009" s="1030"/>
      <c r="BC1009" s="1030"/>
    </row>
    <row r="1010" spans="1:55" s="1" customFormat="1" ht="13.5" hidden="1">
      <c r="A1010" s="281"/>
      <c r="B1010" s="854" t="s">
        <v>712</v>
      </c>
      <c r="C1010" s="281"/>
      <c r="I1010" s="891"/>
      <c r="J1010" s="903"/>
      <c r="K1010" s="17"/>
      <c r="L1010" s="17"/>
      <c r="M1010" s="17"/>
      <c r="N1010" s="17"/>
      <c r="O1010" s="1168"/>
      <c r="P1010" s="1179"/>
      <c r="Q1010" s="17"/>
      <c r="R1010" s="848"/>
      <c r="S1010" s="849"/>
      <c r="W1010" s="373"/>
      <c r="X1010" s="373"/>
      <c r="Y1010" s="373"/>
      <c r="Z1010" s="1030"/>
      <c r="AA1010" s="1030"/>
      <c r="AB1010" s="1030"/>
      <c r="AC1010" s="1030"/>
      <c r="AD1010" s="1030"/>
      <c r="AE1010" s="1030"/>
      <c r="AF1010" s="1030"/>
      <c r="AG1010" s="1030"/>
      <c r="AH1010" s="1030"/>
      <c r="AI1010" s="1030"/>
      <c r="AJ1010" s="1030"/>
      <c r="AK1010" s="1030"/>
      <c r="AL1010" s="1030"/>
      <c r="AM1010" s="1030"/>
      <c r="AN1010" s="1030"/>
      <c r="AO1010" s="1030"/>
      <c r="AP1010" s="1030"/>
      <c r="AQ1010" s="1030"/>
      <c r="AR1010" s="1030"/>
      <c r="AS1010" s="1030"/>
      <c r="AT1010" s="1030"/>
      <c r="AU1010" s="1030"/>
      <c r="AV1010" s="1030"/>
      <c r="AW1010" s="1030"/>
      <c r="AX1010" s="1030"/>
      <c r="AY1010" s="1030"/>
      <c r="AZ1010" s="1030"/>
      <c r="BA1010" s="1030"/>
      <c r="BB1010" s="1030"/>
      <c r="BC1010" s="1030"/>
    </row>
    <row r="1011" spans="1:55" s="1" customFormat="1" ht="13.5" hidden="1">
      <c r="A1011" s="281"/>
      <c r="B1011" s="209"/>
      <c r="C1011" s="281"/>
      <c r="I1011" s="891"/>
      <c r="J1011" s="903"/>
      <c r="K1011" s="17"/>
      <c r="L1011" s="17"/>
      <c r="M1011" s="17"/>
      <c r="N1011" s="17"/>
      <c r="O1011" s="1168"/>
      <c r="P1011" s="1179"/>
      <c r="Q1011" s="17"/>
      <c r="R1011" s="848"/>
      <c r="S1011" s="849"/>
      <c r="W1011" s="373"/>
      <c r="X1011" s="373"/>
      <c r="Y1011" s="373"/>
      <c r="Z1011" s="1030"/>
      <c r="AA1011" s="1030"/>
      <c r="AB1011" s="1030"/>
      <c r="AC1011" s="1030"/>
      <c r="AD1011" s="1030"/>
      <c r="AE1011" s="1030"/>
      <c r="AF1011" s="1030"/>
      <c r="AG1011" s="1030"/>
      <c r="AH1011" s="1030"/>
      <c r="AI1011" s="1030"/>
      <c r="AJ1011" s="1030"/>
      <c r="AK1011" s="1030"/>
      <c r="AL1011" s="1030"/>
      <c r="AM1011" s="1030"/>
      <c r="AN1011" s="1030"/>
      <c r="AO1011" s="1030"/>
      <c r="AP1011" s="1030"/>
      <c r="AQ1011" s="1030"/>
      <c r="AR1011" s="1030"/>
      <c r="AS1011" s="1030"/>
      <c r="AT1011" s="1030"/>
      <c r="AU1011" s="1030"/>
      <c r="AV1011" s="1030"/>
      <c r="AW1011" s="1030"/>
      <c r="AX1011" s="1030"/>
      <c r="AY1011" s="1030"/>
      <c r="AZ1011" s="1030"/>
      <c r="BA1011" s="1030"/>
      <c r="BB1011" s="1030"/>
      <c r="BC1011" s="1030"/>
    </row>
    <row r="1012" spans="1:55" s="1" customFormat="1" ht="13.5" hidden="1">
      <c r="A1012" s="281"/>
      <c r="B1012" s="854" t="s">
        <v>715</v>
      </c>
      <c r="C1012" s="281"/>
      <c r="I1012" s="891"/>
      <c r="J1012" s="903"/>
      <c r="K1012" s="17"/>
      <c r="L1012" s="17"/>
      <c r="M1012" s="17"/>
      <c r="N1012" s="17"/>
      <c r="O1012" s="1168"/>
      <c r="P1012" s="1179"/>
      <c r="Q1012" s="17"/>
      <c r="R1012" s="848"/>
      <c r="S1012" s="849"/>
      <c r="W1012" s="373"/>
      <c r="X1012" s="373"/>
      <c r="Y1012" s="373"/>
      <c r="Z1012" s="1030"/>
      <c r="AA1012" s="1030"/>
      <c r="AB1012" s="1030"/>
      <c r="AC1012" s="1030"/>
      <c r="AD1012" s="1030"/>
      <c r="AE1012" s="1030"/>
      <c r="AF1012" s="1030"/>
      <c r="AG1012" s="1030"/>
      <c r="AH1012" s="1030"/>
      <c r="AI1012" s="1030"/>
      <c r="AJ1012" s="1030"/>
      <c r="AK1012" s="1030"/>
      <c r="AL1012" s="1030"/>
      <c r="AM1012" s="1030"/>
      <c r="AN1012" s="1030"/>
      <c r="AO1012" s="1030"/>
      <c r="AP1012" s="1030"/>
      <c r="AQ1012" s="1030"/>
      <c r="AR1012" s="1030"/>
      <c r="AS1012" s="1030"/>
      <c r="AT1012" s="1030"/>
      <c r="AU1012" s="1030"/>
      <c r="AV1012" s="1030"/>
      <c r="AW1012" s="1030"/>
      <c r="AX1012" s="1030"/>
      <c r="AY1012" s="1030"/>
      <c r="AZ1012" s="1030"/>
      <c r="BA1012" s="1030"/>
      <c r="BB1012" s="1030"/>
      <c r="BC1012" s="1030"/>
    </row>
    <row r="1013" spans="1:55" s="1" customFormat="1" ht="13.5" hidden="1">
      <c r="A1013" s="281"/>
      <c r="B1013" s="600"/>
      <c r="C1013" s="281"/>
      <c r="I1013" s="891"/>
      <c r="J1013" s="903"/>
      <c r="K1013" s="17"/>
      <c r="L1013" s="17"/>
      <c r="M1013" s="17"/>
      <c r="N1013" s="17"/>
      <c r="O1013" s="1168"/>
      <c r="P1013" s="1179"/>
      <c r="Q1013" s="17"/>
      <c r="R1013" s="848"/>
      <c r="S1013" s="849"/>
      <c r="W1013" s="373"/>
      <c r="X1013" s="373"/>
      <c r="Y1013" s="373"/>
      <c r="Z1013" s="1030"/>
      <c r="AA1013" s="1030"/>
      <c r="AB1013" s="1030"/>
      <c r="AC1013" s="1030"/>
      <c r="AD1013" s="1030"/>
      <c r="AE1013" s="1030"/>
      <c r="AF1013" s="1030"/>
      <c r="AG1013" s="1030"/>
      <c r="AH1013" s="1030"/>
      <c r="AI1013" s="1030"/>
      <c r="AJ1013" s="1030"/>
      <c r="AK1013" s="1030"/>
      <c r="AL1013" s="1030"/>
      <c r="AM1013" s="1030"/>
      <c r="AN1013" s="1030"/>
      <c r="AO1013" s="1030"/>
      <c r="AP1013" s="1030"/>
      <c r="AQ1013" s="1030"/>
      <c r="AR1013" s="1030"/>
      <c r="AS1013" s="1030"/>
      <c r="AT1013" s="1030"/>
      <c r="AU1013" s="1030"/>
      <c r="AV1013" s="1030"/>
      <c r="AW1013" s="1030"/>
      <c r="AX1013" s="1030"/>
      <c r="AY1013" s="1030"/>
      <c r="AZ1013" s="1030"/>
      <c r="BA1013" s="1030"/>
      <c r="BB1013" s="1030"/>
      <c r="BC1013" s="1030"/>
    </row>
    <row r="1014" spans="1:55" s="1" customFormat="1" ht="13.5" hidden="1">
      <c r="A1014" s="281"/>
      <c r="B1014" s="854" t="s">
        <v>743</v>
      </c>
      <c r="C1014" s="281"/>
      <c r="I1014" s="891"/>
      <c r="J1014" s="903"/>
      <c r="K1014" s="17"/>
      <c r="L1014" s="17"/>
      <c r="M1014" s="17"/>
      <c r="N1014" s="17"/>
      <c r="O1014" s="1168"/>
      <c r="P1014" s="1179"/>
      <c r="Q1014" s="17"/>
      <c r="R1014" s="848"/>
      <c r="S1014" s="849"/>
      <c r="W1014" s="373"/>
      <c r="X1014" s="373"/>
      <c r="Y1014" s="373"/>
      <c r="Z1014" s="1030"/>
      <c r="AA1014" s="1030"/>
      <c r="AB1014" s="1030"/>
      <c r="AC1014" s="1030"/>
      <c r="AD1014" s="1030"/>
      <c r="AE1014" s="1030"/>
      <c r="AF1014" s="1030"/>
      <c r="AG1014" s="1030"/>
      <c r="AH1014" s="1030"/>
      <c r="AI1014" s="1030"/>
      <c r="AJ1014" s="1030"/>
      <c r="AK1014" s="1030"/>
      <c r="AL1014" s="1030"/>
      <c r="AM1014" s="1030"/>
      <c r="AN1014" s="1030"/>
      <c r="AO1014" s="1030"/>
      <c r="AP1014" s="1030"/>
      <c r="AQ1014" s="1030"/>
      <c r="AR1014" s="1030"/>
      <c r="AS1014" s="1030"/>
      <c r="AT1014" s="1030"/>
      <c r="AU1014" s="1030"/>
      <c r="AV1014" s="1030"/>
      <c r="AW1014" s="1030"/>
      <c r="AX1014" s="1030"/>
      <c r="AY1014" s="1030"/>
      <c r="AZ1014" s="1030"/>
      <c r="BA1014" s="1030"/>
      <c r="BB1014" s="1030"/>
      <c r="BC1014" s="1030"/>
    </row>
    <row r="1015" spans="1:55" s="1" customFormat="1" ht="13.5" hidden="1">
      <c r="A1015" s="281"/>
      <c r="B1015" s="600"/>
      <c r="C1015" s="281"/>
      <c r="I1015" s="891"/>
      <c r="J1015" s="903"/>
      <c r="K1015" s="17"/>
      <c r="L1015" s="17"/>
      <c r="M1015" s="17"/>
      <c r="N1015" s="17"/>
      <c r="O1015" s="1168"/>
      <c r="P1015" s="1179"/>
      <c r="Q1015" s="17"/>
      <c r="R1015" s="848"/>
      <c r="S1015" s="849"/>
      <c r="W1015" s="373"/>
      <c r="X1015" s="373"/>
      <c r="Y1015" s="373"/>
      <c r="Z1015" s="1030"/>
      <c r="AA1015" s="1030"/>
      <c r="AB1015" s="1030"/>
      <c r="AC1015" s="1030"/>
      <c r="AD1015" s="1030"/>
      <c r="AE1015" s="1030"/>
      <c r="AF1015" s="1030"/>
      <c r="AG1015" s="1030"/>
      <c r="AH1015" s="1030"/>
      <c r="AI1015" s="1030"/>
      <c r="AJ1015" s="1030"/>
      <c r="AK1015" s="1030"/>
      <c r="AL1015" s="1030"/>
      <c r="AM1015" s="1030"/>
      <c r="AN1015" s="1030"/>
      <c r="AO1015" s="1030"/>
      <c r="AP1015" s="1030"/>
      <c r="AQ1015" s="1030"/>
      <c r="AR1015" s="1030"/>
      <c r="AS1015" s="1030"/>
      <c r="AT1015" s="1030"/>
      <c r="AU1015" s="1030"/>
      <c r="AV1015" s="1030"/>
      <c r="AW1015" s="1030"/>
      <c r="AX1015" s="1030"/>
      <c r="AY1015" s="1030"/>
      <c r="AZ1015" s="1030"/>
      <c r="BA1015" s="1030"/>
      <c r="BB1015" s="1030"/>
      <c r="BC1015" s="1030"/>
    </row>
    <row r="1016" spans="1:55" s="1" customFormat="1" ht="13.5" hidden="1">
      <c r="A1016" s="281"/>
      <c r="B1016" s="854" t="s">
        <v>1040</v>
      </c>
      <c r="C1016" s="281"/>
      <c r="I1016" s="891"/>
      <c r="J1016" s="903"/>
      <c r="K1016" s="17"/>
      <c r="L1016" s="17"/>
      <c r="M1016" s="17"/>
      <c r="N1016" s="17"/>
      <c r="O1016" s="1168"/>
      <c r="P1016" s="1179"/>
      <c r="Q1016" s="17"/>
      <c r="R1016" s="848"/>
      <c r="S1016" s="849"/>
      <c r="W1016" s="373"/>
      <c r="X1016" s="373"/>
      <c r="Y1016" s="373"/>
      <c r="Z1016" s="1030"/>
      <c r="AA1016" s="1030"/>
      <c r="AB1016" s="1030"/>
      <c r="AC1016" s="1030"/>
      <c r="AD1016" s="1030"/>
      <c r="AE1016" s="1030"/>
      <c r="AF1016" s="1030"/>
      <c r="AG1016" s="1030"/>
      <c r="AH1016" s="1030"/>
      <c r="AI1016" s="1030"/>
      <c r="AJ1016" s="1030"/>
      <c r="AK1016" s="1030"/>
      <c r="AL1016" s="1030"/>
      <c r="AM1016" s="1030"/>
      <c r="AN1016" s="1030"/>
      <c r="AO1016" s="1030"/>
      <c r="AP1016" s="1030"/>
      <c r="AQ1016" s="1030"/>
      <c r="AR1016" s="1030"/>
      <c r="AS1016" s="1030"/>
      <c r="AT1016" s="1030"/>
      <c r="AU1016" s="1030"/>
      <c r="AV1016" s="1030"/>
      <c r="AW1016" s="1030"/>
      <c r="AX1016" s="1030"/>
      <c r="AY1016" s="1030"/>
      <c r="AZ1016" s="1030"/>
      <c r="BA1016" s="1030"/>
      <c r="BB1016" s="1030"/>
      <c r="BC1016" s="1030"/>
    </row>
    <row r="1017" spans="1:55" s="1" customFormat="1" ht="13.5" hidden="1">
      <c r="A1017" s="281"/>
      <c r="B1017" s="600"/>
      <c r="C1017" s="281"/>
      <c r="I1017" s="891"/>
      <c r="J1017" s="903"/>
      <c r="K1017" s="17"/>
      <c r="L1017" s="17"/>
      <c r="M1017" s="17"/>
      <c r="N1017" s="17"/>
      <c r="O1017" s="1168"/>
      <c r="P1017" s="1179"/>
      <c r="Q1017" s="17"/>
      <c r="R1017" s="848"/>
      <c r="S1017" s="849"/>
      <c r="W1017" s="373"/>
      <c r="X1017" s="373"/>
      <c r="Y1017" s="373"/>
      <c r="Z1017" s="1030"/>
      <c r="AA1017" s="1030"/>
      <c r="AB1017" s="1030"/>
      <c r="AC1017" s="1030"/>
      <c r="AD1017" s="1030"/>
      <c r="AE1017" s="1030"/>
      <c r="AF1017" s="1030"/>
      <c r="AG1017" s="1030"/>
      <c r="AH1017" s="1030"/>
      <c r="AI1017" s="1030"/>
      <c r="AJ1017" s="1030"/>
      <c r="AK1017" s="1030"/>
      <c r="AL1017" s="1030"/>
      <c r="AM1017" s="1030"/>
      <c r="AN1017" s="1030"/>
      <c r="AO1017" s="1030"/>
      <c r="AP1017" s="1030"/>
      <c r="AQ1017" s="1030"/>
      <c r="AR1017" s="1030"/>
      <c r="AS1017" s="1030"/>
      <c r="AT1017" s="1030"/>
      <c r="AU1017" s="1030"/>
      <c r="AV1017" s="1030"/>
      <c r="AW1017" s="1030"/>
      <c r="AX1017" s="1030"/>
      <c r="AY1017" s="1030"/>
      <c r="AZ1017" s="1030"/>
      <c r="BA1017" s="1030"/>
      <c r="BB1017" s="1030"/>
      <c r="BC1017" s="1030"/>
    </row>
    <row r="1018" spans="1:55" s="1" customFormat="1" ht="13.5" hidden="1">
      <c r="A1018" s="281"/>
      <c r="B1018" s="854" t="s">
        <v>755</v>
      </c>
      <c r="C1018" s="281"/>
      <c r="I1018" s="891"/>
      <c r="J1018" s="903"/>
      <c r="K1018" s="17"/>
      <c r="L1018" s="17"/>
      <c r="M1018" s="17"/>
      <c r="N1018" s="17"/>
      <c r="O1018" s="1168"/>
      <c r="P1018" s="1179"/>
      <c r="Q1018" s="17"/>
      <c r="R1018" s="848"/>
      <c r="S1018" s="849"/>
      <c r="W1018" s="373"/>
      <c r="X1018" s="373"/>
      <c r="Y1018" s="373"/>
      <c r="Z1018" s="1030"/>
      <c r="AA1018" s="1030"/>
      <c r="AB1018" s="1030"/>
      <c r="AC1018" s="1030"/>
      <c r="AD1018" s="1030"/>
      <c r="AE1018" s="1030"/>
      <c r="AF1018" s="1030"/>
      <c r="AG1018" s="1030"/>
      <c r="AH1018" s="1030"/>
      <c r="AI1018" s="1030"/>
      <c r="AJ1018" s="1030"/>
      <c r="AK1018" s="1030"/>
      <c r="AL1018" s="1030"/>
      <c r="AM1018" s="1030"/>
      <c r="AN1018" s="1030"/>
      <c r="AO1018" s="1030"/>
      <c r="AP1018" s="1030"/>
      <c r="AQ1018" s="1030"/>
      <c r="AR1018" s="1030"/>
      <c r="AS1018" s="1030"/>
      <c r="AT1018" s="1030"/>
      <c r="AU1018" s="1030"/>
      <c r="AV1018" s="1030"/>
      <c r="AW1018" s="1030"/>
      <c r="AX1018" s="1030"/>
      <c r="AY1018" s="1030"/>
      <c r="AZ1018" s="1030"/>
      <c r="BA1018" s="1030"/>
      <c r="BB1018" s="1030"/>
      <c r="BC1018" s="1030"/>
    </row>
    <row r="1019" spans="1:55" s="1" customFormat="1" ht="13.5" hidden="1">
      <c r="A1019" s="281"/>
      <c r="B1019" s="209" t="s">
        <v>757</v>
      </c>
      <c r="C1019" s="281"/>
      <c r="I1019" s="891"/>
      <c r="J1019" s="903"/>
      <c r="K1019" s="17"/>
      <c r="L1019" s="17"/>
      <c r="M1019" s="17"/>
      <c r="N1019" s="17"/>
      <c r="O1019" s="1168"/>
      <c r="P1019" s="1179"/>
      <c r="Q1019" s="17"/>
      <c r="R1019" s="848"/>
      <c r="S1019" s="849"/>
      <c r="W1019" s="373"/>
      <c r="X1019" s="373"/>
      <c r="Y1019" s="373"/>
      <c r="Z1019" s="1030"/>
      <c r="AA1019" s="1030"/>
      <c r="AB1019" s="1030"/>
      <c r="AC1019" s="1030"/>
      <c r="AD1019" s="1030"/>
      <c r="AE1019" s="1030"/>
      <c r="AF1019" s="1030"/>
      <c r="AG1019" s="1030"/>
      <c r="AH1019" s="1030"/>
      <c r="AI1019" s="1030"/>
      <c r="AJ1019" s="1030"/>
      <c r="AK1019" s="1030"/>
      <c r="AL1019" s="1030"/>
      <c r="AM1019" s="1030"/>
      <c r="AN1019" s="1030"/>
      <c r="AO1019" s="1030"/>
      <c r="AP1019" s="1030"/>
      <c r="AQ1019" s="1030"/>
      <c r="AR1019" s="1030"/>
      <c r="AS1019" s="1030"/>
      <c r="AT1019" s="1030"/>
      <c r="AU1019" s="1030"/>
      <c r="AV1019" s="1030"/>
      <c r="AW1019" s="1030"/>
      <c r="AX1019" s="1030"/>
      <c r="AY1019" s="1030"/>
      <c r="AZ1019" s="1030"/>
      <c r="BA1019" s="1030"/>
      <c r="BB1019" s="1030"/>
      <c r="BC1019" s="1030"/>
    </row>
    <row r="1020" spans="1:55" s="1" customFormat="1" ht="13.5" hidden="1">
      <c r="A1020" s="281"/>
      <c r="B1020" s="209"/>
      <c r="C1020" s="281"/>
      <c r="I1020" s="891"/>
      <c r="J1020" s="903"/>
      <c r="K1020" s="17"/>
      <c r="L1020" s="17"/>
      <c r="M1020" s="17"/>
      <c r="N1020" s="17"/>
      <c r="O1020" s="1168"/>
      <c r="P1020" s="1179"/>
      <c r="Q1020" s="17"/>
      <c r="R1020" s="848"/>
      <c r="S1020" s="849"/>
      <c r="W1020" s="373"/>
      <c r="X1020" s="373"/>
      <c r="Y1020" s="373"/>
      <c r="Z1020" s="1030"/>
      <c r="AA1020" s="1030"/>
      <c r="AB1020" s="1030"/>
      <c r="AC1020" s="1030"/>
      <c r="AD1020" s="1030"/>
      <c r="AE1020" s="1030"/>
      <c r="AF1020" s="1030"/>
      <c r="AG1020" s="1030"/>
      <c r="AH1020" s="1030"/>
      <c r="AI1020" s="1030"/>
      <c r="AJ1020" s="1030"/>
      <c r="AK1020" s="1030"/>
      <c r="AL1020" s="1030"/>
      <c r="AM1020" s="1030"/>
      <c r="AN1020" s="1030"/>
      <c r="AO1020" s="1030"/>
      <c r="AP1020" s="1030"/>
      <c r="AQ1020" s="1030"/>
      <c r="AR1020" s="1030"/>
      <c r="AS1020" s="1030"/>
      <c r="AT1020" s="1030"/>
      <c r="AU1020" s="1030"/>
      <c r="AV1020" s="1030"/>
      <c r="AW1020" s="1030"/>
      <c r="AX1020" s="1030"/>
      <c r="AY1020" s="1030"/>
      <c r="AZ1020" s="1030"/>
      <c r="BA1020" s="1030"/>
      <c r="BB1020" s="1030"/>
      <c r="BC1020" s="1030"/>
    </row>
    <row r="1021" spans="1:55" s="1" customFormat="1" ht="13.5" hidden="1">
      <c r="A1021" s="281"/>
      <c r="B1021" s="854" t="s">
        <v>760</v>
      </c>
      <c r="C1021" s="281"/>
      <c r="I1021" s="891"/>
      <c r="J1021" s="903"/>
      <c r="K1021" s="17"/>
      <c r="L1021" s="17"/>
      <c r="M1021" s="17"/>
      <c r="N1021" s="17"/>
      <c r="O1021" s="1168"/>
      <c r="P1021" s="1179"/>
      <c r="Q1021" s="17"/>
      <c r="R1021" s="848"/>
      <c r="S1021" s="849"/>
      <c r="W1021" s="373"/>
      <c r="X1021" s="373"/>
      <c r="Y1021" s="373"/>
      <c r="Z1021" s="1030"/>
      <c r="AA1021" s="1030"/>
      <c r="AB1021" s="1030"/>
      <c r="AC1021" s="1030"/>
      <c r="AD1021" s="1030"/>
      <c r="AE1021" s="1030"/>
      <c r="AF1021" s="1030"/>
      <c r="AG1021" s="1030"/>
      <c r="AH1021" s="1030"/>
      <c r="AI1021" s="1030"/>
      <c r="AJ1021" s="1030"/>
      <c r="AK1021" s="1030"/>
      <c r="AL1021" s="1030"/>
      <c r="AM1021" s="1030"/>
      <c r="AN1021" s="1030"/>
      <c r="AO1021" s="1030"/>
      <c r="AP1021" s="1030"/>
      <c r="AQ1021" s="1030"/>
      <c r="AR1021" s="1030"/>
      <c r="AS1021" s="1030"/>
      <c r="AT1021" s="1030"/>
      <c r="AU1021" s="1030"/>
      <c r="AV1021" s="1030"/>
      <c r="AW1021" s="1030"/>
      <c r="AX1021" s="1030"/>
      <c r="AY1021" s="1030"/>
      <c r="AZ1021" s="1030"/>
      <c r="BA1021" s="1030"/>
      <c r="BB1021" s="1030"/>
      <c r="BC1021" s="1030"/>
    </row>
    <row r="1022" spans="1:55" s="1" customFormat="1" ht="13.5">
      <c r="A1022" s="281"/>
      <c r="B1022" s="600"/>
      <c r="C1022" s="281"/>
      <c r="I1022" s="891"/>
      <c r="J1022" s="903"/>
      <c r="K1022" s="17"/>
      <c r="L1022" s="17"/>
      <c r="M1022" s="17"/>
      <c r="N1022" s="17"/>
      <c r="O1022" s="1168"/>
      <c r="P1022" s="1179"/>
      <c r="Q1022" s="17"/>
      <c r="R1022" s="848"/>
      <c r="S1022" s="849"/>
      <c r="W1022" s="373"/>
      <c r="X1022" s="373"/>
      <c r="Y1022" s="373"/>
      <c r="Z1022" s="1030"/>
      <c r="AA1022" s="1030"/>
      <c r="AB1022" s="1030"/>
      <c r="AC1022" s="1030"/>
      <c r="AD1022" s="1030"/>
      <c r="AE1022" s="1030"/>
      <c r="AF1022" s="1030"/>
      <c r="AG1022" s="1030"/>
      <c r="AH1022" s="1030"/>
      <c r="AI1022" s="1030"/>
      <c r="AJ1022" s="1030"/>
      <c r="AK1022" s="1030"/>
      <c r="AL1022" s="1030"/>
      <c r="AM1022" s="1030"/>
      <c r="AN1022" s="1030"/>
      <c r="AO1022" s="1030"/>
      <c r="AP1022" s="1030"/>
      <c r="AQ1022" s="1030"/>
      <c r="AR1022" s="1030"/>
      <c r="AS1022" s="1030"/>
      <c r="AT1022" s="1030"/>
      <c r="AU1022" s="1030"/>
      <c r="AV1022" s="1030"/>
      <c r="AW1022" s="1030"/>
      <c r="AX1022" s="1030"/>
      <c r="AY1022" s="1030"/>
      <c r="AZ1022" s="1030"/>
      <c r="BA1022" s="1030"/>
      <c r="BB1022" s="1030"/>
      <c r="BC1022" s="1030"/>
    </row>
    <row r="1023" spans="1:55" s="1" customFormat="1" ht="13.5">
      <c r="A1023" s="281"/>
      <c r="B1023" s="209"/>
      <c r="C1023" s="281"/>
      <c r="I1023" s="891"/>
      <c r="J1023" s="903"/>
      <c r="K1023" s="17"/>
      <c r="L1023" s="17"/>
      <c r="M1023" s="17"/>
      <c r="N1023" s="17"/>
      <c r="O1023" s="1168"/>
      <c r="P1023" s="1179"/>
      <c r="Q1023" s="17"/>
      <c r="R1023" s="848"/>
      <c r="S1023" s="849"/>
      <c r="W1023" s="373"/>
      <c r="X1023" s="373"/>
      <c r="Y1023" s="373"/>
      <c r="Z1023" s="1030"/>
      <c r="AA1023" s="1030"/>
      <c r="AB1023" s="1030"/>
      <c r="AC1023" s="1030"/>
      <c r="AD1023" s="1030"/>
      <c r="AE1023" s="1030"/>
      <c r="AF1023" s="1030"/>
      <c r="AG1023" s="1030"/>
      <c r="AH1023" s="1030"/>
      <c r="AI1023" s="1030"/>
      <c r="AJ1023" s="1030"/>
      <c r="AK1023" s="1030"/>
      <c r="AL1023" s="1030"/>
      <c r="AM1023" s="1030"/>
      <c r="AN1023" s="1030"/>
      <c r="AO1023" s="1030"/>
      <c r="AP1023" s="1030"/>
      <c r="AQ1023" s="1030"/>
      <c r="AR1023" s="1030"/>
      <c r="AS1023" s="1030"/>
      <c r="AT1023" s="1030"/>
      <c r="AU1023" s="1030"/>
      <c r="AV1023" s="1030"/>
      <c r="AW1023" s="1030"/>
      <c r="AX1023" s="1030"/>
      <c r="AY1023" s="1030"/>
      <c r="AZ1023" s="1030"/>
      <c r="BA1023" s="1030"/>
      <c r="BB1023" s="1030"/>
      <c r="BC1023" s="1030"/>
    </row>
    <row r="1024" spans="1:55">
      <c r="S1024" s="2217"/>
      <c r="W1024" s="1044"/>
      <c r="X1024" s="1044"/>
      <c r="Y1024" s="1044"/>
      <c r="Z1024" s="1045"/>
      <c r="AA1024" s="1045"/>
      <c r="AB1024" s="1045"/>
      <c r="AC1024" s="1045"/>
      <c r="AD1024" s="1045"/>
      <c r="AE1024" s="1045"/>
      <c r="AF1024" s="1045"/>
      <c r="AG1024" s="1045"/>
      <c r="AH1024" s="1045"/>
      <c r="AI1024" s="1045"/>
      <c r="AJ1024" s="1045"/>
      <c r="AK1024" s="1045"/>
      <c r="AL1024" s="1045"/>
      <c r="AM1024" s="1045"/>
      <c r="AN1024" s="1045"/>
      <c r="AO1024" s="1045"/>
      <c r="AP1024" s="1045"/>
      <c r="AQ1024" s="1045"/>
      <c r="AR1024" s="1045"/>
      <c r="AS1024" s="1045"/>
      <c r="AT1024" s="1045"/>
      <c r="AU1024" s="1045"/>
      <c r="AV1024" s="1045"/>
      <c r="AW1024" s="1045"/>
      <c r="AX1024" s="1045"/>
      <c r="AY1024" s="1045"/>
      <c r="AZ1024" s="1045"/>
      <c r="BA1024" s="1045"/>
      <c r="BB1024" s="1045"/>
      <c r="BC1024" s="1045"/>
    </row>
    <row r="1025" spans="23:55">
      <c r="W1025" s="1044"/>
      <c r="X1025" s="1044"/>
      <c r="Y1025" s="1044"/>
      <c r="Z1025" s="1045"/>
      <c r="AA1025" s="1045"/>
      <c r="AB1025" s="1045"/>
      <c r="AC1025" s="1045"/>
      <c r="AD1025" s="1045"/>
      <c r="AE1025" s="1045"/>
      <c r="AF1025" s="1045"/>
      <c r="AG1025" s="1045"/>
      <c r="AH1025" s="1045"/>
      <c r="AI1025" s="1045"/>
      <c r="AJ1025" s="1045"/>
      <c r="AK1025" s="1045"/>
      <c r="AL1025" s="1045"/>
      <c r="AM1025" s="1045"/>
      <c r="AN1025" s="1045"/>
      <c r="AO1025" s="1045"/>
      <c r="AP1025" s="1045"/>
      <c r="AQ1025" s="1045"/>
      <c r="AR1025" s="1045"/>
      <c r="AS1025" s="1045"/>
      <c r="AT1025" s="1045"/>
      <c r="AU1025" s="1045"/>
      <c r="AV1025" s="1045"/>
      <c r="AW1025" s="1045"/>
      <c r="AX1025" s="1045"/>
      <c r="AY1025" s="1045"/>
      <c r="AZ1025" s="1045"/>
      <c r="BA1025" s="1045"/>
      <c r="BB1025" s="1045"/>
      <c r="BC1025" s="1045"/>
    </row>
    <row r="1026" spans="23:55">
      <c r="W1026" s="1044"/>
      <c r="X1026" s="1044"/>
      <c r="Y1026" s="1044"/>
      <c r="Z1026" s="1045"/>
      <c r="AA1026" s="1045"/>
      <c r="AB1026" s="1045"/>
      <c r="AC1026" s="1045"/>
      <c r="AD1026" s="1045"/>
      <c r="AE1026" s="1045"/>
      <c r="AF1026" s="1045"/>
      <c r="AG1026" s="1045"/>
      <c r="AH1026" s="1045"/>
      <c r="AI1026" s="1045"/>
      <c r="AJ1026" s="1045"/>
      <c r="AK1026" s="1045"/>
      <c r="AL1026" s="1045"/>
      <c r="AM1026" s="1045"/>
      <c r="AN1026" s="1045"/>
      <c r="AO1026" s="1045"/>
      <c r="AP1026" s="1045"/>
      <c r="AQ1026" s="1045"/>
      <c r="AR1026" s="1045"/>
      <c r="AS1026" s="1045"/>
      <c r="AT1026" s="1045"/>
      <c r="AU1026" s="1045"/>
      <c r="AV1026" s="1045"/>
      <c r="AW1026" s="1045"/>
      <c r="AX1026" s="1045"/>
      <c r="AY1026" s="1045"/>
      <c r="AZ1026" s="1045"/>
      <c r="BA1026" s="1045"/>
      <c r="BB1026" s="1045"/>
      <c r="BC1026" s="1045"/>
    </row>
    <row r="1027" spans="23:55">
      <c r="W1027" s="1044"/>
      <c r="X1027" s="1044"/>
      <c r="Y1027" s="1044"/>
      <c r="Z1027" s="1045"/>
      <c r="AA1027" s="1045"/>
      <c r="AB1027" s="1045"/>
      <c r="AC1027" s="1045"/>
      <c r="AD1027" s="1045"/>
      <c r="AE1027" s="1045"/>
      <c r="AF1027" s="1045"/>
      <c r="AG1027" s="1045"/>
      <c r="AH1027" s="1045"/>
      <c r="AI1027" s="1045"/>
      <c r="AJ1027" s="1045"/>
      <c r="AK1027" s="1045"/>
      <c r="AL1027" s="1045"/>
      <c r="AM1027" s="1045"/>
      <c r="AN1027" s="1045"/>
      <c r="AO1027" s="1045"/>
      <c r="AP1027" s="1045"/>
      <c r="AQ1027" s="1045"/>
      <c r="AR1027" s="1045"/>
      <c r="AS1027" s="1045"/>
      <c r="AT1027" s="1045"/>
      <c r="AU1027" s="1045"/>
      <c r="AV1027" s="1045"/>
      <c r="AW1027" s="1045"/>
      <c r="AX1027" s="1045"/>
      <c r="AY1027" s="1045"/>
      <c r="AZ1027" s="1045"/>
      <c r="BA1027" s="1045"/>
      <c r="BB1027" s="1045"/>
      <c r="BC1027" s="1045"/>
    </row>
    <row r="1028" spans="23:55">
      <c r="W1028" s="1044"/>
      <c r="X1028" s="1044"/>
      <c r="Y1028" s="1044"/>
      <c r="Z1028" s="1045"/>
      <c r="AA1028" s="1045"/>
      <c r="AB1028" s="1045"/>
      <c r="AC1028" s="1045"/>
      <c r="AD1028" s="1045"/>
      <c r="AE1028" s="1045"/>
      <c r="AF1028" s="1045"/>
      <c r="AG1028" s="1045"/>
      <c r="AH1028" s="1045"/>
      <c r="AI1028" s="1045"/>
      <c r="AJ1028" s="1045"/>
      <c r="AK1028" s="1045"/>
      <c r="AL1028" s="1045"/>
      <c r="AM1028" s="1045"/>
      <c r="AN1028" s="1045"/>
      <c r="AO1028" s="1045"/>
      <c r="AP1028" s="1045"/>
      <c r="AQ1028" s="1045"/>
      <c r="AR1028" s="1045"/>
      <c r="AS1028" s="1045"/>
      <c r="AT1028" s="1045"/>
      <c r="AU1028" s="1045"/>
      <c r="AV1028" s="1045"/>
      <c r="AW1028" s="1045"/>
      <c r="AX1028" s="1045"/>
      <c r="AY1028" s="1045"/>
      <c r="AZ1028" s="1045"/>
      <c r="BA1028" s="1045"/>
      <c r="BB1028" s="1045"/>
      <c r="BC1028" s="1045"/>
    </row>
    <row r="1029" spans="23:55">
      <c r="W1029" s="1044"/>
      <c r="X1029" s="1044"/>
      <c r="Y1029" s="1044"/>
      <c r="Z1029" s="1045"/>
      <c r="AA1029" s="1045"/>
      <c r="AB1029" s="1045"/>
      <c r="AC1029" s="1045"/>
      <c r="AD1029" s="1045"/>
      <c r="AE1029" s="1045"/>
      <c r="AF1029" s="1045"/>
      <c r="AG1029" s="1045"/>
      <c r="AH1029" s="1045"/>
      <c r="AI1029" s="1045"/>
      <c r="AJ1029" s="1045"/>
      <c r="AK1029" s="1045"/>
      <c r="AL1029" s="1045"/>
      <c r="AM1029" s="1045"/>
      <c r="AN1029" s="1045"/>
      <c r="AO1029" s="1045"/>
      <c r="AP1029" s="1045"/>
      <c r="AQ1029" s="1045"/>
      <c r="AR1029" s="1045"/>
      <c r="AS1029" s="1045"/>
      <c r="AT1029" s="1045"/>
      <c r="AU1029" s="1045"/>
      <c r="AV1029" s="1045"/>
      <c r="AW1029" s="1045"/>
      <c r="AX1029" s="1045"/>
      <c r="AY1029" s="1045"/>
      <c r="AZ1029" s="1045"/>
      <c r="BA1029" s="1045"/>
      <c r="BB1029" s="1045"/>
      <c r="BC1029" s="1045"/>
    </row>
    <row r="1030" spans="23:55">
      <c r="W1030" s="1044"/>
      <c r="X1030" s="1044"/>
      <c r="Y1030" s="1044"/>
      <c r="Z1030" s="1045"/>
      <c r="AA1030" s="1045"/>
      <c r="AB1030" s="1045"/>
      <c r="AC1030" s="1045"/>
      <c r="AD1030" s="1045"/>
      <c r="AE1030" s="1045"/>
      <c r="AF1030" s="1045"/>
      <c r="AG1030" s="1045"/>
      <c r="AH1030" s="1045"/>
      <c r="AI1030" s="1045"/>
      <c r="AJ1030" s="1045"/>
      <c r="AK1030" s="1045"/>
      <c r="AL1030" s="1045"/>
      <c r="AM1030" s="1045"/>
      <c r="AN1030" s="1045"/>
      <c r="AO1030" s="1045"/>
      <c r="AP1030" s="1045"/>
      <c r="AQ1030" s="1045"/>
      <c r="AR1030" s="1045"/>
      <c r="AS1030" s="1045"/>
      <c r="AT1030" s="1045"/>
      <c r="AU1030" s="1045"/>
      <c r="AV1030" s="1045"/>
      <c r="AW1030" s="1045"/>
      <c r="AX1030" s="1045"/>
      <c r="AY1030" s="1045"/>
      <c r="AZ1030" s="1045"/>
      <c r="BA1030" s="1045"/>
      <c r="BB1030" s="1045"/>
      <c r="BC1030" s="1045"/>
    </row>
    <row r="1031" spans="23:55">
      <c r="W1031" s="1044"/>
      <c r="X1031" s="1044"/>
      <c r="Y1031" s="1044"/>
      <c r="Z1031" s="1045"/>
      <c r="AA1031" s="1045"/>
      <c r="AB1031" s="1045"/>
      <c r="AC1031" s="1045"/>
      <c r="AD1031" s="1045"/>
      <c r="AE1031" s="1045"/>
      <c r="AF1031" s="1045"/>
      <c r="AG1031" s="1045"/>
      <c r="AH1031" s="1045"/>
      <c r="AI1031" s="1045"/>
      <c r="AJ1031" s="1045"/>
      <c r="AK1031" s="1045"/>
      <c r="AL1031" s="1045"/>
      <c r="AM1031" s="1045"/>
      <c r="AN1031" s="1045"/>
      <c r="AO1031" s="1045"/>
      <c r="AP1031" s="1045"/>
      <c r="AQ1031" s="1045"/>
      <c r="AR1031" s="1045"/>
      <c r="AS1031" s="1045"/>
      <c r="AT1031" s="1045"/>
      <c r="AU1031" s="1045"/>
      <c r="AV1031" s="1045"/>
      <c r="AW1031" s="1045"/>
      <c r="AX1031" s="1045"/>
      <c r="AY1031" s="1045"/>
      <c r="AZ1031" s="1045"/>
      <c r="BA1031" s="1045"/>
      <c r="BB1031" s="1045"/>
      <c r="BC1031" s="1045"/>
    </row>
    <row r="1032" spans="23:55">
      <c r="W1032" s="1044"/>
      <c r="X1032" s="1044"/>
      <c r="Y1032" s="1044"/>
      <c r="Z1032" s="1045"/>
      <c r="AA1032" s="1045"/>
      <c r="AB1032" s="1045"/>
      <c r="AC1032" s="1045"/>
      <c r="AD1032" s="1045"/>
      <c r="AE1032" s="1045"/>
      <c r="AF1032" s="1045"/>
      <c r="AG1032" s="1045"/>
      <c r="AH1032" s="1045"/>
      <c r="AI1032" s="1045"/>
      <c r="AJ1032" s="1045"/>
      <c r="AK1032" s="1045"/>
      <c r="AL1032" s="1045"/>
      <c r="AM1032" s="1045"/>
      <c r="AN1032" s="1045"/>
      <c r="AO1032" s="1045"/>
      <c r="AP1032" s="1045"/>
      <c r="AQ1032" s="1045"/>
      <c r="AR1032" s="1045"/>
      <c r="AS1032" s="1045"/>
      <c r="AT1032" s="1045"/>
      <c r="AU1032" s="1045"/>
      <c r="AV1032" s="1045"/>
      <c r="AW1032" s="1045"/>
      <c r="AX1032" s="1045"/>
      <c r="AY1032" s="1045"/>
      <c r="AZ1032" s="1045"/>
      <c r="BA1032" s="1045"/>
      <c r="BB1032" s="1045"/>
      <c r="BC1032" s="1045"/>
    </row>
    <row r="1033" spans="23:55">
      <c r="W1033" s="1044"/>
      <c r="X1033" s="1044"/>
      <c r="Y1033" s="1044"/>
      <c r="Z1033" s="1045"/>
      <c r="AA1033" s="1045"/>
      <c r="AB1033" s="1045"/>
      <c r="AC1033" s="1045"/>
      <c r="AD1033" s="1045"/>
      <c r="AE1033" s="1045"/>
      <c r="AF1033" s="1045"/>
      <c r="AG1033" s="1045"/>
      <c r="AH1033" s="1045"/>
      <c r="AI1033" s="1045"/>
      <c r="AJ1033" s="1045"/>
      <c r="AK1033" s="1045"/>
      <c r="AL1033" s="1045"/>
      <c r="AM1033" s="1045"/>
      <c r="AN1033" s="1045"/>
      <c r="AO1033" s="1045"/>
      <c r="AP1033" s="1045"/>
      <c r="AQ1033" s="1045"/>
      <c r="AR1033" s="1045"/>
      <c r="AS1033" s="1045"/>
      <c r="AT1033" s="1045"/>
      <c r="AU1033" s="1045"/>
      <c r="AV1033" s="1045"/>
      <c r="AW1033" s="1045"/>
      <c r="AX1033" s="1045"/>
      <c r="AY1033" s="1045"/>
      <c r="AZ1033" s="1045"/>
      <c r="BA1033" s="1045"/>
      <c r="BB1033" s="1045"/>
      <c r="BC1033" s="1045"/>
    </row>
    <row r="1034" spans="23:55">
      <c r="W1034" s="1044"/>
      <c r="X1034" s="1044"/>
      <c r="Y1034" s="1044"/>
      <c r="Z1034" s="1045"/>
      <c r="AA1034" s="1045"/>
      <c r="AB1034" s="1045"/>
      <c r="AC1034" s="1045"/>
      <c r="AD1034" s="1045"/>
      <c r="AE1034" s="1045"/>
      <c r="AF1034" s="1045"/>
      <c r="AG1034" s="1045"/>
      <c r="AH1034" s="1045"/>
      <c r="AI1034" s="1045"/>
      <c r="AJ1034" s="1045"/>
      <c r="AK1034" s="1045"/>
      <c r="AL1034" s="1045"/>
      <c r="AM1034" s="1045"/>
      <c r="AN1034" s="1045"/>
      <c r="AO1034" s="1045"/>
      <c r="AP1034" s="1045"/>
      <c r="AQ1034" s="1045"/>
      <c r="AR1034" s="1045"/>
      <c r="AS1034" s="1045"/>
      <c r="AT1034" s="1045"/>
      <c r="AU1034" s="1045"/>
      <c r="AV1034" s="1045"/>
      <c r="AW1034" s="1045"/>
      <c r="AX1034" s="1045"/>
      <c r="AY1034" s="1045"/>
      <c r="AZ1034" s="1045"/>
      <c r="BA1034" s="1045"/>
      <c r="BB1034" s="1045"/>
      <c r="BC1034" s="1045"/>
    </row>
    <row r="1035" spans="23:55">
      <c r="W1035" s="1044"/>
      <c r="X1035" s="1044"/>
      <c r="Y1035" s="1044"/>
      <c r="Z1035" s="1045"/>
      <c r="AA1035" s="1045"/>
      <c r="AB1035" s="1045"/>
      <c r="AC1035" s="1045"/>
      <c r="AD1035" s="1045"/>
      <c r="AE1035" s="1045"/>
      <c r="AF1035" s="1045"/>
      <c r="AG1035" s="1045"/>
      <c r="AH1035" s="1045"/>
      <c r="AI1035" s="1045"/>
      <c r="AJ1035" s="1045"/>
      <c r="AK1035" s="1045"/>
      <c r="AL1035" s="1045"/>
      <c r="AM1035" s="1045"/>
      <c r="AN1035" s="1045"/>
      <c r="AO1035" s="1045"/>
      <c r="AP1035" s="1045"/>
      <c r="AQ1035" s="1045"/>
      <c r="AR1035" s="1045"/>
      <c r="AS1035" s="1045"/>
      <c r="AT1035" s="1045"/>
      <c r="AU1035" s="1045"/>
      <c r="AV1035" s="1045"/>
      <c r="AW1035" s="1045"/>
      <c r="AX1035" s="1045"/>
      <c r="AY1035" s="1045"/>
      <c r="AZ1035" s="1045"/>
      <c r="BA1035" s="1045"/>
      <c r="BB1035" s="1045"/>
      <c r="BC1035" s="1045"/>
    </row>
    <row r="1036" spans="23:55">
      <c r="W1036" s="1044"/>
      <c r="X1036" s="1044"/>
      <c r="Y1036" s="1044"/>
      <c r="Z1036" s="1045"/>
      <c r="AA1036" s="1045"/>
      <c r="AB1036" s="1045"/>
      <c r="AC1036" s="1045"/>
      <c r="AD1036" s="1045"/>
      <c r="AE1036" s="1045"/>
      <c r="AF1036" s="1045"/>
      <c r="AG1036" s="1045"/>
      <c r="AH1036" s="1045"/>
      <c r="AI1036" s="1045"/>
      <c r="AJ1036" s="1045"/>
      <c r="AK1036" s="1045"/>
      <c r="AL1036" s="1045"/>
      <c r="AM1036" s="1045"/>
      <c r="AN1036" s="1045"/>
      <c r="AO1036" s="1045"/>
      <c r="AP1036" s="1045"/>
      <c r="AQ1036" s="1045"/>
      <c r="AR1036" s="1045"/>
      <c r="AS1036" s="1045"/>
      <c r="AT1036" s="1045"/>
      <c r="AU1036" s="1045"/>
      <c r="AV1036" s="1045"/>
      <c r="AW1036" s="1045"/>
      <c r="AX1036" s="1045"/>
      <c r="AY1036" s="1045"/>
      <c r="AZ1036" s="1045"/>
      <c r="BA1036" s="1045"/>
      <c r="BB1036" s="1045"/>
      <c r="BC1036" s="1045"/>
    </row>
    <row r="1037" spans="23:55">
      <c r="W1037" s="1044"/>
      <c r="X1037" s="1044"/>
      <c r="Y1037" s="1044"/>
      <c r="Z1037" s="1045"/>
      <c r="AA1037" s="1045"/>
      <c r="AB1037" s="1045"/>
      <c r="AC1037" s="1045"/>
      <c r="AD1037" s="1045"/>
      <c r="AE1037" s="1045"/>
      <c r="AF1037" s="1045"/>
      <c r="AG1037" s="1045"/>
      <c r="AH1037" s="1045"/>
      <c r="AI1037" s="1045"/>
      <c r="AJ1037" s="1045"/>
      <c r="AK1037" s="1045"/>
      <c r="AL1037" s="1045"/>
      <c r="AM1037" s="1045"/>
      <c r="AN1037" s="1045"/>
      <c r="AO1037" s="1045"/>
      <c r="AP1037" s="1045"/>
      <c r="AQ1037" s="1045"/>
      <c r="AR1037" s="1045"/>
      <c r="AS1037" s="1045"/>
      <c r="AT1037" s="1045"/>
      <c r="AU1037" s="1045"/>
      <c r="AV1037" s="1045"/>
      <c r="AW1037" s="1045"/>
      <c r="AX1037" s="1045"/>
      <c r="AY1037" s="1045"/>
      <c r="AZ1037" s="1045"/>
      <c r="BA1037" s="1045"/>
      <c r="BB1037" s="1045"/>
      <c r="BC1037" s="1045"/>
    </row>
    <row r="1038" spans="23:55">
      <c r="W1038" s="1044"/>
      <c r="X1038" s="1044"/>
      <c r="Y1038" s="1044"/>
      <c r="Z1038" s="1045"/>
      <c r="AA1038" s="1045"/>
      <c r="AB1038" s="1045"/>
      <c r="AC1038" s="1045"/>
      <c r="AD1038" s="1045"/>
      <c r="AE1038" s="1045"/>
      <c r="AF1038" s="1045"/>
      <c r="AG1038" s="1045"/>
      <c r="AH1038" s="1045"/>
      <c r="AI1038" s="1045"/>
      <c r="AJ1038" s="1045"/>
      <c r="AK1038" s="1045"/>
      <c r="AL1038" s="1045"/>
      <c r="AM1038" s="1045"/>
      <c r="AN1038" s="1045"/>
      <c r="AO1038" s="1045"/>
      <c r="AP1038" s="1045"/>
      <c r="AQ1038" s="1045"/>
      <c r="AR1038" s="1045"/>
      <c r="AS1038" s="1045"/>
      <c r="AT1038" s="1045"/>
      <c r="AU1038" s="1045"/>
      <c r="AV1038" s="1045"/>
      <c r="AW1038" s="1045"/>
      <c r="AX1038" s="1045"/>
      <c r="AY1038" s="1045"/>
      <c r="AZ1038" s="1045"/>
      <c r="BA1038" s="1045"/>
      <c r="BB1038" s="1045"/>
      <c r="BC1038" s="1045"/>
    </row>
    <row r="1039" spans="23:55">
      <c r="W1039" s="1044"/>
      <c r="X1039" s="1044"/>
      <c r="Y1039" s="1044"/>
      <c r="Z1039" s="1045"/>
      <c r="AA1039" s="1045"/>
      <c r="AB1039" s="1045"/>
      <c r="AC1039" s="1045"/>
      <c r="AD1039" s="1045"/>
      <c r="AE1039" s="1045"/>
      <c r="AF1039" s="1045"/>
      <c r="AG1039" s="1045"/>
      <c r="AH1039" s="1045"/>
      <c r="AI1039" s="1045"/>
      <c r="AJ1039" s="1045"/>
      <c r="AK1039" s="1045"/>
      <c r="AL1039" s="1045"/>
      <c r="AM1039" s="1045"/>
      <c r="AN1039" s="1045"/>
      <c r="AO1039" s="1045"/>
      <c r="AP1039" s="1045"/>
      <c r="AQ1039" s="1045"/>
      <c r="AR1039" s="1045"/>
      <c r="AS1039" s="1045"/>
      <c r="AT1039" s="1045"/>
      <c r="AU1039" s="1045"/>
      <c r="AV1039" s="1045"/>
      <c r="AW1039" s="1045"/>
      <c r="AX1039" s="1045"/>
      <c r="AY1039" s="1045"/>
      <c r="AZ1039" s="1045"/>
      <c r="BA1039" s="1045"/>
      <c r="BB1039" s="1045"/>
      <c r="BC1039" s="1045"/>
    </row>
    <row r="1040" spans="23:55">
      <c r="W1040" s="1044"/>
      <c r="X1040" s="1044"/>
      <c r="Y1040" s="1044"/>
      <c r="Z1040" s="1045"/>
      <c r="AA1040" s="1045"/>
      <c r="AB1040" s="1045"/>
      <c r="AC1040" s="1045"/>
      <c r="AD1040" s="1045"/>
      <c r="AE1040" s="1045"/>
      <c r="AF1040" s="1045"/>
      <c r="AG1040" s="1045"/>
      <c r="AH1040" s="1045"/>
      <c r="AI1040" s="1045"/>
      <c r="AJ1040" s="1045"/>
      <c r="AK1040" s="1045"/>
      <c r="AL1040" s="1045"/>
      <c r="AM1040" s="1045"/>
      <c r="AN1040" s="1045"/>
      <c r="AO1040" s="1045"/>
      <c r="AP1040" s="1045"/>
      <c r="AQ1040" s="1045"/>
      <c r="AR1040" s="1045"/>
      <c r="AS1040" s="1045"/>
      <c r="AT1040" s="1045"/>
      <c r="AU1040" s="1045"/>
      <c r="AV1040" s="1045"/>
      <c r="AW1040" s="1045"/>
      <c r="AX1040" s="1045"/>
      <c r="AY1040" s="1045"/>
      <c r="AZ1040" s="1045"/>
      <c r="BA1040" s="1045"/>
      <c r="BB1040" s="1045"/>
      <c r="BC1040" s="1045"/>
    </row>
    <row r="1041" spans="23:55">
      <c r="W1041" s="1044"/>
      <c r="X1041" s="1044"/>
      <c r="Y1041" s="1044"/>
      <c r="Z1041" s="1045"/>
      <c r="AA1041" s="1045"/>
      <c r="AB1041" s="1045"/>
      <c r="AC1041" s="1045"/>
      <c r="AD1041" s="1045"/>
      <c r="AE1041" s="1045"/>
      <c r="AF1041" s="1045"/>
      <c r="AG1041" s="1045"/>
      <c r="AH1041" s="1045"/>
      <c r="AI1041" s="1045"/>
      <c r="AJ1041" s="1045"/>
      <c r="AK1041" s="1045"/>
      <c r="AL1041" s="1045"/>
      <c r="AM1041" s="1045"/>
      <c r="AN1041" s="1045"/>
      <c r="AO1041" s="1045"/>
      <c r="AP1041" s="1045"/>
      <c r="AQ1041" s="1045"/>
      <c r="AR1041" s="1045"/>
      <c r="AS1041" s="1045"/>
      <c r="AT1041" s="1045"/>
      <c r="AU1041" s="1045"/>
      <c r="AV1041" s="1045"/>
      <c r="AW1041" s="1045"/>
      <c r="AX1041" s="1045"/>
      <c r="AY1041" s="1045"/>
      <c r="AZ1041" s="1045"/>
      <c r="BA1041" s="1045"/>
      <c r="BB1041" s="1045"/>
      <c r="BC1041" s="1045"/>
    </row>
    <row r="1042" spans="23:55">
      <c r="W1042" s="1044"/>
      <c r="X1042" s="1044"/>
      <c r="Y1042" s="1044"/>
      <c r="Z1042" s="1045"/>
      <c r="AA1042" s="1045"/>
      <c r="AB1042" s="1045"/>
      <c r="AC1042" s="1045"/>
      <c r="AD1042" s="1045"/>
      <c r="AE1042" s="1045"/>
      <c r="AF1042" s="1045"/>
      <c r="AG1042" s="1045"/>
      <c r="AH1042" s="1045"/>
      <c r="AI1042" s="1045"/>
      <c r="AJ1042" s="1045"/>
      <c r="AK1042" s="1045"/>
      <c r="AL1042" s="1045"/>
      <c r="AM1042" s="1045"/>
      <c r="AN1042" s="1045"/>
      <c r="AO1042" s="1045"/>
      <c r="AP1042" s="1045"/>
      <c r="AQ1042" s="1045"/>
      <c r="AR1042" s="1045"/>
      <c r="AS1042" s="1045"/>
      <c r="AT1042" s="1045"/>
      <c r="AU1042" s="1045"/>
      <c r="AV1042" s="1045"/>
      <c r="AW1042" s="1045"/>
      <c r="AX1042" s="1045"/>
      <c r="AY1042" s="1045"/>
      <c r="AZ1042" s="1045"/>
      <c r="BA1042" s="1045"/>
      <c r="BB1042" s="1045"/>
      <c r="BC1042" s="1045"/>
    </row>
    <row r="1043" spans="23:55">
      <c r="W1043" s="1044"/>
      <c r="X1043" s="1044"/>
      <c r="Y1043" s="1044"/>
      <c r="Z1043" s="1045"/>
      <c r="AA1043" s="1045"/>
      <c r="AB1043" s="1045"/>
      <c r="AC1043" s="1045"/>
      <c r="AD1043" s="1045"/>
      <c r="AE1043" s="1045"/>
      <c r="AF1043" s="1045"/>
      <c r="AG1043" s="1045"/>
      <c r="AH1043" s="1045"/>
      <c r="AI1043" s="1045"/>
      <c r="AJ1043" s="1045"/>
      <c r="AK1043" s="1045"/>
      <c r="AL1043" s="1045"/>
      <c r="AM1043" s="1045"/>
      <c r="AN1043" s="1045"/>
      <c r="AO1043" s="1045"/>
      <c r="AP1043" s="1045"/>
      <c r="AQ1043" s="1045"/>
      <c r="AR1043" s="1045"/>
      <c r="AS1043" s="1045"/>
      <c r="AT1043" s="1045"/>
      <c r="AU1043" s="1045"/>
      <c r="AV1043" s="1045"/>
      <c r="AW1043" s="1045"/>
      <c r="AX1043" s="1045"/>
      <c r="AY1043" s="1045"/>
      <c r="AZ1043" s="1045"/>
      <c r="BA1043" s="1045"/>
      <c r="BB1043" s="1045"/>
      <c r="BC1043" s="1045"/>
    </row>
    <row r="1044" spans="23:55">
      <c r="W1044" s="1044"/>
      <c r="X1044" s="1044"/>
      <c r="Y1044" s="1044"/>
      <c r="Z1044" s="1045"/>
      <c r="AA1044" s="1045"/>
      <c r="AB1044" s="1045"/>
      <c r="AC1044" s="1045"/>
      <c r="AD1044" s="1045"/>
      <c r="AE1044" s="1045"/>
      <c r="AF1044" s="1045"/>
      <c r="AG1044" s="1045"/>
      <c r="AH1044" s="1045"/>
      <c r="AI1044" s="1045"/>
      <c r="AJ1044" s="1045"/>
      <c r="AK1044" s="1045"/>
      <c r="AL1044" s="1045"/>
      <c r="AM1044" s="1045"/>
      <c r="AN1044" s="1045"/>
      <c r="AO1044" s="1045"/>
      <c r="AP1044" s="1045"/>
      <c r="AQ1044" s="1045"/>
      <c r="AR1044" s="1045"/>
      <c r="AS1044" s="1045"/>
      <c r="AT1044" s="1045"/>
      <c r="AU1044" s="1045"/>
      <c r="AV1044" s="1045"/>
      <c r="AW1044" s="1045"/>
      <c r="AX1044" s="1045"/>
      <c r="AY1044" s="1045"/>
      <c r="AZ1044" s="1045"/>
      <c r="BA1044" s="1045"/>
      <c r="BB1044" s="1045"/>
      <c r="BC1044" s="1045"/>
    </row>
    <row r="1045" spans="23:55">
      <c r="W1045" s="1044"/>
      <c r="X1045" s="1044"/>
      <c r="Y1045" s="1044"/>
      <c r="Z1045" s="1045"/>
      <c r="AA1045" s="1045"/>
      <c r="AB1045" s="1045"/>
      <c r="AC1045" s="1045"/>
      <c r="AD1045" s="1045"/>
      <c r="AE1045" s="1045"/>
      <c r="AF1045" s="1045"/>
      <c r="AG1045" s="1045"/>
      <c r="AH1045" s="1045"/>
      <c r="AI1045" s="1045"/>
      <c r="AJ1045" s="1045"/>
      <c r="AK1045" s="1045"/>
      <c r="AL1045" s="1045"/>
      <c r="AM1045" s="1045"/>
      <c r="AN1045" s="1045"/>
      <c r="AO1045" s="1045"/>
      <c r="AP1045" s="1045"/>
      <c r="AQ1045" s="1045"/>
      <c r="AR1045" s="1045"/>
      <c r="AS1045" s="1045"/>
      <c r="AT1045" s="1045"/>
      <c r="AU1045" s="1045"/>
      <c r="AV1045" s="1045"/>
      <c r="AW1045" s="1045"/>
      <c r="AX1045" s="1045"/>
      <c r="AY1045" s="1045"/>
      <c r="AZ1045" s="1045"/>
      <c r="BA1045" s="1045"/>
      <c r="BB1045" s="1045"/>
      <c r="BC1045" s="1045"/>
    </row>
    <row r="1046" spans="23:55">
      <c r="W1046" s="1044"/>
      <c r="X1046" s="1044"/>
      <c r="Y1046" s="1044"/>
      <c r="Z1046" s="1045"/>
      <c r="AA1046" s="1045"/>
      <c r="AB1046" s="1045"/>
      <c r="AC1046" s="1045"/>
      <c r="AD1046" s="1045"/>
      <c r="AE1046" s="1045"/>
      <c r="AF1046" s="1045"/>
      <c r="AG1046" s="1045"/>
      <c r="AH1046" s="1045"/>
      <c r="AI1046" s="1045"/>
      <c r="AJ1046" s="1045"/>
      <c r="AK1046" s="1045"/>
      <c r="AL1046" s="1045"/>
      <c r="AM1046" s="1045"/>
      <c r="AN1046" s="1045"/>
      <c r="AO1046" s="1045"/>
      <c r="AP1046" s="1045"/>
      <c r="AQ1046" s="1045"/>
      <c r="AR1046" s="1045"/>
      <c r="AS1046" s="1045"/>
      <c r="AT1046" s="1045"/>
      <c r="AU1046" s="1045"/>
      <c r="AV1046" s="1045"/>
      <c r="AW1046" s="1045"/>
      <c r="AX1046" s="1045"/>
      <c r="AY1046" s="1045"/>
      <c r="AZ1046" s="1045"/>
      <c r="BA1046" s="1045"/>
      <c r="BB1046" s="1045"/>
      <c r="BC1046" s="1045"/>
    </row>
    <row r="1047" spans="23:55">
      <c r="W1047" s="1044"/>
      <c r="X1047" s="1044"/>
      <c r="Y1047" s="1044"/>
      <c r="Z1047" s="1045"/>
      <c r="AA1047" s="1045"/>
      <c r="AB1047" s="1045"/>
      <c r="AC1047" s="1045"/>
      <c r="AD1047" s="1045"/>
      <c r="AE1047" s="1045"/>
      <c r="AF1047" s="1045"/>
      <c r="AG1047" s="1045"/>
      <c r="AH1047" s="1045"/>
      <c r="AI1047" s="1045"/>
      <c r="AJ1047" s="1045"/>
      <c r="AK1047" s="1045"/>
      <c r="AL1047" s="1045"/>
      <c r="AM1047" s="1045"/>
      <c r="AN1047" s="1045"/>
      <c r="AO1047" s="1045"/>
      <c r="AP1047" s="1045"/>
      <c r="AQ1047" s="1045"/>
      <c r="AR1047" s="1045"/>
      <c r="AS1047" s="1045"/>
      <c r="AT1047" s="1045"/>
      <c r="AU1047" s="1045"/>
      <c r="AV1047" s="1045"/>
      <c r="AW1047" s="1045"/>
      <c r="AX1047" s="1045"/>
      <c r="AY1047" s="1045"/>
      <c r="AZ1047" s="1045"/>
      <c r="BA1047" s="1045"/>
      <c r="BB1047" s="1045"/>
      <c r="BC1047" s="1045"/>
    </row>
    <row r="1048" spans="23:55">
      <c r="W1048" s="1044"/>
      <c r="X1048" s="1044"/>
      <c r="Y1048" s="1044"/>
      <c r="Z1048" s="1045"/>
      <c r="AA1048" s="1045"/>
      <c r="AB1048" s="1045"/>
      <c r="AC1048" s="1045"/>
      <c r="AD1048" s="1045"/>
      <c r="AE1048" s="1045"/>
      <c r="AF1048" s="1045"/>
      <c r="AG1048" s="1045"/>
      <c r="AH1048" s="1045"/>
      <c r="AI1048" s="1045"/>
      <c r="AJ1048" s="1045"/>
      <c r="AK1048" s="1045"/>
      <c r="AL1048" s="1045"/>
      <c r="AM1048" s="1045"/>
      <c r="AN1048" s="1045"/>
      <c r="AO1048" s="1045"/>
      <c r="AP1048" s="1045"/>
      <c r="AQ1048" s="1045"/>
      <c r="AR1048" s="1045"/>
      <c r="AS1048" s="1045"/>
      <c r="AT1048" s="1045"/>
      <c r="AU1048" s="1045"/>
      <c r="AV1048" s="1045"/>
      <c r="AW1048" s="1045"/>
      <c r="AX1048" s="1045"/>
      <c r="AY1048" s="1045"/>
      <c r="AZ1048" s="1045"/>
      <c r="BA1048" s="1045"/>
      <c r="BB1048" s="1045"/>
      <c r="BC1048" s="1045"/>
    </row>
    <row r="1049" spans="23:55">
      <c r="W1049" s="1044"/>
      <c r="X1049" s="1044"/>
      <c r="Y1049" s="1044"/>
      <c r="Z1049" s="1045"/>
      <c r="AA1049" s="1045"/>
      <c r="AB1049" s="1045"/>
      <c r="AC1049" s="1045"/>
      <c r="AD1049" s="1045"/>
      <c r="AE1049" s="1045"/>
      <c r="AF1049" s="1045"/>
      <c r="AG1049" s="1045"/>
      <c r="AH1049" s="1045"/>
      <c r="AI1049" s="1045"/>
      <c r="AJ1049" s="1045"/>
      <c r="AK1049" s="1045"/>
      <c r="AL1049" s="1045"/>
      <c r="AM1049" s="1045"/>
      <c r="AN1049" s="1045"/>
      <c r="AO1049" s="1045"/>
      <c r="AP1049" s="1045"/>
      <c r="AQ1049" s="1045"/>
      <c r="AR1049" s="1045"/>
      <c r="AS1049" s="1045"/>
      <c r="AT1049" s="1045"/>
      <c r="AU1049" s="1045"/>
      <c r="AV1049" s="1045"/>
      <c r="AW1049" s="1045"/>
      <c r="AX1049" s="1045"/>
      <c r="AY1049" s="1045"/>
      <c r="AZ1049" s="1045"/>
      <c r="BA1049" s="1045"/>
      <c r="BB1049" s="1045"/>
      <c r="BC1049" s="1045"/>
    </row>
    <row r="1050" spans="23:55">
      <c r="W1050" s="1044"/>
      <c r="X1050" s="1044"/>
      <c r="Y1050" s="1044"/>
      <c r="Z1050" s="1045"/>
      <c r="AA1050" s="1045"/>
      <c r="AB1050" s="1045"/>
      <c r="AC1050" s="1045"/>
      <c r="AD1050" s="1045"/>
      <c r="AE1050" s="1045"/>
      <c r="AF1050" s="1045"/>
      <c r="AG1050" s="1045"/>
      <c r="AH1050" s="1045"/>
      <c r="AI1050" s="1045"/>
      <c r="AJ1050" s="1045"/>
      <c r="AK1050" s="1045"/>
      <c r="AL1050" s="1045"/>
      <c r="AM1050" s="1045"/>
      <c r="AN1050" s="1045"/>
      <c r="AO1050" s="1045"/>
      <c r="AP1050" s="1045"/>
      <c r="AQ1050" s="1045"/>
      <c r="AR1050" s="1045"/>
      <c r="AS1050" s="1045"/>
      <c r="AT1050" s="1045"/>
      <c r="AU1050" s="1045"/>
      <c r="AV1050" s="1045"/>
      <c r="AW1050" s="1045"/>
      <c r="AX1050" s="1045"/>
      <c r="AY1050" s="1045"/>
      <c r="AZ1050" s="1045"/>
      <c r="BA1050" s="1045"/>
      <c r="BB1050" s="1045"/>
      <c r="BC1050" s="1045"/>
    </row>
    <row r="1051" spans="23:55">
      <c r="W1051" s="1044"/>
      <c r="X1051" s="1044"/>
      <c r="Y1051" s="1044"/>
      <c r="Z1051" s="1045"/>
      <c r="AA1051" s="1045"/>
      <c r="AB1051" s="1045"/>
      <c r="AC1051" s="1045"/>
      <c r="AD1051" s="1045"/>
      <c r="AE1051" s="1045"/>
      <c r="AF1051" s="1045"/>
      <c r="AG1051" s="1045"/>
      <c r="AH1051" s="1045"/>
      <c r="AI1051" s="1045"/>
      <c r="AJ1051" s="1045"/>
      <c r="AK1051" s="1045"/>
      <c r="AL1051" s="1045"/>
      <c r="AM1051" s="1045"/>
      <c r="AN1051" s="1045"/>
      <c r="AO1051" s="1045"/>
      <c r="AP1051" s="1045"/>
      <c r="AQ1051" s="1045"/>
      <c r="AR1051" s="1045"/>
      <c r="AS1051" s="1045"/>
      <c r="AT1051" s="1045"/>
      <c r="AU1051" s="1045"/>
      <c r="AV1051" s="1045"/>
      <c r="AW1051" s="1045"/>
      <c r="AX1051" s="1045"/>
      <c r="AY1051" s="1045"/>
      <c r="AZ1051" s="1045"/>
      <c r="BA1051" s="1045"/>
      <c r="BB1051" s="1045"/>
      <c r="BC1051" s="1045"/>
    </row>
    <row r="1052" spans="23:55">
      <c r="W1052" s="1044"/>
      <c r="X1052" s="1044"/>
      <c r="Y1052" s="1044"/>
      <c r="Z1052" s="1045"/>
      <c r="AA1052" s="1045"/>
      <c r="AB1052" s="1045"/>
      <c r="AC1052" s="1045"/>
      <c r="AD1052" s="1045"/>
      <c r="AE1052" s="1045"/>
      <c r="AF1052" s="1045"/>
      <c r="AG1052" s="1045"/>
      <c r="AH1052" s="1045"/>
      <c r="AI1052" s="1045"/>
      <c r="AJ1052" s="1045"/>
      <c r="AK1052" s="1045"/>
      <c r="AL1052" s="1045"/>
      <c r="AM1052" s="1045"/>
      <c r="AN1052" s="1045"/>
      <c r="AO1052" s="1045"/>
      <c r="AP1052" s="1045"/>
      <c r="AQ1052" s="1045"/>
      <c r="AR1052" s="1045"/>
      <c r="AS1052" s="1045"/>
      <c r="AT1052" s="1045"/>
      <c r="AU1052" s="1045"/>
      <c r="AV1052" s="1045"/>
      <c r="AW1052" s="1045"/>
      <c r="AX1052" s="1045"/>
      <c r="AY1052" s="1045"/>
      <c r="AZ1052" s="1045"/>
      <c r="BA1052" s="1045"/>
      <c r="BB1052" s="1045"/>
      <c r="BC1052" s="1045"/>
    </row>
    <row r="1053" spans="23:55">
      <c r="W1053" s="1044"/>
      <c r="X1053" s="1044"/>
      <c r="Y1053" s="1044"/>
      <c r="Z1053" s="1045"/>
      <c r="AA1053" s="1045"/>
      <c r="AB1053" s="1045"/>
      <c r="AC1053" s="1045"/>
      <c r="AD1053" s="1045"/>
      <c r="AE1053" s="1045"/>
      <c r="AF1053" s="1045"/>
      <c r="AG1053" s="1045"/>
      <c r="AH1053" s="1045"/>
      <c r="AI1053" s="1045"/>
      <c r="AJ1053" s="1045"/>
      <c r="AK1053" s="1045"/>
      <c r="AL1053" s="1045"/>
      <c r="AM1053" s="1045"/>
      <c r="AN1053" s="1045"/>
      <c r="AO1053" s="1045"/>
      <c r="AP1053" s="1045"/>
      <c r="AQ1053" s="1045"/>
      <c r="AR1053" s="1045"/>
      <c r="AS1053" s="1045"/>
      <c r="AT1053" s="1045"/>
      <c r="AU1053" s="1045"/>
      <c r="AV1053" s="1045"/>
      <c r="AW1053" s="1045"/>
      <c r="AX1053" s="1045"/>
      <c r="AY1053" s="1045"/>
      <c r="AZ1053" s="1045"/>
      <c r="BA1053" s="1045"/>
      <c r="BB1053" s="1045"/>
      <c r="BC1053" s="1045"/>
    </row>
    <row r="1054" spans="23:55">
      <c r="W1054" s="1044"/>
      <c r="X1054" s="1044"/>
      <c r="Y1054" s="1044"/>
      <c r="Z1054" s="1045"/>
      <c r="AA1054" s="1045"/>
      <c r="AB1054" s="1045"/>
      <c r="AC1054" s="1045"/>
      <c r="AD1054" s="1045"/>
      <c r="AE1054" s="1045"/>
      <c r="AF1054" s="1045"/>
      <c r="AG1054" s="1045"/>
      <c r="AH1054" s="1045"/>
      <c r="AI1054" s="1045"/>
      <c r="AJ1054" s="1045"/>
      <c r="AK1054" s="1045"/>
      <c r="AL1054" s="1045"/>
      <c r="AM1054" s="1045"/>
      <c r="AN1054" s="1045"/>
      <c r="AO1054" s="1045"/>
      <c r="AP1054" s="1045"/>
      <c r="AQ1054" s="1045"/>
      <c r="AR1054" s="1045"/>
      <c r="AS1054" s="1045"/>
      <c r="AT1054" s="1045"/>
      <c r="AU1054" s="1045"/>
      <c r="AV1054" s="1045"/>
      <c r="AW1054" s="1045"/>
      <c r="AX1054" s="1045"/>
      <c r="AY1054" s="1045"/>
      <c r="AZ1054" s="1045"/>
      <c r="BA1054" s="1045"/>
      <c r="BB1054" s="1045"/>
      <c r="BC1054" s="1045"/>
    </row>
    <row r="1055" spans="23:55">
      <c r="W1055" s="1044"/>
      <c r="X1055" s="1044"/>
      <c r="Y1055" s="1044"/>
      <c r="Z1055" s="1045"/>
      <c r="AA1055" s="1045"/>
      <c r="AB1055" s="1045"/>
      <c r="AC1055" s="1045"/>
      <c r="AD1055" s="1045"/>
      <c r="AE1055" s="1045"/>
      <c r="AF1055" s="1045"/>
      <c r="AG1055" s="1045"/>
      <c r="AH1055" s="1045"/>
      <c r="AI1055" s="1045"/>
      <c r="AJ1055" s="1045"/>
      <c r="AK1055" s="1045"/>
      <c r="AL1055" s="1045"/>
      <c r="AM1055" s="1045"/>
      <c r="AN1055" s="1045"/>
      <c r="AO1055" s="1045"/>
      <c r="AP1055" s="1045"/>
      <c r="AQ1055" s="1045"/>
      <c r="AR1055" s="1045"/>
      <c r="AS1055" s="1045"/>
      <c r="AT1055" s="1045"/>
      <c r="AU1055" s="1045"/>
      <c r="AV1055" s="1045"/>
      <c r="AW1055" s="1045"/>
      <c r="AX1055" s="1045"/>
      <c r="AY1055" s="1045"/>
      <c r="AZ1055" s="1045"/>
      <c r="BA1055" s="1045"/>
      <c r="BB1055" s="1045"/>
      <c r="BC1055" s="1045"/>
    </row>
    <row r="1056" spans="23:55">
      <c r="W1056" s="1044"/>
      <c r="X1056" s="1044"/>
      <c r="Y1056" s="1044"/>
      <c r="Z1056" s="1045"/>
      <c r="AA1056" s="1045"/>
      <c r="AB1056" s="1045"/>
      <c r="AC1056" s="1045"/>
      <c r="AD1056" s="1045"/>
      <c r="AE1056" s="1045"/>
      <c r="AF1056" s="1045"/>
      <c r="AG1056" s="1045"/>
      <c r="AH1056" s="1045"/>
      <c r="AI1056" s="1045"/>
      <c r="AJ1056" s="1045"/>
      <c r="AK1056" s="1045"/>
      <c r="AL1056" s="1045"/>
      <c r="AM1056" s="1045"/>
      <c r="AN1056" s="1045"/>
      <c r="AO1056" s="1045"/>
      <c r="AP1056" s="1045"/>
      <c r="AQ1056" s="1045"/>
      <c r="AR1056" s="1045"/>
      <c r="AS1056" s="1045"/>
      <c r="AT1056" s="1045"/>
      <c r="AU1056" s="1045"/>
      <c r="AV1056" s="1045"/>
      <c r="AW1056" s="1045"/>
      <c r="AX1056" s="1045"/>
      <c r="AY1056" s="1045"/>
      <c r="AZ1056" s="1045"/>
      <c r="BA1056" s="1045"/>
      <c r="BB1056" s="1045"/>
      <c r="BC1056" s="1045"/>
    </row>
    <row r="1057" spans="23:55">
      <c r="W1057" s="1044"/>
      <c r="X1057" s="1044"/>
      <c r="Y1057" s="1044"/>
      <c r="Z1057" s="1045"/>
      <c r="AA1057" s="1045"/>
      <c r="AB1057" s="1045"/>
      <c r="AC1057" s="1045"/>
      <c r="AD1057" s="1045"/>
      <c r="AE1057" s="1045"/>
      <c r="AF1057" s="1045"/>
      <c r="AG1057" s="1045"/>
      <c r="AH1057" s="1045"/>
      <c r="AI1057" s="1045"/>
      <c r="AJ1057" s="1045"/>
      <c r="AK1057" s="1045"/>
      <c r="AL1057" s="1045"/>
      <c r="AM1057" s="1045"/>
      <c r="AN1057" s="1045"/>
      <c r="AO1057" s="1045"/>
      <c r="AP1057" s="1045"/>
      <c r="AQ1057" s="1045"/>
      <c r="AR1057" s="1045"/>
      <c r="AS1057" s="1045"/>
      <c r="AT1057" s="1045"/>
      <c r="AU1057" s="1045"/>
      <c r="AV1057" s="1045"/>
      <c r="AW1057" s="1045"/>
      <c r="AX1057" s="1045"/>
      <c r="AY1057" s="1045"/>
      <c r="AZ1057" s="1045"/>
      <c r="BA1057" s="1045"/>
      <c r="BB1057" s="1045"/>
      <c r="BC1057" s="1045"/>
    </row>
    <row r="1058" spans="23:55">
      <c r="W1058" s="1044"/>
      <c r="X1058" s="1044"/>
      <c r="Y1058" s="1044"/>
      <c r="Z1058" s="1045"/>
      <c r="AA1058" s="1045"/>
      <c r="AB1058" s="1045"/>
      <c r="AC1058" s="1045"/>
      <c r="AD1058" s="1045"/>
      <c r="AE1058" s="1045"/>
      <c r="AF1058" s="1045"/>
      <c r="AG1058" s="1045"/>
      <c r="AH1058" s="1045"/>
      <c r="AI1058" s="1045"/>
      <c r="AJ1058" s="1045"/>
      <c r="AK1058" s="1045"/>
      <c r="AL1058" s="1045"/>
      <c r="AM1058" s="1045"/>
      <c r="AN1058" s="1045"/>
      <c r="AO1058" s="1045"/>
      <c r="AP1058" s="1045"/>
      <c r="AQ1058" s="1045"/>
      <c r="AR1058" s="1045"/>
      <c r="AS1058" s="1045"/>
      <c r="AT1058" s="1045"/>
      <c r="AU1058" s="1045"/>
      <c r="AV1058" s="1045"/>
      <c r="AW1058" s="1045"/>
      <c r="AX1058" s="1045"/>
      <c r="AY1058" s="1045"/>
      <c r="AZ1058" s="1045"/>
      <c r="BA1058" s="1045"/>
      <c r="BB1058" s="1045"/>
      <c r="BC1058" s="1045"/>
    </row>
    <row r="1059" spans="23:55">
      <c r="W1059" s="1044"/>
      <c r="X1059" s="1044"/>
      <c r="Y1059" s="1044"/>
      <c r="Z1059" s="1045"/>
      <c r="AA1059" s="1045"/>
      <c r="AB1059" s="1045"/>
      <c r="AC1059" s="1045"/>
      <c r="AD1059" s="1045"/>
      <c r="AE1059" s="1045"/>
      <c r="AF1059" s="1045"/>
      <c r="AG1059" s="1045"/>
      <c r="AH1059" s="1045"/>
      <c r="AI1059" s="1045"/>
      <c r="AJ1059" s="1045"/>
      <c r="AK1059" s="1045"/>
      <c r="AL1059" s="1045"/>
      <c r="AM1059" s="1045"/>
      <c r="AN1059" s="1045"/>
      <c r="AO1059" s="1045"/>
      <c r="AP1059" s="1045"/>
      <c r="AQ1059" s="1045"/>
      <c r="AR1059" s="1045"/>
      <c r="AS1059" s="1045"/>
      <c r="AT1059" s="1045"/>
      <c r="AU1059" s="1045"/>
      <c r="AV1059" s="1045"/>
      <c r="AW1059" s="1045"/>
      <c r="AX1059" s="1045"/>
      <c r="AY1059" s="1045"/>
      <c r="AZ1059" s="1045"/>
      <c r="BA1059" s="1045"/>
      <c r="BB1059" s="1045"/>
      <c r="BC1059" s="1045"/>
    </row>
    <row r="1060" spans="23:55">
      <c r="W1060" s="1044"/>
      <c r="X1060" s="1044"/>
      <c r="Y1060" s="1044"/>
      <c r="Z1060" s="1045"/>
      <c r="AA1060" s="1045"/>
      <c r="AB1060" s="1045"/>
      <c r="AC1060" s="1045"/>
      <c r="AD1060" s="1045"/>
      <c r="AE1060" s="1045"/>
      <c r="AF1060" s="1045"/>
      <c r="AG1060" s="1045"/>
      <c r="AH1060" s="1045"/>
      <c r="AI1060" s="1045"/>
      <c r="AJ1060" s="1045"/>
      <c r="AK1060" s="1045"/>
      <c r="AL1060" s="1045"/>
      <c r="AM1060" s="1045"/>
      <c r="AN1060" s="1045"/>
      <c r="AO1060" s="1045"/>
      <c r="AP1060" s="1045"/>
      <c r="AQ1060" s="1045"/>
      <c r="AR1060" s="1045"/>
      <c r="AS1060" s="1045"/>
      <c r="AT1060" s="1045"/>
      <c r="AU1060" s="1045"/>
      <c r="AV1060" s="1045"/>
      <c r="AW1060" s="1045"/>
      <c r="AX1060" s="1045"/>
      <c r="AY1060" s="1045"/>
      <c r="AZ1060" s="1045"/>
      <c r="BA1060" s="1045"/>
      <c r="BB1060" s="1045"/>
      <c r="BC1060" s="1045"/>
    </row>
    <row r="1061" spans="23:55">
      <c r="W1061" s="1044"/>
      <c r="X1061" s="1044"/>
      <c r="Y1061" s="1044"/>
      <c r="Z1061" s="1045"/>
      <c r="AA1061" s="1045"/>
      <c r="AB1061" s="1045"/>
      <c r="AC1061" s="1045"/>
      <c r="AD1061" s="1045"/>
      <c r="AE1061" s="1045"/>
      <c r="AF1061" s="1045"/>
      <c r="AG1061" s="1045"/>
      <c r="AH1061" s="1045"/>
      <c r="AI1061" s="1045"/>
      <c r="AJ1061" s="1045"/>
      <c r="AK1061" s="1045"/>
      <c r="AL1061" s="1045"/>
      <c r="AM1061" s="1045"/>
      <c r="AN1061" s="1045"/>
      <c r="AO1061" s="1045"/>
      <c r="AP1061" s="1045"/>
      <c r="AQ1061" s="1045"/>
      <c r="AR1061" s="1045"/>
      <c r="AS1061" s="1045"/>
      <c r="AT1061" s="1045"/>
      <c r="AU1061" s="1045"/>
      <c r="AV1061" s="1045"/>
      <c r="AW1061" s="1045"/>
      <c r="AX1061" s="1045"/>
      <c r="AY1061" s="1045"/>
      <c r="AZ1061" s="1045"/>
      <c r="BA1061" s="1045"/>
      <c r="BB1061" s="1045"/>
      <c r="BC1061" s="1045"/>
    </row>
    <row r="1062" spans="23:55">
      <c r="W1062" s="1044"/>
      <c r="X1062" s="1044"/>
      <c r="Y1062" s="1044"/>
      <c r="Z1062" s="1045"/>
      <c r="AA1062" s="1045"/>
      <c r="AB1062" s="1045"/>
      <c r="AC1062" s="1045"/>
      <c r="AD1062" s="1045"/>
      <c r="AE1062" s="1045"/>
      <c r="AF1062" s="1045"/>
      <c r="AG1062" s="1045"/>
      <c r="AH1062" s="1045"/>
      <c r="AI1062" s="1045"/>
      <c r="AJ1062" s="1045"/>
      <c r="AK1062" s="1045"/>
      <c r="AL1062" s="1045"/>
      <c r="AM1062" s="1045"/>
      <c r="AN1062" s="1045"/>
      <c r="AO1062" s="1045"/>
      <c r="AP1062" s="1045"/>
      <c r="AQ1062" s="1045"/>
      <c r="AR1062" s="1045"/>
      <c r="AS1062" s="1045"/>
      <c r="AT1062" s="1045"/>
      <c r="AU1062" s="1045"/>
      <c r="AV1062" s="1045"/>
      <c r="AW1062" s="1045"/>
      <c r="AX1062" s="1045"/>
      <c r="AY1062" s="1045"/>
      <c r="AZ1062" s="1045"/>
      <c r="BA1062" s="1045"/>
      <c r="BB1062" s="1045"/>
      <c r="BC1062" s="1045"/>
    </row>
    <row r="1063" spans="23:55">
      <c r="W1063" s="1044"/>
      <c r="X1063" s="1044"/>
      <c r="Y1063" s="1044"/>
      <c r="Z1063" s="1045"/>
      <c r="AA1063" s="1045"/>
      <c r="AB1063" s="1045"/>
      <c r="AC1063" s="1045"/>
      <c r="AD1063" s="1045"/>
      <c r="AE1063" s="1045"/>
      <c r="AF1063" s="1045"/>
      <c r="AG1063" s="1045"/>
      <c r="AH1063" s="1045"/>
      <c r="AI1063" s="1045"/>
      <c r="AJ1063" s="1045"/>
      <c r="AK1063" s="1045"/>
      <c r="AL1063" s="1045"/>
      <c r="AM1063" s="1045"/>
      <c r="AN1063" s="1045"/>
      <c r="AO1063" s="1045"/>
      <c r="AP1063" s="1045"/>
      <c r="AQ1063" s="1045"/>
      <c r="AR1063" s="1045"/>
      <c r="AS1063" s="1045"/>
      <c r="AT1063" s="1045"/>
      <c r="AU1063" s="1045"/>
      <c r="AV1063" s="1045"/>
      <c r="AW1063" s="1045"/>
      <c r="AX1063" s="1045"/>
      <c r="AY1063" s="1045"/>
      <c r="AZ1063" s="1045"/>
      <c r="BA1063" s="1045"/>
      <c r="BB1063" s="1045"/>
      <c r="BC1063" s="1045"/>
    </row>
    <row r="1064" spans="23:55">
      <c r="W1064" s="1044"/>
      <c r="X1064" s="1044"/>
      <c r="Y1064" s="1044"/>
      <c r="Z1064" s="1045"/>
      <c r="AA1064" s="1045"/>
      <c r="AB1064" s="1045"/>
      <c r="AC1064" s="1045"/>
      <c r="AD1064" s="1045"/>
      <c r="AE1064" s="1045"/>
      <c r="AF1064" s="1045"/>
      <c r="AG1064" s="1045"/>
      <c r="AH1064" s="1045"/>
      <c r="AI1064" s="1045"/>
      <c r="AJ1064" s="1045"/>
      <c r="AK1064" s="1045"/>
      <c r="AL1064" s="1045"/>
      <c r="AM1064" s="1045"/>
      <c r="AN1064" s="1045"/>
      <c r="AO1064" s="1045"/>
      <c r="AP1064" s="1045"/>
      <c r="AQ1064" s="1045"/>
      <c r="AR1064" s="1045"/>
      <c r="AS1064" s="1045"/>
      <c r="AT1064" s="1045"/>
      <c r="AU1064" s="1045"/>
      <c r="AV1064" s="1045"/>
      <c r="AW1064" s="1045"/>
      <c r="AX1064" s="1045"/>
      <c r="AY1064" s="1045"/>
      <c r="AZ1064" s="1045"/>
      <c r="BA1064" s="1045"/>
      <c r="BB1064" s="1045"/>
      <c r="BC1064" s="1045"/>
    </row>
    <row r="1065" spans="23:55">
      <c r="W1065" s="1044"/>
      <c r="X1065" s="1044"/>
      <c r="Y1065" s="1044"/>
      <c r="Z1065" s="1045"/>
      <c r="AA1065" s="1045"/>
      <c r="AB1065" s="1045"/>
      <c r="AC1065" s="1045"/>
      <c r="AD1065" s="1045"/>
      <c r="AE1065" s="1045"/>
      <c r="AF1065" s="1045"/>
      <c r="AG1065" s="1045"/>
      <c r="AH1065" s="1045"/>
      <c r="AI1065" s="1045"/>
      <c r="AJ1065" s="1045"/>
      <c r="AK1065" s="1045"/>
      <c r="AL1065" s="1045"/>
      <c r="AM1065" s="1045"/>
      <c r="AN1065" s="1045"/>
      <c r="AO1065" s="1045"/>
      <c r="AP1065" s="1045"/>
      <c r="AQ1065" s="1045"/>
      <c r="AR1065" s="1045"/>
      <c r="AS1065" s="1045"/>
      <c r="AT1065" s="1045"/>
      <c r="AU1065" s="1045"/>
      <c r="AV1065" s="1045"/>
      <c r="AW1065" s="1045"/>
      <c r="AX1065" s="1045"/>
      <c r="AY1065" s="1045"/>
      <c r="AZ1065" s="1045"/>
      <c r="BA1065" s="1045"/>
      <c r="BB1065" s="1045"/>
      <c r="BC1065" s="1045"/>
    </row>
    <row r="1066" spans="23:55">
      <c r="W1066" s="1044"/>
      <c r="X1066" s="1044"/>
      <c r="Y1066" s="1044"/>
      <c r="Z1066" s="1045"/>
      <c r="AA1066" s="1045"/>
      <c r="AB1066" s="1045"/>
      <c r="AC1066" s="1045"/>
      <c r="AD1066" s="1045"/>
      <c r="AE1066" s="1045"/>
      <c r="AF1066" s="1045"/>
      <c r="AG1066" s="1045"/>
      <c r="AH1066" s="1045"/>
      <c r="AI1066" s="1045"/>
      <c r="AJ1066" s="1045"/>
      <c r="AK1066" s="1045"/>
      <c r="AL1066" s="1045"/>
      <c r="AM1066" s="1045"/>
      <c r="AN1066" s="1045"/>
      <c r="AO1066" s="1045"/>
      <c r="AP1066" s="1045"/>
      <c r="AQ1066" s="1045"/>
      <c r="AR1066" s="1045"/>
      <c r="AS1066" s="1045"/>
      <c r="AT1066" s="1045"/>
      <c r="AU1066" s="1045"/>
      <c r="AV1066" s="1045"/>
      <c r="AW1066" s="1045"/>
      <c r="AX1066" s="1045"/>
      <c r="AY1066" s="1045"/>
      <c r="AZ1066" s="1045"/>
      <c r="BA1066" s="1045"/>
      <c r="BB1066" s="1045"/>
      <c r="BC1066" s="1045"/>
    </row>
    <row r="1067" spans="23:55">
      <c r="W1067" s="1044"/>
      <c r="X1067" s="1044"/>
      <c r="Y1067" s="1044"/>
      <c r="Z1067" s="1045"/>
      <c r="AA1067" s="1045"/>
      <c r="AB1067" s="1045"/>
      <c r="AC1067" s="1045"/>
      <c r="AD1067" s="1045"/>
      <c r="AE1067" s="1045"/>
      <c r="AF1067" s="1045"/>
      <c r="AG1067" s="1045"/>
      <c r="AH1067" s="1045"/>
      <c r="AI1067" s="1045"/>
      <c r="AJ1067" s="1045"/>
      <c r="AK1067" s="1045"/>
      <c r="AL1067" s="1045"/>
      <c r="AM1067" s="1045"/>
      <c r="AN1067" s="1045"/>
      <c r="AO1067" s="1045"/>
      <c r="AP1067" s="1045"/>
      <c r="AQ1067" s="1045"/>
      <c r="AR1067" s="1045"/>
      <c r="AS1067" s="1045"/>
      <c r="AT1067" s="1045"/>
      <c r="AU1067" s="1045"/>
      <c r="AV1067" s="1045"/>
      <c r="AW1067" s="1045"/>
      <c r="AX1067" s="1045"/>
      <c r="AY1067" s="1045"/>
      <c r="AZ1067" s="1045"/>
      <c r="BA1067" s="1045"/>
      <c r="BB1067" s="1045"/>
      <c r="BC1067" s="1045"/>
    </row>
    <row r="1068" spans="23:55">
      <c r="W1068" s="1044"/>
      <c r="X1068" s="1044"/>
      <c r="Y1068" s="1044"/>
      <c r="Z1068" s="1045"/>
      <c r="AA1068" s="1045"/>
      <c r="AB1068" s="1045"/>
      <c r="AC1068" s="1045"/>
      <c r="AD1068" s="1045"/>
      <c r="AE1068" s="1045"/>
      <c r="AF1068" s="1045"/>
      <c r="AG1068" s="1045"/>
      <c r="AH1068" s="1045"/>
      <c r="AI1068" s="1045"/>
      <c r="AJ1068" s="1045"/>
      <c r="AK1068" s="1045"/>
      <c r="AL1068" s="1045"/>
      <c r="AM1068" s="1045"/>
      <c r="AN1068" s="1045"/>
      <c r="AO1068" s="1045"/>
      <c r="AP1068" s="1045"/>
      <c r="AQ1068" s="1045"/>
      <c r="AR1068" s="1045"/>
      <c r="AS1068" s="1045"/>
      <c r="AT1068" s="1045"/>
      <c r="AU1068" s="1045"/>
      <c r="AV1068" s="1045"/>
      <c r="AW1068" s="1045"/>
      <c r="AX1068" s="1045"/>
      <c r="AY1068" s="1045"/>
      <c r="AZ1068" s="1045"/>
      <c r="BA1068" s="1045"/>
      <c r="BB1068" s="1045"/>
      <c r="BC1068" s="1045"/>
    </row>
    <row r="1069" spans="23:55">
      <c r="W1069" s="1044"/>
      <c r="X1069" s="1044"/>
      <c r="Y1069" s="1044"/>
      <c r="Z1069" s="1045"/>
      <c r="AA1069" s="1045"/>
      <c r="AB1069" s="1045"/>
      <c r="AC1069" s="1045"/>
      <c r="AD1069" s="1045"/>
      <c r="AE1069" s="1045"/>
      <c r="AF1069" s="1045"/>
      <c r="AG1069" s="1045"/>
      <c r="AH1069" s="1045"/>
      <c r="AI1069" s="1045"/>
      <c r="AJ1069" s="1045"/>
      <c r="AK1069" s="1045"/>
      <c r="AL1069" s="1045"/>
      <c r="AM1069" s="1045"/>
      <c r="AN1069" s="1045"/>
      <c r="AO1069" s="1045"/>
      <c r="AP1069" s="1045"/>
      <c r="AQ1069" s="1045"/>
      <c r="AR1069" s="1045"/>
      <c r="AS1069" s="1045"/>
      <c r="AT1069" s="1045"/>
      <c r="AU1069" s="1045"/>
      <c r="AV1069" s="1045"/>
      <c r="AW1069" s="1045"/>
      <c r="AX1069" s="1045"/>
      <c r="AY1069" s="1045"/>
      <c r="AZ1069" s="1045"/>
      <c r="BA1069" s="1045"/>
      <c r="BB1069" s="1045"/>
      <c r="BC1069" s="1045"/>
    </row>
    <row r="1070" spans="23:55">
      <c r="W1070" s="1044"/>
      <c r="X1070" s="1044"/>
      <c r="Y1070" s="1044"/>
      <c r="Z1070" s="1045"/>
      <c r="AA1070" s="1045"/>
      <c r="AB1070" s="1045"/>
      <c r="AC1070" s="1045"/>
      <c r="AD1070" s="1045"/>
      <c r="AE1070" s="1045"/>
      <c r="AF1070" s="1045"/>
      <c r="AG1070" s="1045"/>
      <c r="AH1070" s="1045"/>
      <c r="AI1070" s="1045"/>
      <c r="AJ1070" s="1045"/>
      <c r="AK1070" s="1045"/>
      <c r="AL1070" s="1045"/>
      <c r="AM1070" s="1045"/>
      <c r="AN1070" s="1045"/>
      <c r="AO1070" s="1045"/>
      <c r="AP1070" s="1045"/>
      <c r="AQ1070" s="1045"/>
      <c r="AR1070" s="1045"/>
      <c r="AS1070" s="1045"/>
      <c r="AT1070" s="1045"/>
      <c r="AU1070" s="1045"/>
      <c r="AV1070" s="1045"/>
      <c r="AW1070" s="1045"/>
      <c r="AX1070" s="1045"/>
      <c r="AY1070" s="1045"/>
      <c r="AZ1070" s="1045"/>
      <c r="BA1070" s="1045"/>
      <c r="BB1070" s="1045"/>
      <c r="BC1070" s="1045"/>
    </row>
    <row r="1071" spans="23:55">
      <c r="W1071" s="1044"/>
      <c r="X1071" s="1044"/>
      <c r="Y1071" s="1044"/>
      <c r="Z1071" s="1045"/>
      <c r="AA1071" s="1045"/>
      <c r="AB1071" s="1045"/>
      <c r="AC1071" s="1045"/>
      <c r="AD1071" s="1045"/>
      <c r="AE1071" s="1045"/>
      <c r="AF1071" s="1045"/>
      <c r="AG1071" s="1045"/>
      <c r="AH1071" s="1045"/>
      <c r="AI1071" s="1045"/>
      <c r="AJ1071" s="1045"/>
      <c r="AK1071" s="1045"/>
      <c r="AL1071" s="1045"/>
      <c r="AM1071" s="1045"/>
      <c r="AN1071" s="1045"/>
      <c r="AO1071" s="1045"/>
      <c r="AP1071" s="1045"/>
      <c r="AQ1071" s="1045"/>
      <c r="AR1071" s="1045"/>
      <c r="AS1071" s="1045"/>
      <c r="AT1071" s="1045"/>
      <c r="AU1071" s="1045"/>
      <c r="AV1071" s="1045"/>
      <c r="AW1071" s="1045"/>
      <c r="AX1071" s="1045"/>
      <c r="AY1071" s="1045"/>
      <c r="AZ1071" s="1045"/>
      <c r="BA1071" s="1045"/>
      <c r="BB1071" s="1045"/>
      <c r="BC1071" s="1045"/>
    </row>
    <row r="1072" spans="23:55">
      <c r="W1072" s="1044"/>
      <c r="X1072" s="1044"/>
      <c r="Y1072" s="1044"/>
      <c r="Z1072" s="1045"/>
      <c r="AA1072" s="1045"/>
      <c r="AB1072" s="1045"/>
      <c r="AC1072" s="1045"/>
      <c r="AD1072" s="1045"/>
      <c r="AE1072" s="1045"/>
      <c r="AF1072" s="1045"/>
      <c r="AG1072" s="1045"/>
      <c r="AH1072" s="1045"/>
      <c r="AI1072" s="1045"/>
      <c r="AJ1072" s="1045"/>
      <c r="AK1072" s="1045"/>
      <c r="AL1072" s="1045"/>
      <c r="AM1072" s="1045"/>
      <c r="AN1072" s="1045"/>
      <c r="AO1072" s="1045"/>
      <c r="AP1072" s="1045"/>
      <c r="AQ1072" s="1045"/>
      <c r="AR1072" s="1045"/>
      <c r="AS1072" s="1045"/>
      <c r="AT1072" s="1045"/>
      <c r="AU1072" s="1045"/>
      <c r="AV1072" s="1045"/>
      <c r="AW1072" s="1045"/>
      <c r="AX1072" s="1045"/>
      <c r="AY1072" s="1045"/>
      <c r="AZ1072" s="1045"/>
      <c r="BA1072" s="1045"/>
      <c r="BB1072" s="1045"/>
      <c r="BC1072" s="1045"/>
    </row>
    <row r="1073" spans="23:55">
      <c r="W1073" s="1044"/>
      <c r="X1073" s="1044"/>
      <c r="Y1073" s="1044"/>
      <c r="Z1073" s="1045"/>
      <c r="AA1073" s="1045"/>
      <c r="AB1073" s="1045"/>
      <c r="AC1073" s="1045"/>
      <c r="AD1073" s="1045"/>
      <c r="AE1073" s="1045"/>
      <c r="AF1073" s="1045"/>
      <c r="AG1073" s="1045"/>
      <c r="AH1073" s="1045"/>
      <c r="AI1073" s="1045"/>
      <c r="AJ1073" s="1045"/>
      <c r="AK1073" s="1045"/>
      <c r="AL1073" s="1045"/>
      <c r="AM1073" s="1045"/>
      <c r="AN1073" s="1045"/>
      <c r="AO1073" s="1045"/>
      <c r="AP1073" s="1045"/>
      <c r="AQ1073" s="1045"/>
      <c r="AR1073" s="1045"/>
      <c r="AS1073" s="1045"/>
      <c r="AT1073" s="1045"/>
      <c r="AU1073" s="1045"/>
      <c r="AV1073" s="1045"/>
      <c r="AW1073" s="1045"/>
      <c r="AX1073" s="1045"/>
      <c r="AY1073" s="1045"/>
      <c r="AZ1073" s="1045"/>
      <c r="BA1073" s="1045"/>
      <c r="BB1073" s="1045"/>
      <c r="BC1073" s="1045"/>
    </row>
    <row r="1074" spans="23:55">
      <c r="W1074" s="1044"/>
      <c r="X1074" s="1044"/>
      <c r="Y1074" s="1044"/>
      <c r="Z1074" s="1045"/>
      <c r="AA1074" s="1045"/>
      <c r="AB1074" s="1045"/>
      <c r="AC1074" s="1045"/>
      <c r="AD1074" s="1045"/>
      <c r="AE1074" s="1045"/>
      <c r="AF1074" s="1045"/>
      <c r="AG1074" s="1045"/>
      <c r="AH1074" s="1045"/>
      <c r="AI1074" s="1045"/>
      <c r="AJ1074" s="1045"/>
      <c r="AK1074" s="1045"/>
      <c r="AL1074" s="1045"/>
      <c r="AM1074" s="1045"/>
      <c r="AN1074" s="1045"/>
      <c r="AO1074" s="1045"/>
      <c r="AP1074" s="1045"/>
      <c r="AQ1074" s="1045"/>
      <c r="AR1074" s="1045"/>
      <c r="AS1074" s="1045"/>
      <c r="AT1074" s="1045"/>
      <c r="AU1074" s="1045"/>
      <c r="AV1074" s="1045"/>
      <c r="AW1074" s="1045"/>
      <c r="AX1074" s="1045"/>
      <c r="AY1074" s="1045"/>
      <c r="AZ1074" s="1045"/>
      <c r="BA1074" s="1045"/>
      <c r="BB1074" s="1045"/>
      <c r="BC1074" s="1045"/>
    </row>
    <row r="1075" spans="23:55">
      <c r="W1075" s="1044"/>
      <c r="X1075" s="1044"/>
      <c r="Y1075" s="1044"/>
      <c r="Z1075" s="1045"/>
      <c r="AA1075" s="1045"/>
      <c r="AB1075" s="1045"/>
      <c r="AC1075" s="1045"/>
      <c r="AD1075" s="1045"/>
      <c r="AE1075" s="1045"/>
      <c r="AF1075" s="1045"/>
      <c r="AG1075" s="1045"/>
      <c r="AH1075" s="1045"/>
      <c r="AI1075" s="1045"/>
      <c r="AJ1075" s="1045"/>
      <c r="AK1075" s="1045"/>
      <c r="AL1075" s="1045"/>
      <c r="AM1075" s="1045"/>
      <c r="AN1075" s="1045"/>
      <c r="AO1075" s="1045"/>
      <c r="AP1075" s="1045"/>
      <c r="AQ1075" s="1045"/>
      <c r="AR1075" s="1045"/>
      <c r="AS1075" s="1045"/>
      <c r="AT1075" s="1045"/>
      <c r="AU1075" s="1045"/>
      <c r="AV1075" s="1045"/>
      <c r="AW1075" s="1045"/>
      <c r="AX1075" s="1045"/>
      <c r="AY1075" s="1045"/>
      <c r="AZ1075" s="1045"/>
      <c r="BA1075" s="1045"/>
      <c r="BB1075" s="1045"/>
      <c r="BC1075" s="1045"/>
    </row>
    <row r="1076" spans="23:55">
      <c r="W1076" s="1044"/>
      <c r="X1076" s="1044"/>
      <c r="Y1076" s="1044"/>
      <c r="Z1076" s="1045"/>
      <c r="AA1076" s="1045"/>
      <c r="AB1076" s="1045"/>
      <c r="AC1076" s="1045"/>
      <c r="AD1076" s="1045"/>
      <c r="AE1076" s="1045"/>
      <c r="AF1076" s="1045"/>
      <c r="AG1076" s="1045"/>
      <c r="AH1076" s="1045"/>
      <c r="AI1076" s="1045"/>
      <c r="AJ1076" s="1045"/>
      <c r="AK1076" s="1045"/>
      <c r="AL1076" s="1045"/>
      <c r="AM1076" s="1045"/>
      <c r="AN1076" s="1045"/>
      <c r="AO1076" s="1045"/>
      <c r="AP1076" s="1045"/>
      <c r="AQ1076" s="1045"/>
      <c r="AR1076" s="1045"/>
      <c r="AS1076" s="1045"/>
      <c r="AT1076" s="1045"/>
      <c r="AU1076" s="1045"/>
      <c r="AV1076" s="1045"/>
      <c r="AW1076" s="1045"/>
      <c r="AX1076" s="1045"/>
      <c r="AY1076" s="1045"/>
      <c r="AZ1076" s="1045"/>
      <c r="BA1076" s="1045"/>
      <c r="BB1076" s="1045"/>
      <c r="BC1076" s="1045"/>
    </row>
    <row r="1077" spans="23:55">
      <c r="W1077" s="1044"/>
      <c r="X1077" s="1044"/>
      <c r="Y1077" s="1044"/>
      <c r="Z1077" s="1045"/>
      <c r="AA1077" s="1045"/>
      <c r="AB1077" s="1045"/>
      <c r="AC1077" s="1045"/>
      <c r="AD1077" s="1045"/>
      <c r="AE1077" s="1045"/>
      <c r="AF1077" s="1045"/>
      <c r="AG1077" s="1045"/>
      <c r="AH1077" s="1045"/>
      <c r="AI1077" s="1045"/>
      <c r="AJ1077" s="1045"/>
      <c r="AK1077" s="1045"/>
      <c r="AL1077" s="1045"/>
      <c r="AM1077" s="1045"/>
      <c r="AN1077" s="1045"/>
      <c r="AO1077" s="1045"/>
      <c r="AP1077" s="1045"/>
      <c r="AQ1077" s="1045"/>
      <c r="AR1077" s="1045"/>
      <c r="AS1077" s="1045"/>
      <c r="AT1077" s="1045"/>
      <c r="AU1077" s="1045"/>
      <c r="AV1077" s="1045"/>
      <c r="AW1077" s="1045"/>
      <c r="AX1077" s="1045"/>
      <c r="AY1077" s="1045"/>
      <c r="AZ1077" s="1045"/>
      <c r="BA1077" s="1045"/>
      <c r="BB1077" s="1045"/>
      <c r="BC1077" s="1045"/>
    </row>
    <row r="1078" spans="23:55">
      <c r="W1078" s="1044"/>
      <c r="X1078" s="1044"/>
      <c r="Y1078" s="1044"/>
      <c r="Z1078" s="1045"/>
      <c r="AA1078" s="1045"/>
      <c r="AB1078" s="1045"/>
      <c r="AC1078" s="1045"/>
      <c r="AD1078" s="1045"/>
      <c r="AE1078" s="1045"/>
      <c r="AF1078" s="1045"/>
      <c r="AG1078" s="1045"/>
      <c r="AH1078" s="1045"/>
      <c r="AI1078" s="1045"/>
      <c r="AJ1078" s="1045"/>
      <c r="AK1078" s="1045"/>
      <c r="AL1078" s="1045"/>
      <c r="AM1078" s="1045"/>
      <c r="AN1078" s="1045"/>
      <c r="AO1078" s="1045"/>
      <c r="AP1078" s="1045"/>
      <c r="AQ1078" s="1045"/>
      <c r="AR1078" s="1045"/>
      <c r="AS1078" s="1045"/>
      <c r="AT1078" s="1045"/>
      <c r="AU1078" s="1045"/>
      <c r="AV1078" s="1045"/>
      <c r="AW1078" s="1045"/>
      <c r="AX1078" s="1045"/>
      <c r="AY1078" s="1045"/>
      <c r="AZ1078" s="1045"/>
      <c r="BA1078" s="1045"/>
      <c r="BB1078" s="1045"/>
      <c r="BC1078" s="1045"/>
    </row>
    <row r="1079" spans="23:55">
      <c r="W1079" s="1044"/>
      <c r="X1079" s="1044"/>
      <c r="Y1079" s="1044"/>
      <c r="Z1079" s="1045"/>
      <c r="AA1079" s="1045"/>
      <c r="AB1079" s="1045"/>
      <c r="AC1079" s="1045"/>
      <c r="AD1079" s="1045"/>
      <c r="AE1079" s="1045"/>
      <c r="AF1079" s="1045"/>
      <c r="AG1079" s="1045"/>
      <c r="AH1079" s="1045"/>
      <c r="AI1079" s="1045"/>
      <c r="AJ1079" s="1045"/>
      <c r="AK1079" s="1045"/>
      <c r="AL1079" s="1045"/>
      <c r="AM1079" s="1045"/>
      <c r="AN1079" s="1045"/>
      <c r="AO1079" s="1045"/>
      <c r="AP1079" s="1045"/>
      <c r="AQ1079" s="1045"/>
      <c r="AR1079" s="1045"/>
      <c r="AS1079" s="1045"/>
      <c r="AT1079" s="1045"/>
      <c r="AU1079" s="1045"/>
      <c r="AV1079" s="1045"/>
      <c r="AW1079" s="1045"/>
      <c r="AX1079" s="1045"/>
      <c r="AY1079" s="1045"/>
      <c r="AZ1079" s="1045"/>
      <c r="BA1079" s="1045"/>
      <c r="BB1079" s="1045"/>
      <c r="BC1079" s="1045"/>
    </row>
    <row r="1080" spans="23:55">
      <c r="W1080" s="1044"/>
      <c r="X1080" s="1044"/>
      <c r="Y1080" s="1044"/>
      <c r="Z1080" s="1045"/>
      <c r="AA1080" s="1045"/>
      <c r="AB1080" s="1045"/>
      <c r="AC1080" s="1045"/>
      <c r="AD1080" s="1045"/>
      <c r="AE1080" s="1045"/>
      <c r="AF1080" s="1045"/>
      <c r="AG1080" s="1045"/>
      <c r="AH1080" s="1045"/>
      <c r="AI1080" s="1045"/>
      <c r="AJ1080" s="1045"/>
      <c r="AK1080" s="1045"/>
      <c r="AL1080" s="1045"/>
      <c r="AM1080" s="1045"/>
      <c r="AN1080" s="1045"/>
      <c r="AO1080" s="1045"/>
      <c r="AP1080" s="1045"/>
      <c r="AQ1080" s="1045"/>
      <c r="AR1080" s="1045"/>
      <c r="AS1080" s="1045"/>
      <c r="AT1080" s="1045"/>
      <c r="AU1080" s="1045"/>
      <c r="AV1080" s="1045"/>
      <c r="AW1080" s="1045"/>
      <c r="AX1080" s="1045"/>
      <c r="AY1080" s="1045"/>
      <c r="AZ1080" s="1045"/>
      <c r="BA1080" s="1045"/>
      <c r="BB1080" s="1045"/>
      <c r="BC1080" s="1045"/>
    </row>
    <row r="1081" spans="23:55">
      <c r="W1081" s="1044"/>
      <c r="X1081" s="1044"/>
      <c r="Y1081" s="1044"/>
      <c r="Z1081" s="1045"/>
      <c r="AA1081" s="1045"/>
      <c r="AB1081" s="1045"/>
      <c r="AC1081" s="1045"/>
      <c r="AD1081" s="1045"/>
      <c r="AE1081" s="1045"/>
      <c r="AF1081" s="1045"/>
      <c r="AG1081" s="1045"/>
      <c r="AH1081" s="1045"/>
      <c r="AI1081" s="1045"/>
      <c r="AJ1081" s="1045"/>
      <c r="AK1081" s="1045"/>
      <c r="AL1081" s="1045"/>
      <c r="AM1081" s="1045"/>
      <c r="AN1081" s="1045"/>
      <c r="AO1081" s="1045"/>
      <c r="AP1081" s="1045"/>
      <c r="AQ1081" s="1045"/>
      <c r="AR1081" s="1045"/>
      <c r="AS1081" s="1045"/>
      <c r="AT1081" s="1045"/>
      <c r="AU1081" s="1045"/>
      <c r="AV1081" s="1045"/>
      <c r="AW1081" s="1045"/>
      <c r="AX1081" s="1045"/>
      <c r="AY1081" s="1045"/>
      <c r="AZ1081" s="1045"/>
      <c r="BA1081" s="1045"/>
      <c r="BB1081" s="1045"/>
      <c r="BC1081" s="1045"/>
    </row>
    <row r="1082" spans="23:55">
      <c r="W1082" s="1044"/>
      <c r="X1082" s="1044"/>
      <c r="Y1082" s="1044"/>
      <c r="Z1082" s="1045"/>
      <c r="AA1082" s="1045"/>
      <c r="AB1082" s="1045"/>
      <c r="AC1082" s="1045"/>
      <c r="AD1082" s="1045"/>
      <c r="AE1082" s="1045"/>
      <c r="AF1082" s="1045"/>
      <c r="AG1082" s="1045"/>
      <c r="AH1082" s="1045"/>
      <c r="AI1082" s="1045"/>
      <c r="AJ1082" s="1045"/>
      <c r="AK1082" s="1045"/>
      <c r="AL1082" s="1045"/>
      <c r="AM1082" s="1045"/>
      <c r="AN1082" s="1045"/>
      <c r="AO1082" s="1045"/>
      <c r="AP1082" s="1045"/>
      <c r="AQ1082" s="1045"/>
      <c r="AR1082" s="1045"/>
      <c r="AS1082" s="1045"/>
      <c r="AT1082" s="1045"/>
      <c r="AU1082" s="1045"/>
      <c r="AV1082" s="1045"/>
      <c r="AW1082" s="1045"/>
      <c r="AX1082" s="1045"/>
      <c r="AY1082" s="1045"/>
      <c r="AZ1082" s="1045"/>
      <c r="BA1082" s="1045"/>
      <c r="BB1082" s="1045"/>
      <c r="BC1082" s="1045"/>
    </row>
    <row r="1083" spans="23:55">
      <c r="W1083" s="1044"/>
      <c r="X1083" s="1044"/>
      <c r="Y1083" s="1044"/>
      <c r="Z1083" s="1045"/>
      <c r="AA1083" s="1045"/>
      <c r="AB1083" s="1045"/>
      <c r="AC1083" s="1045"/>
      <c r="AD1083" s="1045"/>
      <c r="AE1083" s="1045"/>
      <c r="AF1083" s="1045"/>
      <c r="AG1083" s="1045"/>
      <c r="AH1083" s="1045"/>
      <c r="AI1083" s="1045"/>
      <c r="AJ1083" s="1045"/>
      <c r="AK1083" s="1045"/>
      <c r="AL1083" s="1045"/>
      <c r="AM1083" s="1045"/>
      <c r="AN1083" s="1045"/>
      <c r="AO1083" s="1045"/>
      <c r="AP1083" s="1045"/>
      <c r="AQ1083" s="1045"/>
      <c r="AR1083" s="1045"/>
      <c r="AS1083" s="1045"/>
      <c r="AT1083" s="1045"/>
      <c r="AU1083" s="1045"/>
      <c r="AV1083" s="1045"/>
      <c r="AW1083" s="1045"/>
      <c r="AX1083" s="1045"/>
      <c r="AY1083" s="1045"/>
      <c r="AZ1083" s="1045"/>
      <c r="BA1083" s="1045"/>
      <c r="BB1083" s="1045"/>
      <c r="BC1083" s="1045"/>
    </row>
    <row r="1084" spans="23:55">
      <c r="W1084" s="1044"/>
      <c r="X1084" s="1044"/>
      <c r="Y1084" s="1044"/>
      <c r="Z1084" s="1045"/>
      <c r="AA1084" s="1045"/>
      <c r="AB1084" s="1045"/>
      <c r="AC1084" s="1045"/>
      <c r="AD1084" s="1045"/>
      <c r="AE1084" s="1045"/>
      <c r="AF1084" s="1045"/>
      <c r="AG1084" s="1045"/>
      <c r="AH1084" s="1045"/>
      <c r="AI1084" s="1045"/>
      <c r="AJ1084" s="1045"/>
      <c r="AK1084" s="1045"/>
      <c r="AL1084" s="1045"/>
      <c r="AM1084" s="1045"/>
      <c r="AN1084" s="1045"/>
      <c r="AO1084" s="1045"/>
      <c r="AP1084" s="1045"/>
      <c r="AQ1084" s="1045"/>
      <c r="AR1084" s="1045"/>
      <c r="AS1084" s="1045"/>
      <c r="AT1084" s="1045"/>
      <c r="AU1084" s="1045"/>
      <c r="AV1084" s="1045"/>
      <c r="AW1084" s="1045"/>
      <c r="AX1084" s="1045"/>
      <c r="AY1084" s="1045"/>
      <c r="AZ1084" s="1045"/>
      <c r="BA1084" s="1045"/>
      <c r="BB1084" s="1045"/>
      <c r="BC1084" s="1045"/>
    </row>
    <row r="1085" spans="23:55">
      <c r="W1085" s="1044"/>
      <c r="X1085" s="1044"/>
      <c r="Y1085" s="1044"/>
      <c r="Z1085" s="1045"/>
      <c r="AA1085" s="1045"/>
      <c r="AB1085" s="1045"/>
      <c r="AC1085" s="1045"/>
      <c r="AD1085" s="1045"/>
      <c r="AE1085" s="1045"/>
      <c r="AF1085" s="1045"/>
      <c r="AG1085" s="1045"/>
      <c r="AH1085" s="1045"/>
      <c r="AI1085" s="1045"/>
      <c r="AJ1085" s="1045"/>
      <c r="AK1085" s="1045"/>
      <c r="AL1085" s="1045"/>
      <c r="AM1085" s="1045"/>
      <c r="AN1085" s="1045"/>
      <c r="AO1085" s="1045"/>
      <c r="AP1085" s="1045"/>
      <c r="AQ1085" s="1045"/>
      <c r="AR1085" s="1045"/>
      <c r="AS1085" s="1045"/>
      <c r="AT1085" s="1045"/>
      <c r="AU1085" s="1045"/>
      <c r="AV1085" s="1045"/>
      <c r="AW1085" s="1045"/>
      <c r="AX1085" s="1045"/>
      <c r="AY1085" s="1045"/>
      <c r="AZ1085" s="1045"/>
      <c r="BA1085" s="1045"/>
      <c r="BB1085" s="1045"/>
      <c r="BC1085" s="1045"/>
    </row>
    <row r="1086" spans="23:55">
      <c r="W1086" s="1044"/>
      <c r="X1086" s="1044"/>
      <c r="Y1086" s="1044"/>
      <c r="Z1086" s="1045"/>
      <c r="AA1086" s="1045"/>
      <c r="AB1086" s="1045"/>
      <c r="AC1086" s="1045"/>
      <c r="AD1086" s="1045"/>
      <c r="AE1086" s="1045"/>
      <c r="AF1086" s="1045"/>
      <c r="AG1086" s="1045"/>
      <c r="AH1086" s="1045"/>
      <c r="AI1086" s="1045"/>
      <c r="AJ1086" s="1045"/>
      <c r="AK1086" s="1045"/>
      <c r="AL1086" s="1045"/>
      <c r="AM1086" s="1045"/>
      <c r="AN1086" s="1045"/>
      <c r="AO1086" s="1045"/>
      <c r="AP1086" s="1045"/>
      <c r="AQ1086" s="1045"/>
      <c r="AR1086" s="1045"/>
      <c r="AS1086" s="1045"/>
      <c r="AT1086" s="1045"/>
      <c r="AU1086" s="1045"/>
      <c r="AV1086" s="1045"/>
      <c r="AW1086" s="1045"/>
      <c r="AX1086" s="1045"/>
      <c r="AY1086" s="1045"/>
      <c r="AZ1086" s="1045"/>
      <c r="BA1086" s="1045"/>
      <c r="BB1086" s="1045"/>
      <c r="BC1086" s="1045"/>
    </row>
    <row r="1087" spans="23:55">
      <c r="W1087" s="1044"/>
      <c r="X1087" s="1044"/>
      <c r="Y1087" s="1044"/>
      <c r="Z1087" s="1045"/>
      <c r="AA1087" s="1045"/>
      <c r="AB1087" s="1045"/>
      <c r="AC1087" s="1045"/>
      <c r="AD1087" s="1045"/>
      <c r="AE1087" s="1045"/>
      <c r="AF1087" s="1045"/>
      <c r="AG1087" s="1045"/>
      <c r="AH1087" s="1045"/>
      <c r="AI1087" s="1045"/>
      <c r="AJ1087" s="1045"/>
      <c r="AK1087" s="1045"/>
      <c r="AL1087" s="1045"/>
      <c r="AM1087" s="1045"/>
      <c r="AN1087" s="1045"/>
      <c r="AO1087" s="1045"/>
      <c r="AP1087" s="1045"/>
      <c r="AQ1087" s="1045"/>
      <c r="AR1087" s="1045"/>
      <c r="AS1087" s="1045"/>
      <c r="AT1087" s="1045"/>
      <c r="AU1087" s="1045"/>
      <c r="AV1087" s="1045"/>
      <c r="AW1087" s="1045"/>
      <c r="AX1087" s="1045"/>
      <c r="AY1087" s="1045"/>
      <c r="AZ1087" s="1045"/>
      <c r="BA1087" s="1045"/>
      <c r="BB1087" s="1045"/>
      <c r="BC1087" s="1045"/>
    </row>
    <row r="1088" spans="23:55">
      <c r="W1088" s="1044"/>
      <c r="X1088" s="1044"/>
      <c r="Y1088" s="1044"/>
      <c r="Z1088" s="1045"/>
      <c r="AA1088" s="1045"/>
      <c r="AB1088" s="1045"/>
      <c r="AC1088" s="1045"/>
      <c r="AD1088" s="1045"/>
      <c r="AE1088" s="1045"/>
      <c r="AF1088" s="1045"/>
      <c r="AG1088" s="1045"/>
      <c r="AH1088" s="1045"/>
      <c r="AI1088" s="1045"/>
      <c r="AJ1088" s="1045"/>
      <c r="AK1088" s="1045"/>
      <c r="AL1088" s="1045"/>
      <c r="AM1088" s="1045"/>
      <c r="AN1088" s="1045"/>
      <c r="AO1088" s="1045"/>
      <c r="AP1088" s="1045"/>
      <c r="AQ1088" s="1045"/>
      <c r="AR1088" s="1045"/>
      <c r="AS1088" s="1045"/>
      <c r="AT1088" s="1045"/>
      <c r="AU1088" s="1045"/>
      <c r="AV1088" s="1045"/>
      <c r="AW1088" s="1045"/>
      <c r="AX1088" s="1045"/>
      <c r="AY1088" s="1045"/>
      <c r="AZ1088" s="1045"/>
      <c r="BA1088" s="1045"/>
      <c r="BB1088" s="1045"/>
      <c r="BC1088" s="1045"/>
    </row>
    <row r="1089" spans="23:55">
      <c r="W1089" s="1044"/>
      <c r="X1089" s="1044"/>
      <c r="Y1089" s="1044"/>
      <c r="Z1089" s="1045"/>
      <c r="AA1089" s="1045"/>
      <c r="AB1089" s="1045"/>
      <c r="AC1089" s="1045"/>
      <c r="AD1089" s="1045"/>
      <c r="AE1089" s="1045"/>
      <c r="AF1089" s="1045"/>
      <c r="AG1089" s="1045"/>
      <c r="AH1089" s="1045"/>
      <c r="AI1089" s="1045"/>
      <c r="AJ1089" s="1045"/>
      <c r="AK1089" s="1045"/>
      <c r="AL1089" s="1045"/>
      <c r="AM1089" s="1045"/>
      <c r="AN1089" s="1045"/>
      <c r="AO1089" s="1045"/>
      <c r="AP1089" s="1045"/>
      <c r="AQ1089" s="1045"/>
      <c r="AR1089" s="1045"/>
      <c r="AS1089" s="1045"/>
      <c r="AT1089" s="1045"/>
      <c r="AU1089" s="1045"/>
      <c r="AV1089" s="1045"/>
      <c r="AW1089" s="1045"/>
      <c r="AX1089" s="1045"/>
      <c r="AY1089" s="1045"/>
      <c r="AZ1089" s="1045"/>
      <c r="BA1089" s="1045"/>
      <c r="BB1089" s="1045"/>
      <c r="BC1089" s="1045"/>
    </row>
    <row r="1090" spans="23:55">
      <c r="W1090" s="1044"/>
      <c r="X1090" s="1044"/>
      <c r="Y1090" s="1044"/>
      <c r="Z1090" s="1045"/>
      <c r="AA1090" s="1045"/>
      <c r="AB1090" s="1045"/>
      <c r="AC1090" s="1045"/>
      <c r="AD1090" s="1045"/>
      <c r="AE1090" s="1045"/>
      <c r="AF1090" s="1045"/>
      <c r="AG1090" s="1045"/>
      <c r="AH1090" s="1045"/>
      <c r="AI1090" s="1045"/>
      <c r="AJ1090" s="1045"/>
      <c r="AK1090" s="1045"/>
      <c r="AL1090" s="1045"/>
      <c r="AM1090" s="1045"/>
      <c r="AN1090" s="1045"/>
      <c r="AO1090" s="1045"/>
      <c r="AP1090" s="1045"/>
      <c r="AQ1090" s="1045"/>
      <c r="AR1090" s="1045"/>
      <c r="AS1090" s="1045"/>
      <c r="AT1090" s="1045"/>
      <c r="AU1090" s="1045"/>
      <c r="AV1090" s="1045"/>
      <c r="AW1090" s="1045"/>
      <c r="AX1090" s="1045"/>
      <c r="AY1090" s="1045"/>
      <c r="AZ1090" s="1045"/>
      <c r="BA1090" s="1045"/>
      <c r="BB1090" s="1045"/>
      <c r="BC1090" s="1045"/>
    </row>
    <row r="1091" spans="23:55">
      <c r="W1091" s="1044"/>
      <c r="X1091" s="1044"/>
      <c r="Y1091" s="1044"/>
      <c r="Z1091" s="1045"/>
      <c r="AA1091" s="1045"/>
      <c r="AB1091" s="1045"/>
      <c r="AC1091" s="1045"/>
      <c r="AD1091" s="1045"/>
      <c r="AE1091" s="1045"/>
      <c r="AF1091" s="1045"/>
      <c r="AG1091" s="1045"/>
      <c r="AH1091" s="1045"/>
      <c r="AI1091" s="1045"/>
      <c r="AJ1091" s="1045"/>
      <c r="AK1091" s="1045"/>
      <c r="AL1091" s="1045"/>
      <c r="AM1091" s="1045"/>
      <c r="AN1091" s="1045"/>
      <c r="AO1091" s="1045"/>
      <c r="AP1091" s="1045"/>
      <c r="AQ1091" s="1045"/>
      <c r="AR1091" s="1045"/>
      <c r="AS1091" s="1045"/>
      <c r="AT1091" s="1045"/>
      <c r="AU1091" s="1045"/>
      <c r="AV1091" s="1045"/>
      <c r="AW1091" s="1045"/>
      <c r="AX1091" s="1045"/>
      <c r="AY1091" s="1045"/>
      <c r="AZ1091" s="1045"/>
      <c r="BA1091" s="1045"/>
      <c r="BB1091" s="1045"/>
      <c r="BC1091" s="1045"/>
    </row>
    <row r="1092" spans="23:55">
      <c r="W1092" s="1044"/>
      <c r="X1092" s="1044"/>
      <c r="Y1092" s="1044"/>
      <c r="Z1092" s="1045"/>
      <c r="AA1092" s="1045"/>
      <c r="AB1092" s="1045"/>
      <c r="AC1092" s="1045"/>
      <c r="AD1092" s="1045"/>
      <c r="AE1092" s="1045"/>
      <c r="AF1092" s="1045"/>
      <c r="AG1092" s="1045"/>
      <c r="AH1092" s="1045"/>
      <c r="AI1092" s="1045"/>
      <c r="AJ1092" s="1045"/>
      <c r="AK1092" s="1045"/>
      <c r="AL1092" s="1045"/>
      <c r="AM1092" s="1045"/>
      <c r="AN1092" s="1045"/>
      <c r="AO1092" s="1045"/>
      <c r="AP1092" s="1045"/>
      <c r="AQ1092" s="1045"/>
      <c r="AR1092" s="1045"/>
      <c r="AS1092" s="1045"/>
      <c r="AT1092" s="1045"/>
      <c r="AU1092" s="1045"/>
      <c r="AV1092" s="1045"/>
      <c r="AW1092" s="1045"/>
      <c r="AX1092" s="1045"/>
      <c r="AY1092" s="1045"/>
      <c r="AZ1092" s="1045"/>
      <c r="BA1092" s="1045"/>
      <c r="BB1092" s="1045"/>
      <c r="BC1092" s="1045"/>
    </row>
    <row r="1093" spans="23:55">
      <c r="W1093" s="1044"/>
      <c r="X1093" s="1044"/>
      <c r="Y1093" s="1044"/>
      <c r="Z1093" s="1045"/>
      <c r="AA1093" s="1045"/>
      <c r="AB1093" s="1045"/>
      <c r="AC1093" s="1045"/>
      <c r="AD1093" s="1045"/>
      <c r="AE1093" s="1045"/>
      <c r="AF1093" s="1045"/>
      <c r="AG1093" s="1045"/>
      <c r="AH1093" s="1045"/>
      <c r="AI1093" s="1045"/>
      <c r="AJ1093" s="1045"/>
      <c r="AK1093" s="1045"/>
      <c r="AL1093" s="1045"/>
      <c r="AM1093" s="1045"/>
      <c r="AN1093" s="1045"/>
      <c r="AO1093" s="1045"/>
      <c r="AP1093" s="1045"/>
      <c r="AQ1093" s="1045"/>
      <c r="AR1093" s="1045"/>
      <c r="AS1093" s="1045"/>
      <c r="AT1093" s="1045"/>
      <c r="AU1093" s="1045"/>
      <c r="AV1093" s="1045"/>
      <c r="AW1093" s="1045"/>
      <c r="AX1093" s="1045"/>
      <c r="AY1093" s="1045"/>
      <c r="AZ1093" s="1045"/>
      <c r="BA1093" s="1045"/>
      <c r="BB1093" s="1045"/>
      <c r="BC1093" s="1045"/>
    </row>
    <row r="1094" spans="23:55">
      <c r="W1094" s="1044"/>
      <c r="X1094" s="1044"/>
      <c r="Y1094" s="1044"/>
      <c r="Z1094" s="1045"/>
      <c r="AA1094" s="1045"/>
      <c r="AB1094" s="1045"/>
      <c r="AC1094" s="1045"/>
      <c r="AD1094" s="1045"/>
      <c r="AE1094" s="1045"/>
      <c r="AF1094" s="1045"/>
      <c r="AG1094" s="1045"/>
      <c r="AH1094" s="1045"/>
      <c r="AI1094" s="1045"/>
      <c r="AJ1094" s="1045"/>
      <c r="AK1094" s="1045"/>
      <c r="AL1094" s="1045"/>
      <c r="AM1094" s="1045"/>
      <c r="AN1094" s="1045"/>
      <c r="AO1094" s="1045"/>
      <c r="AP1094" s="1045"/>
      <c r="AQ1094" s="1045"/>
      <c r="AR1094" s="1045"/>
      <c r="AS1094" s="1045"/>
      <c r="AT1094" s="1045"/>
      <c r="AU1094" s="1045"/>
      <c r="AV1094" s="1045"/>
      <c r="AW1094" s="1045"/>
      <c r="AX1094" s="1045"/>
      <c r="AY1094" s="1045"/>
      <c r="AZ1094" s="1045"/>
      <c r="BA1094" s="1045"/>
      <c r="BB1094" s="1045"/>
      <c r="BC1094" s="1045"/>
    </row>
    <row r="1095" spans="23:55">
      <c r="W1095" s="1044"/>
      <c r="X1095" s="1044"/>
      <c r="Y1095" s="1044"/>
      <c r="Z1095" s="1045"/>
      <c r="AA1095" s="1045"/>
      <c r="AB1095" s="1045"/>
      <c r="AC1095" s="1045"/>
      <c r="AD1095" s="1045"/>
      <c r="AE1095" s="1045"/>
      <c r="AF1095" s="1045"/>
      <c r="AG1095" s="1045"/>
      <c r="AH1095" s="1045"/>
      <c r="AI1095" s="1045"/>
      <c r="AJ1095" s="1045"/>
      <c r="AK1095" s="1045"/>
      <c r="AL1095" s="1045"/>
      <c r="AM1095" s="1045"/>
      <c r="AN1095" s="1045"/>
      <c r="AO1095" s="1045"/>
      <c r="AP1095" s="1045"/>
      <c r="AQ1095" s="1045"/>
      <c r="AR1095" s="1045"/>
      <c r="AS1095" s="1045"/>
      <c r="AT1095" s="1045"/>
      <c r="AU1095" s="1045"/>
      <c r="AV1095" s="1045"/>
      <c r="AW1095" s="1045"/>
      <c r="AX1095" s="1045"/>
      <c r="AY1095" s="1045"/>
      <c r="AZ1095" s="1045"/>
      <c r="BA1095" s="1045"/>
      <c r="BB1095" s="1045"/>
      <c r="BC1095" s="1045"/>
    </row>
    <row r="1096" spans="23:55">
      <c r="W1096" s="1044"/>
      <c r="X1096" s="1044"/>
      <c r="Y1096" s="1044"/>
      <c r="Z1096" s="1045"/>
      <c r="AA1096" s="1045"/>
      <c r="AB1096" s="1045"/>
      <c r="AC1096" s="1045"/>
      <c r="AD1096" s="1045"/>
      <c r="AE1096" s="1045"/>
      <c r="AF1096" s="1045"/>
      <c r="AG1096" s="1045"/>
      <c r="AH1096" s="1045"/>
      <c r="AI1096" s="1045"/>
      <c r="AJ1096" s="1045"/>
      <c r="AK1096" s="1045"/>
      <c r="AL1096" s="1045"/>
      <c r="AM1096" s="1045"/>
      <c r="AN1096" s="1045"/>
      <c r="AO1096" s="1045"/>
      <c r="AP1096" s="1045"/>
      <c r="AQ1096" s="1045"/>
      <c r="AR1096" s="1045"/>
      <c r="AS1096" s="1045"/>
      <c r="AT1096" s="1045"/>
      <c r="AU1096" s="1045"/>
      <c r="AV1096" s="1045"/>
      <c r="AW1096" s="1045"/>
      <c r="AX1096" s="1045"/>
      <c r="AY1096" s="1045"/>
      <c r="AZ1096" s="1045"/>
      <c r="BA1096" s="1045"/>
      <c r="BB1096" s="1045"/>
      <c r="BC1096" s="1045"/>
    </row>
    <row r="1097" spans="23:55">
      <c r="W1097" s="1044"/>
      <c r="X1097" s="1044"/>
      <c r="Y1097" s="1044"/>
      <c r="Z1097" s="1045"/>
      <c r="AA1097" s="1045"/>
      <c r="AB1097" s="1045"/>
      <c r="AC1097" s="1045"/>
      <c r="AD1097" s="1045"/>
      <c r="AE1097" s="1045"/>
      <c r="AF1097" s="1045"/>
      <c r="AG1097" s="1045"/>
      <c r="AH1097" s="1045"/>
      <c r="AI1097" s="1045"/>
      <c r="AJ1097" s="1045"/>
      <c r="AK1097" s="1045"/>
      <c r="AL1097" s="1045"/>
      <c r="AM1097" s="1045"/>
      <c r="AN1097" s="1045"/>
      <c r="AO1097" s="1045"/>
      <c r="AP1097" s="1045"/>
      <c r="AQ1097" s="1045"/>
      <c r="AR1097" s="1045"/>
      <c r="AS1097" s="1045"/>
      <c r="AT1097" s="1045"/>
      <c r="AU1097" s="1045"/>
      <c r="AV1097" s="1045"/>
      <c r="AW1097" s="1045"/>
      <c r="AX1097" s="1045"/>
      <c r="AY1097" s="1045"/>
      <c r="AZ1097" s="1045"/>
      <c r="BA1097" s="1045"/>
      <c r="BB1097" s="1045"/>
      <c r="BC1097" s="1045"/>
    </row>
    <row r="1098" spans="23:55">
      <c r="W1098" s="1044"/>
      <c r="X1098" s="1044"/>
      <c r="Y1098" s="1044"/>
      <c r="Z1098" s="1045"/>
      <c r="AA1098" s="1045"/>
      <c r="AB1098" s="1045"/>
      <c r="AC1098" s="1045"/>
      <c r="AD1098" s="1045"/>
      <c r="AE1098" s="1045"/>
      <c r="AF1098" s="1045"/>
      <c r="AG1098" s="1045"/>
      <c r="AH1098" s="1045"/>
      <c r="AI1098" s="1045"/>
      <c r="AJ1098" s="1045"/>
      <c r="AK1098" s="1045"/>
      <c r="AL1098" s="1045"/>
      <c r="AM1098" s="1045"/>
      <c r="AN1098" s="1045"/>
      <c r="AO1098" s="1045"/>
      <c r="AP1098" s="1045"/>
      <c r="AQ1098" s="1045"/>
      <c r="AR1098" s="1045"/>
      <c r="AS1098" s="1045"/>
      <c r="AT1098" s="1045"/>
      <c r="AU1098" s="1045"/>
      <c r="AV1098" s="1045"/>
      <c r="AW1098" s="1045"/>
      <c r="AX1098" s="1045"/>
      <c r="AY1098" s="1045"/>
      <c r="AZ1098" s="1045"/>
      <c r="BA1098" s="1045"/>
      <c r="BB1098" s="1045"/>
      <c r="BC1098" s="1045"/>
    </row>
    <row r="1099" spans="23:55">
      <c r="W1099" s="1044"/>
      <c r="X1099" s="1044"/>
      <c r="Y1099" s="1044"/>
      <c r="Z1099" s="1045"/>
      <c r="AA1099" s="1045"/>
      <c r="AB1099" s="1045"/>
      <c r="AC1099" s="1045"/>
      <c r="AD1099" s="1045"/>
      <c r="AE1099" s="1045"/>
      <c r="AF1099" s="1045"/>
      <c r="AG1099" s="1045"/>
      <c r="AH1099" s="1045"/>
      <c r="AI1099" s="1045"/>
      <c r="AJ1099" s="1045"/>
      <c r="AK1099" s="1045"/>
      <c r="AL1099" s="1045"/>
      <c r="AM1099" s="1045"/>
      <c r="AN1099" s="1045"/>
      <c r="AO1099" s="1045"/>
      <c r="AP1099" s="1045"/>
      <c r="AQ1099" s="1045"/>
      <c r="AR1099" s="1045"/>
      <c r="AS1099" s="1045"/>
      <c r="AT1099" s="1045"/>
      <c r="AU1099" s="1045"/>
      <c r="AV1099" s="1045"/>
      <c r="AW1099" s="1045"/>
      <c r="AX1099" s="1045"/>
      <c r="AY1099" s="1045"/>
      <c r="AZ1099" s="1045"/>
      <c r="BA1099" s="1045"/>
      <c r="BB1099" s="1045"/>
      <c r="BC1099" s="1045"/>
    </row>
    <row r="1100" spans="23:55">
      <c r="W1100" s="1044"/>
      <c r="X1100" s="1044"/>
      <c r="Y1100" s="1044"/>
      <c r="Z1100" s="1045"/>
      <c r="AA1100" s="1045"/>
      <c r="AB1100" s="1045"/>
      <c r="AC1100" s="1045"/>
      <c r="AD1100" s="1045"/>
      <c r="AE1100" s="1045"/>
      <c r="AF1100" s="1045"/>
      <c r="AG1100" s="1045"/>
      <c r="AH1100" s="1045"/>
      <c r="AI1100" s="1045"/>
      <c r="AJ1100" s="1045"/>
      <c r="AK1100" s="1045"/>
      <c r="AL1100" s="1045"/>
      <c r="AM1100" s="1045"/>
      <c r="AN1100" s="1045"/>
      <c r="AO1100" s="1045"/>
      <c r="AP1100" s="1045"/>
      <c r="AQ1100" s="1045"/>
      <c r="AR1100" s="1045"/>
      <c r="AS1100" s="1045"/>
      <c r="AT1100" s="1045"/>
      <c r="AU1100" s="1045"/>
      <c r="AV1100" s="1045"/>
      <c r="AW1100" s="1045"/>
      <c r="AX1100" s="1045"/>
      <c r="AY1100" s="1045"/>
      <c r="AZ1100" s="1045"/>
      <c r="BA1100" s="1045"/>
      <c r="BB1100" s="1045"/>
      <c r="BC1100" s="1045"/>
    </row>
    <row r="1101" spans="23:55">
      <c r="W1101" s="1044"/>
      <c r="X1101" s="1044"/>
      <c r="Y1101" s="1044"/>
      <c r="Z1101" s="1045"/>
      <c r="AA1101" s="1045"/>
      <c r="AB1101" s="1045"/>
      <c r="AC1101" s="1045"/>
      <c r="AD1101" s="1045"/>
      <c r="AE1101" s="1045"/>
      <c r="AF1101" s="1045"/>
      <c r="AG1101" s="1045"/>
      <c r="AH1101" s="1045"/>
      <c r="AI1101" s="1045"/>
      <c r="AJ1101" s="1045"/>
      <c r="AK1101" s="1045"/>
      <c r="AL1101" s="1045"/>
      <c r="AM1101" s="1045"/>
      <c r="AN1101" s="1045"/>
      <c r="AO1101" s="1045"/>
      <c r="AP1101" s="1045"/>
      <c r="AQ1101" s="1045"/>
      <c r="AR1101" s="1045"/>
      <c r="AS1101" s="1045"/>
      <c r="AT1101" s="1045"/>
      <c r="AU1101" s="1045"/>
      <c r="AV1101" s="1045"/>
      <c r="AW1101" s="1045"/>
      <c r="AX1101" s="1045"/>
      <c r="AY1101" s="1045"/>
      <c r="AZ1101" s="1045"/>
      <c r="BA1101" s="1045"/>
      <c r="BB1101" s="1045"/>
      <c r="BC1101" s="1045"/>
    </row>
    <row r="1102" spans="23:55">
      <c r="W1102" s="1044"/>
      <c r="X1102" s="1044"/>
      <c r="Y1102" s="1044"/>
      <c r="Z1102" s="1045"/>
      <c r="AA1102" s="1045"/>
      <c r="AB1102" s="1045"/>
      <c r="AC1102" s="1045"/>
      <c r="AD1102" s="1045"/>
      <c r="AE1102" s="1045"/>
      <c r="AF1102" s="1045"/>
      <c r="AG1102" s="1045"/>
      <c r="AH1102" s="1045"/>
      <c r="AI1102" s="1045"/>
      <c r="AJ1102" s="1045"/>
      <c r="AK1102" s="1045"/>
      <c r="AL1102" s="1045"/>
      <c r="AM1102" s="1045"/>
      <c r="AN1102" s="1045"/>
      <c r="AO1102" s="1045"/>
      <c r="AP1102" s="1045"/>
      <c r="AQ1102" s="1045"/>
      <c r="AR1102" s="1045"/>
      <c r="AS1102" s="1045"/>
      <c r="AT1102" s="1045"/>
      <c r="AU1102" s="1045"/>
      <c r="AV1102" s="1045"/>
      <c r="AW1102" s="1045"/>
      <c r="AX1102" s="1045"/>
      <c r="AY1102" s="1045"/>
      <c r="AZ1102" s="1045"/>
      <c r="BA1102" s="1045"/>
      <c r="BB1102" s="1045"/>
      <c r="BC1102" s="1045"/>
    </row>
    <row r="1103" spans="23:55">
      <c r="W1103" s="1044"/>
      <c r="X1103" s="1044"/>
      <c r="Y1103" s="1044"/>
      <c r="Z1103" s="1045"/>
      <c r="AA1103" s="1045"/>
      <c r="AB1103" s="1045"/>
      <c r="AC1103" s="1045"/>
      <c r="AD1103" s="1045"/>
      <c r="AE1103" s="1045"/>
      <c r="AF1103" s="1045"/>
      <c r="AG1103" s="1045"/>
      <c r="AH1103" s="1045"/>
      <c r="AI1103" s="1045"/>
      <c r="AJ1103" s="1045"/>
      <c r="AK1103" s="1045"/>
      <c r="AL1103" s="1045"/>
      <c r="AM1103" s="1045"/>
      <c r="AN1103" s="1045"/>
      <c r="AO1103" s="1045"/>
      <c r="AP1103" s="1045"/>
      <c r="AQ1103" s="1045"/>
      <c r="AR1103" s="1045"/>
      <c r="AS1103" s="1045"/>
      <c r="AT1103" s="1045"/>
      <c r="AU1103" s="1045"/>
      <c r="AV1103" s="1045"/>
      <c r="AW1103" s="1045"/>
      <c r="AX1103" s="1045"/>
      <c r="AY1103" s="1045"/>
      <c r="AZ1103" s="1045"/>
      <c r="BA1103" s="1045"/>
      <c r="BB1103" s="1045"/>
      <c r="BC1103" s="1045"/>
    </row>
    <row r="1104" spans="23:55">
      <c r="W1104" s="1044"/>
      <c r="X1104" s="1044"/>
      <c r="Y1104" s="1044"/>
      <c r="Z1104" s="1045"/>
      <c r="AA1104" s="1045"/>
      <c r="AB1104" s="1045"/>
      <c r="AC1104" s="1045"/>
      <c r="AD1104" s="1045"/>
      <c r="AE1104" s="1045"/>
      <c r="AF1104" s="1045"/>
      <c r="AG1104" s="1045"/>
      <c r="AH1104" s="1045"/>
      <c r="AI1104" s="1045"/>
      <c r="AJ1104" s="1045"/>
      <c r="AK1104" s="1045"/>
      <c r="AL1104" s="1045"/>
      <c r="AM1104" s="1045"/>
      <c r="AN1104" s="1045"/>
      <c r="AO1104" s="1045"/>
      <c r="AP1104" s="1045"/>
      <c r="AQ1104" s="1045"/>
      <c r="AR1104" s="1045"/>
      <c r="AS1104" s="1045"/>
      <c r="AT1104" s="1045"/>
      <c r="AU1104" s="1045"/>
      <c r="AV1104" s="1045"/>
      <c r="AW1104" s="1045"/>
      <c r="AX1104" s="1045"/>
      <c r="AY1104" s="1045"/>
      <c r="AZ1104" s="1045"/>
      <c r="BA1104" s="1045"/>
      <c r="BB1104" s="1045"/>
      <c r="BC1104" s="1045"/>
    </row>
    <row r="1105" spans="23:55">
      <c r="W1105" s="1044"/>
      <c r="X1105" s="1044"/>
      <c r="Y1105" s="1044"/>
      <c r="Z1105" s="1045"/>
      <c r="AA1105" s="1045"/>
      <c r="AB1105" s="1045"/>
      <c r="AC1105" s="1045"/>
      <c r="AD1105" s="1045"/>
      <c r="AE1105" s="1045"/>
      <c r="AF1105" s="1045"/>
      <c r="AG1105" s="1045"/>
      <c r="AH1105" s="1045"/>
      <c r="AI1105" s="1045"/>
      <c r="AJ1105" s="1045"/>
      <c r="AK1105" s="1045"/>
      <c r="AL1105" s="1045"/>
      <c r="AM1105" s="1045"/>
      <c r="AN1105" s="1045"/>
      <c r="AO1105" s="1045"/>
      <c r="AP1105" s="1045"/>
      <c r="AQ1105" s="1045"/>
      <c r="AR1105" s="1045"/>
      <c r="AS1105" s="1045"/>
      <c r="AT1105" s="1045"/>
      <c r="AU1105" s="1045"/>
      <c r="AV1105" s="1045"/>
      <c r="AW1105" s="1045"/>
      <c r="AX1105" s="1045"/>
      <c r="AY1105" s="1045"/>
      <c r="AZ1105" s="1045"/>
      <c r="BA1105" s="1045"/>
      <c r="BB1105" s="1045"/>
      <c r="BC1105" s="1045"/>
    </row>
    <row r="1106" spans="23:55">
      <c r="W1106" s="1044"/>
      <c r="X1106" s="1044"/>
      <c r="Y1106" s="1044"/>
      <c r="Z1106" s="1045"/>
      <c r="AA1106" s="1045"/>
      <c r="AB1106" s="1045"/>
      <c r="AC1106" s="1045"/>
      <c r="AD1106" s="1045"/>
      <c r="AE1106" s="1045"/>
      <c r="AF1106" s="1045"/>
      <c r="AG1106" s="1045"/>
      <c r="AH1106" s="1045"/>
      <c r="AI1106" s="1045"/>
      <c r="AJ1106" s="1045"/>
      <c r="AK1106" s="1045"/>
      <c r="AL1106" s="1045"/>
      <c r="AM1106" s="1045"/>
      <c r="AN1106" s="1045"/>
      <c r="AO1106" s="1045"/>
      <c r="AP1106" s="1045"/>
      <c r="AQ1106" s="1045"/>
      <c r="AR1106" s="1045"/>
      <c r="AS1106" s="1045"/>
      <c r="AT1106" s="1045"/>
      <c r="AU1106" s="1045"/>
      <c r="AV1106" s="1045"/>
      <c r="AW1106" s="1045"/>
      <c r="AX1106" s="1045"/>
      <c r="AY1106" s="1045"/>
      <c r="AZ1106" s="1045"/>
      <c r="BA1106" s="1045"/>
      <c r="BB1106" s="1045"/>
      <c r="BC1106" s="1045"/>
    </row>
    <row r="1107" spans="23:55">
      <c r="W1107" s="1044"/>
      <c r="X1107" s="1044"/>
      <c r="Y1107" s="1044"/>
      <c r="Z1107" s="1045"/>
      <c r="AA1107" s="1045"/>
      <c r="AB1107" s="1045"/>
      <c r="AC1107" s="1045"/>
      <c r="AD1107" s="1045"/>
      <c r="AE1107" s="1045"/>
      <c r="AF1107" s="1045"/>
      <c r="AG1107" s="1045"/>
      <c r="AH1107" s="1045"/>
      <c r="AI1107" s="1045"/>
      <c r="AJ1107" s="1045"/>
      <c r="AK1107" s="1045"/>
      <c r="AL1107" s="1045"/>
      <c r="AM1107" s="1045"/>
      <c r="AN1107" s="1045"/>
      <c r="AO1107" s="1045"/>
      <c r="AP1107" s="1045"/>
      <c r="AQ1107" s="1045"/>
      <c r="AR1107" s="1045"/>
      <c r="AS1107" s="1045"/>
      <c r="AT1107" s="1045"/>
      <c r="AU1107" s="1045"/>
      <c r="AV1107" s="1045"/>
      <c r="AW1107" s="1045"/>
      <c r="AX1107" s="1045"/>
      <c r="AY1107" s="1045"/>
      <c r="AZ1107" s="1045"/>
      <c r="BA1107" s="1045"/>
      <c r="BB1107" s="1045"/>
      <c r="BC1107" s="1045"/>
    </row>
    <row r="1108" spans="23:55">
      <c r="W1108" s="1044"/>
      <c r="X1108" s="1044"/>
      <c r="Y1108" s="1044"/>
      <c r="Z1108" s="1045"/>
      <c r="AA1108" s="1045"/>
      <c r="AB1108" s="1045"/>
      <c r="AC1108" s="1045"/>
      <c r="AD1108" s="1045"/>
      <c r="AE1108" s="1045"/>
      <c r="AF1108" s="1045"/>
      <c r="AG1108" s="1045"/>
      <c r="AH1108" s="1045"/>
      <c r="AI1108" s="1045"/>
      <c r="AJ1108" s="1045"/>
      <c r="AK1108" s="1045"/>
      <c r="AL1108" s="1045"/>
      <c r="AM1108" s="1045"/>
      <c r="AN1108" s="1045"/>
      <c r="AO1108" s="1045"/>
      <c r="AP1108" s="1045"/>
      <c r="AQ1108" s="1045"/>
      <c r="AR1108" s="1045"/>
      <c r="AS1108" s="1045"/>
      <c r="AT1108" s="1045"/>
      <c r="AU1108" s="1045"/>
      <c r="AV1108" s="1045"/>
      <c r="AW1108" s="1045"/>
      <c r="AX1108" s="1045"/>
      <c r="AY1108" s="1045"/>
      <c r="AZ1108" s="1045"/>
      <c r="BA1108" s="1045"/>
      <c r="BB1108" s="1045"/>
      <c r="BC1108" s="1045"/>
    </row>
    <row r="1109" spans="23:55">
      <c r="W1109" s="1044"/>
      <c r="X1109" s="1044"/>
      <c r="Y1109" s="1044"/>
      <c r="Z1109" s="1045"/>
      <c r="AA1109" s="1045"/>
      <c r="AB1109" s="1045"/>
      <c r="AC1109" s="1045"/>
      <c r="AD1109" s="1045"/>
      <c r="AE1109" s="1045"/>
      <c r="AF1109" s="1045"/>
      <c r="AG1109" s="1045"/>
      <c r="AH1109" s="1045"/>
      <c r="AI1109" s="1045"/>
      <c r="AJ1109" s="1045"/>
      <c r="AK1109" s="1045"/>
      <c r="AL1109" s="1045"/>
      <c r="AM1109" s="1045"/>
      <c r="AN1109" s="1045"/>
      <c r="AO1109" s="1045"/>
      <c r="AP1109" s="1045"/>
      <c r="AQ1109" s="1045"/>
      <c r="AR1109" s="1045"/>
      <c r="AS1109" s="1045"/>
      <c r="AT1109" s="1045"/>
      <c r="AU1109" s="1045"/>
      <c r="AV1109" s="1045"/>
      <c r="AW1109" s="1045"/>
      <c r="AX1109" s="1045"/>
      <c r="AY1109" s="1045"/>
      <c r="AZ1109" s="1045"/>
      <c r="BA1109" s="1045"/>
      <c r="BB1109" s="1045"/>
      <c r="BC1109" s="1045"/>
    </row>
    <row r="1110" spans="23:55">
      <c r="W1110" s="1044"/>
      <c r="X1110" s="1044"/>
      <c r="Y1110" s="1044"/>
      <c r="Z1110" s="1045"/>
      <c r="AA1110" s="1045"/>
      <c r="AB1110" s="1045"/>
      <c r="AC1110" s="1045"/>
      <c r="AD1110" s="1045"/>
      <c r="AE1110" s="1045"/>
      <c r="AF1110" s="1045"/>
      <c r="AG1110" s="1045"/>
      <c r="AH1110" s="1045"/>
      <c r="AI1110" s="1045"/>
      <c r="AJ1110" s="1045"/>
      <c r="AK1110" s="1045"/>
      <c r="AL1110" s="1045"/>
      <c r="AM1110" s="1045"/>
      <c r="AN1110" s="1045"/>
      <c r="AO1110" s="1045"/>
      <c r="AP1110" s="1045"/>
      <c r="AQ1110" s="1045"/>
      <c r="AR1110" s="1045"/>
      <c r="AS1110" s="1045"/>
      <c r="AT1110" s="1045"/>
      <c r="AU1110" s="1045"/>
      <c r="AV1110" s="1045"/>
      <c r="AW1110" s="1045"/>
      <c r="AX1110" s="1045"/>
      <c r="AY1110" s="1045"/>
      <c r="AZ1110" s="1045"/>
      <c r="BA1110" s="1045"/>
      <c r="BB1110" s="1045"/>
      <c r="BC1110" s="1045"/>
    </row>
    <row r="1111" spans="23:55">
      <c r="W1111" s="1044"/>
      <c r="X1111" s="1044"/>
      <c r="Y1111" s="1044"/>
      <c r="Z1111" s="1045"/>
      <c r="AA1111" s="1045"/>
      <c r="AB1111" s="1045"/>
      <c r="AC1111" s="1045"/>
      <c r="AD1111" s="1045"/>
      <c r="AE1111" s="1045"/>
      <c r="AF1111" s="1045"/>
      <c r="AG1111" s="1045"/>
      <c r="AH1111" s="1045"/>
      <c r="AI1111" s="1045"/>
      <c r="AJ1111" s="1045"/>
      <c r="AK1111" s="1045"/>
      <c r="AL1111" s="1045"/>
      <c r="AM1111" s="1045"/>
      <c r="AN1111" s="1045"/>
      <c r="AO1111" s="1045"/>
      <c r="AP1111" s="1045"/>
      <c r="AQ1111" s="1045"/>
      <c r="AR1111" s="1045"/>
      <c r="AS1111" s="1045"/>
      <c r="AT1111" s="1045"/>
      <c r="AU1111" s="1045"/>
      <c r="AV1111" s="1045"/>
      <c r="AW1111" s="1045"/>
      <c r="AX1111" s="1045"/>
      <c r="AY1111" s="1045"/>
      <c r="AZ1111" s="1045"/>
      <c r="BA1111" s="1045"/>
      <c r="BB1111" s="1045"/>
      <c r="BC1111" s="1045"/>
    </row>
    <row r="1112" spans="23:55">
      <c r="W1112" s="1044"/>
      <c r="X1112" s="1044"/>
      <c r="Y1112" s="1044"/>
      <c r="Z1112" s="1045"/>
      <c r="AA1112" s="1045"/>
      <c r="AB1112" s="1045"/>
      <c r="AC1112" s="1045"/>
      <c r="AD1112" s="1045"/>
      <c r="AE1112" s="1045"/>
      <c r="AF1112" s="1045"/>
      <c r="AG1112" s="1045"/>
      <c r="AH1112" s="1045"/>
      <c r="AI1112" s="1045"/>
      <c r="AJ1112" s="1045"/>
      <c r="AK1112" s="1045"/>
      <c r="AL1112" s="1045"/>
      <c r="AM1112" s="1045"/>
      <c r="AN1112" s="1045"/>
      <c r="AO1112" s="1045"/>
      <c r="AP1112" s="1045"/>
      <c r="AQ1112" s="1045"/>
      <c r="AR1112" s="1045"/>
      <c r="AS1112" s="1045"/>
      <c r="AT1112" s="1045"/>
      <c r="AU1112" s="1045"/>
      <c r="AV1112" s="1045"/>
      <c r="AW1112" s="1045"/>
      <c r="AX1112" s="1045"/>
      <c r="AY1112" s="1045"/>
      <c r="AZ1112" s="1045"/>
      <c r="BA1112" s="1045"/>
      <c r="BB1112" s="1045"/>
      <c r="BC1112" s="1045"/>
    </row>
    <row r="1113" spans="23:55">
      <c r="W1113" s="1044"/>
      <c r="X1113" s="1044"/>
      <c r="Y1113" s="1044"/>
      <c r="Z1113" s="1045"/>
      <c r="AA1113" s="1045"/>
      <c r="AB1113" s="1045"/>
      <c r="AC1113" s="1045"/>
      <c r="AD1113" s="1045"/>
      <c r="AE1113" s="1045"/>
      <c r="AF1113" s="1045"/>
      <c r="AG1113" s="1045"/>
      <c r="AH1113" s="1045"/>
      <c r="AI1113" s="1045"/>
      <c r="AJ1113" s="1045"/>
      <c r="AK1113" s="1045"/>
      <c r="AL1113" s="1045"/>
      <c r="AM1113" s="1045"/>
      <c r="AN1113" s="1045"/>
      <c r="AO1113" s="1045"/>
      <c r="AP1113" s="1045"/>
      <c r="AQ1113" s="1045"/>
      <c r="AR1113" s="1045"/>
      <c r="AS1113" s="1045"/>
      <c r="AT1113" s="1045"/>
      <c r="AU1113" s="1045"/>
      <c r="AV1113" s="1045"/>
      <c r="AW1113" s="1045"/>
      <c r="AX1113" s="1045"/>
      <c r="AY1113" s="1045"/>
      <c r="AZ1113" s="1045"/>
      <c r="BA1113" s="1045"/>
      <c r="BB1113" s="1045"/>
      <c r="BC1113" s="1045"/>
    </row>
    <row r="1114" spans="23:55">
      <c r="W1114" s="1044"/>
      <c r="X1114" s="1044"/>
      <c r="Y1114" s="1044"/>
      <c r="Z1114" s="1045"/>
      <c r="AA1114" s="1045"/>
      <c r="AB1114" s="1045"/>
      <c r="AC1114" s="1045"/>
      <c r="AD1114" s="1045"/>
      <c r="AE1114" s="1045"/>
      <c r="AF1114" s="1045"/>
      <c r="AG1114" s="1045"/>
      <c r="AH1114" s="1045"/>
      <c r="AI1114" s="1045"/>
      <c r="AJ1114" s="1045"/>
      <c r="AK1114" s="1045"/>
      <c r="AL1114" s="1045"/>
      <c r="AM1114" s="1045"/>
      <c r="AN1114" s="1045"/>
      <c r="AO1114" s="1045"/>
      <c r="AP1114" s="1045"/>
      <c r="AQ1114" s="1045"/>
      <c r="AR1114" s="1045"/>
      <c r="AS1114" s="1045"/>
      <c r="AT1114" s="1045"/>
      <c r="AU1114" s="1045"/>
      <c r="AV1114" s="1045"/>
      <c r="AW1114" s="1045"/>
      <c r="AX1114" s="1045"/>
      <c r="AY1114" s="1045"/>
      <c r="AZ1114" s="1045"/>
      <c r="BA1114" s="1045"/>
      <c r="BB1114" s="1045"/>
      <c r="BC1114" s="1045"/>
    </row>
    <row r="1115" spans="23:55">
      <c r="W1115" s="1044"/>
      <c r="X1115" s="1044"/>
      <c r="Y1115" s="1044"/>
      <c r="Z1115" s="1045"/>
      <c r="AA1115" s="1045"/>
      <c r="AB1115" s="1045"/>
      <c r="AC1115" s="1045"/>
      <c r="AD1115" s="1045"/>
      <c r="AE1115" s="1045"/>
      <c r="AF1115" s="1045"/>
      <c r="AG1115" s="1045"/>
      <c r="AH1115" s="1045"/>
      <c r="AI1115" s="1045"/>
      <c r="AJ1115" s="1045"/>
      <c r="AK1115" s="1045"/>
      <c r="AL1115" s="1045"/>
      <c r="AM1115" s="1045"/>
      <c r="AN1115" s="1045"/>
      <c r="AO1115" s="1045"/>
      <c r="AP1115" s="1045"/>
      <c r="AQ1115" s="1045"/>
      <c r="AR1115" s="1045"/>
      <c r="AS1115" s="1045"/>
      <c r="AT1115" s="1045"/>
      <c r="AU1115" s="1045"/>
      <c r="AV1115" s="1045"/>
      <c r="AW1115" s="1045"/>
      <c r="AX1115" s="1045"/>
      <c r="AY1115" s="1045"/>
      <c r="AZ1115" s="1045"/>
      <c r="BA1115" s="1045"/>
      <c r="BB1115" s="1045"/>
      <c r="BC1115" s="1045"/>
    </row>
    <row r="1116" spans="23:55">
      <c r="W1116" s="1044"/>
      <c r="X1116" s="1044"/>
      <c r="Y1116" s="1044"/>
      <c r="Z1116" s="1045"/>
      <c r="AA1116" s="1045"/>
      <c r="AB1116" s="1045"/>
      <c r="AC1116" s="1045"/>
      <c r="AD1116" s="1045"/>
      <c r="AE1116" s="1045"/>
      <c r="AF1116" s="1045"/>
      <c r="AG1116" s="1045"/>
      <c r="AH1116" s="1045"/>
      <c r="AI1116" s="1045"/>
      <c r="AJ1116" s="1045"/>
      <c r="AK1116" s="1045"/>
      <c r="AL1116" s="1045"/>
      <c r="AM1116" s="1045"/>
      <c r="AN1116" s="1045"/>
      <c r="AO1116" s="1045"/>
      <c r="AP1116" s="1045"/>
      <c r="AQ1116" s="1045"/>
      <c r="AR1116" s="1045"/>
      <c r="AS1116" s="1045"/>
      <c r="AT1116" s="1045"/>
      <c r="AU1116" s="1045"/>
      <c r="AV1116" s="1045"/>
      <c r="AW1116" s="1045"/>
      <c r="AX1116" s="1045"/>
      <c r="AY1116" s="1045"/>
      <c r="AZ1116" s="1045"/>
      <c r="BA1116" s="1045"/>
      <c r="BB1116" s="1045"/>
      <c r="BC1116" s="1045"/>
    </row>
    <row r="1117" spans="23:55">
      <c r="W1117" s="1044"/>
      <c r="X1117" s="1044"/>
      <c r="Y1117" s="1044"/>
      <c r="Z1117" s="1045"/>
      <c r="AA1117" s="1045"/>
      <c r="AB1117" s="1045"/>
      <c r="AC1117" s="1045"/>
      <c r="AD1117" s="1045"/>
      <c r="AE1117" s="1045"/>
      <c r="AF1117" s="1045"/>
      <c r="AG1117" s="1045"/>
      <c r="AH1117" s="1045"/>
      <c r="AI1117" s="1045"/>
      <c r="AJ1117" s="1045"/>
      <c r="AK1117" s="1045"/>
      <c r="AL1117" s="1045"/>
      <c r="AM1117" s="1045"/>
      <c r="AN1117" s="1045"/>
      <c r="AO1117" s="1045"/>
      <c r="AP1117" s="1045"/>
      <c r="AQ1117" s="1045"/>
      <c r="AR1117" s="1045"/>
      <c r="AS1117" s="1045"/>
      <c r="AT1117" s="1045"/>
      <c r="AU1117" s="1045"/>
      <c r="AV1117" s="1045"/>
      <c r="AW1117" s="1045"/>
      <c r="AX1117" s="1045"/>
      <c r="AY1117" s="1045"/>
      <c r="AZ1117" s="1045"/>
      <c r="BA1117" s="1045"/>
      <c r="BB1117" s="1045"/>
      <c r="BC1117" s="1045"/>
    </row>
    <row r="1118" spans="23:55">
      <c r="W1118" s="1044"/>
      <c r="X1118" s="1044"/>
      <c r="Y1118" s="1044"/>
      <c r="Z1118" s="1045"/>
      <c r="AA1118" s="1045"/>
      <c r="AB1118" s="1045"/>
      <c r="AC1118" s="1045"/>
      <c r="AD1118" s="1045"/>
      <c r="AE1118" s="1045"/>
      <c r="AF1118" s="1045"/>
      <c r="AG1118" s="1045"/>
      <c r="AH1118" s="1045"/>
      <c r="AI1118" s="1045"/>
      <c r="AJ1118" s="1045"/>
      <c r="AK1118" s="1045"/>
      <c r="AL1118" s="1045"/>
      <c r="AM1118" s="1045"/>
      <c r="AN1118" s="1045"/>
      <c r="AO1118" s="1045"/>
      <c r="AP1118" s="1045"/>
      <c r="AQ1118" s="1045"/>
      <c r="AR1118" s="1045"/>
      <c r="AS1118" s="1045"/>
      <c r="AT1118" s="1045"/>
      <c r="AU1118" s="1045"/>
      <c r="AV1118" s="1045"/>
      <c r="AW1118" s="1045"/>
      <c r="AX1118" s="1045"/>
      <c r="AY1118" s="1045"/>
      <c r="AZ1118" s="1045"/>
      <c r="BA1118" s="1045"/>
      <c r="BB1118" s="1045"/>
      <c r="BC1118" s="1045"/>
    </row>
    <row r="1119" spans="23:55">
      <c r="W1119" s="1044"/>
      <c r="X1119" s="1044"/>
      <c r="Y1119" s="1044"/>
      <c r="Z1119" s="1045"/>
      <c r="AA1119" s="1045"/>
      <c r="AB1119" s="1045"/>
      <c r="AC1119" s="1045"/>
      <c r="AD1119" s="1045"/>
      <c r="AE1119" s="1045"/>
      <c r="AF1119" s="1045"/>
      <c r="AG1119" s="1045"/>
      <c r="AH1119" s="1045"/>
      <c r="AI1119" s="1045"/>
      <c r="AJ1119" s="1045"/>
      <c r="AK1119" s="1045"/>
      <c r="AL1119" s="1045"/>
      <c r="AM1119" s="1045"/>
      <c r="AN1119" s="1045"/>
      <c r="AO1119" s="1045"/>
      <c r="AP1119" s="1045"/>
      <c r="AQ1119" s="1045"/>
      <c r="AR1119" s="1045"/>
      <c r="AS1119" s="1045"/>
      <c r="AT1119" s="1045"/>
      <c r="AU1119" s="1045"/>
      <c r="AV1119" s="1045"/>
      <c r="AW1119" s="1045"/>
      <c r="AX1119" s="1045"/>
      <c r="AY1119" s="1045"/>
      <c r="AZ1119" s="1045"/>
      <c r="BA1119" s="1045"/>
      <c r="BB1119" s="1045"/>
      <c r="BC1119" s="1045"/>
    </row>
    <row r="1120" spans="23:55">
      <c r="W1120" s="1044"/>
      <c r="X1120" s="1044"/>
      <c r="Y1120" s="1044"/>
      <c r="Z1120" s="1045"/>
      <c r="AA1120" s="1045"/>
      <c r="AB1120" s="1045"/>
      <c r="AC1120" s="1045"/>
      <c r="AD1120" s="1045"/>
      <c r="AE1120" s="1045"/>
      <c r="AF1120" s="1045"/>
      <c r="AG1120" s="1045"/>
      <c r="AH1120" s="1045"/>
      <c r="AI1120" s="1045"/>
      <c r="AJ1120" s="1045"/>
      <c r="AK1120" s="1045"/>
      <c r="AL1120" s="1045"/>
      <c r="AM1120" s="1045"/>
      <c r="AN1120" s="1045"/>
      <c r="AO1120" s="1045"/>
      <c r="AP1120" s="1045"/>
      <c r="AQ1120" s="1045"/>
      <c r="AR1120" s="1045"/>
      <c r="AS1120" s="1045"/>
      <c r="AT1120" s="1045"/>
      <c r="AU1120" s="1045"/>
      <c r="AV1120" s="1045"/>
      <c r="AW1120" s="1045"/>
      <c r="AX1120" s="1045"/>
      <c r="AY1120" s="1045"/>
      <c r="AZ1120" s="1045"/>
      <c r="BA1120" s="1045"/>
      <c r="BB1120" s="1045"/>
      <c r="BC1120" s="1045"/>
    </row>
    <row r="1121" spans="23:55">
      <c r="W1121" s="1044"/>
      <c r="X1121" s="1044"/>
      <c r="Y1121" s="1044"/>
      <c r="Z1121" s="1045"/>
      <c r="AA1121" s="1045"/>
      <c r="AB1121" s="1045"/>
      <c r="AC1121" s="1045"/>
      <c r="AD1121" s="1045"/>
      <c r="AE1121" s="1045"/>
      <c r="AF1121" s="1045"/>
      <c r="AG1121" s="1045"/>
      <c r="AH1121" s="1045"/>
      <c r="AI1121" s="1045"/>
      <c r="AJ1121" s="1045"/>
      <c r="AK1121" s="1045"/>
      <c r="AL1121" s="1045"/>
      <c r="AM1121" s="1045"/>
      <c r="AN1121" s="1045"/>
      <c r="AO1121" s="1045"/>
      <c r="AP1121" s="1045"/>
      <c r="AQ1121" s="1045"/>
      <c r="AR1121" s="1045"/>
      <c r="AS1121" s="1045"/>
      <c r="AT1121" s="1045"/>
      <c r="AU1121" s="1045"/>
      <c r="AV1121" s="1045"/>
      <c r="AW1121" s="1045"/>
      <c r="AX1121" s="1045"/>
      <c r="AY1121" s="1045"/>
      <c r="AZ1121" s="1045"/>
      <c r="BA1121" s="1045"/>
      <c r="BB1121" s="1045"/>
      <c r="BC1121" s="1045"/>
    </row>
    <row r="1122" spans="23:55">
      <c r="W1122" s="1044"/>
      <c r="X1122" s="1044"/>
      <c r="Y1122" s="1044"/>
      <c r="Z1122" s="1045"/>
      <c r="AA1122" s="1045"/>
      <c r="AB1122" s="1045"/>
      <c r="AC1122" s="1045"/>
      <c r="AD1122" s="1045"/>
      <c r="AE1122" s="1045"/>
      <c r="AF1122" s="1045"/>
      <c r="AG1122" s="1045"/>
      <c r="AH1122" s="1045"/>
      <c r="AI1122" s="1045"/>
      <c r="AJ1122" s="1045"/>
      <c r="AK1122" s="1045"/>
      <c r="AL1122" s="1045"/>
      <c r="AM1122" s="1045"/>
      <c r="AN1122" s="1045"/>
      <c r="AO1122" s="1045"/>
      <c r="AP1122" s="1045"/>
      <c r="AQ1122" s="1045"/>
      <c r="AR1122" s="1045"/>
      <c r="AS1122" s="1045"/>
      <c r="AT1122" s="1045"/>
      <c r="AU1122" s="1045"/>
      <c r="AV1122" s="1045"/>
      <c r="AW1122" s="1045"/>
      <c r="AX1122" s="1045"/>
      <c r="AY1122" s="1045"/>
      <c r="AZ1122" s="1045"/>
      <c r="BA1122" s="1045"/>
      <c r="BB1122" s="1045"/>
      <c r="BC1122" s="1045"/>
    </row>
    <row r="1123" spans="23:55">
      <c r="W1123" s="1044"/>
      <c r="X1123" s="1044"/>
      <c r="Y1123" s="1044"/>
      <c r="Z1123" s="1045"/>
      <c r="AA1123" s="1045"/>
      <c r="AB1123" s="1045"/>
      <c r="AC1123" s="1045"/>
      <c r="AD1123" s="1045"/>
      <c r="AE1123" s="1045"/>
      <c r="AF1123" s="1045"/>
      <c r="AG1123" s="1045"/>
      <c r="AH1123" s="1045"/>
      <c r="AI1123" s="1045"/>
      <c r="AJ1123" s="1045"/>
      <c r="AK1123" s="1045"/>
      <c r="AL1123" s="1045"/>
      <c r="AM1123" s="1045"/>
      <c r="AN1123" s="1045"/>
      <c r="AO1123" s="1045"/>
      <c r="AP1123" s="1045"/>
      <c r="AQ1123" s="1045"/>
      <c r="AR1123" s="1045"/>
      <c r="AS1123" s="1045"/>
      <c r="AT1123" s="1045"/>
      <c r="AU1123" s="1045"/>
      <c r="AV1123" s="1045"/>
      <c r="AW1123" s="1045"/>
      <c r="AX1123" s="1045"/>
      <c r="AY1123" s="1045"/>
      <c r="AZ1123" s="1045"/>
      <c r="BA1123" s="1045"/>
      <c r="BB1123" s="1045"/>
      <c r="BC1123" s="1045"/>
    </row>
    <row r="1124" spans="23:55">
      <c r="W1124" s="1044"/>
      <c r="X1124" s="1044"/>
      <c r="Y1124" s="1044"/>
      <c r="Z1124" s="1045"/>
      <c r="AA1124" s="1045"/>
      <c r="AB1124" s="1045"/>
      <c r="AC1124" s="1045"/>
      <c r="AD1124" s="1045"/>
      <c r="AE1124" s="1045"/>
      <c r="AF1124" s="1045"/>
      <c r="AG1124" s="1045"/>
      <c r="AH1124" s="1045"/>
      <c r="AI1124" s="1045"/>
      <c r="AJ1124" s="1045"/>
      <c r="AK1124" s="1045"/>
      <c r="AL1124" s="1045"/>
      <c r="AM1124" s="1045"/>
      <c r="AN1124" s="1045"/>
      <c r="AO1124" s="1045"/>
      <c r="AP1124" s="1045"/>
      <c r="AQ1124" s="1045"/>
      <c r="AR1124" s="1045"/>
      <c r="AS1124" s="1045"/>
      <c r="AT1124" s="1045"/>
      <c r="AU1124" s="1045"/>
      <c r="AV1124" s="1045"/>
      <c r="AW1124" s="1045"/>
      <c r="AX1124" s="1045"/>
      <c r="AY1124" s="1045"/>
      <c r="AZ1124" s="1045"/>
      <c r="BA1124" s="1045"/>
      <c r="BB1124" s="1045"/>
      <c r="BC1124" s="1045"/>
    </row>
    <row r="1125" spans="23:55">
      <c r="W1125" s="1044"/>
      <c r="X1125" s="1044"/>
      <c r="Y1125" s="1044"/>
      <c r="Z1125" s="1045"/>
      <c r="AA1125" s="1045"/>
      <c r="AB1125" s="1045"/>
      <c r="AC1125" s="1045"/>
      <c r="AD1125" s="1045"/>
      <c r="AE1125" s="1045"/>
      <c r="AF1125" s="1045"/>
      <c r="AG1125" s="1045"/>
      <c r="AH1125" s="1045"/>
      <c r="AI1125" s="1045"/>
      <c r="AJ1125" s="1045"/>
      <c r="AK1125" s="1045"/>
      <c r="AL1125" s="1045"/>
      <c r="AM1125" s="1045"/>
      <c r="AN1125" s="1045"/>
      <c r="AO1125" s="1045"/>
      <c r="AP1125" s="1045"/>
      <c r="AQ1125" s="1045"/>
      <c r="AR1125" s="1045"/>
      <c r="AS1125" s="1045"/>
      <c r="AT1125" s="1045"/>
      <c r="AU1125" s="1045"/>
      <c r="AV1125" s="1045"/>
      <c r="AW1125" s="1045"/>
      <c r="AX1125" s="1045"/>
      <c r="AY1125" s="1045"/>
      <c r="AZ1125" s="1045"/>
      <c r="BA1125" s="1045"/>
      <c r="BB1125" s="1045"/>
      <c r="BC1125" s="1045"/>
    </row>
    <row r="1126" spans="23:55">
      <c r="W1126" s="1044"/>
      <c r="X1126" s="1044"/>
      <c r="Y1126" s="1044"/>
      <c r="Z1126" s="1045"/>
      <c r="AA1126" s="1045"/>
      <c r="AB1126" s="1045"/>
      <c r="AC1126" s="1045"/>
      <c r="AD1126" s="1045"/>
      <c r="AE1126" s="1045"/>
      <c r="AF1126" s="1045"/>
      <c r="AG1126" s="1045"/>
      <c r="AH1126" s="1045"/>
      <c r="AI1126" s="1045"/>
      <c r="AJ1126" s="1045"/>
      <c r="AK1126" s="1045"/>
      <c r="AL1126" s="1045"/>
      <c r="AM1126" s="1045"/>
      <c r="AN1126" s="1045"/>
      <c r="AO1126" s="1045"/>
      <c r="AP1126" s="1045"/>
      <c r="AQ1126" s="1045"/>
      <c r="AR1126" s="1045"/>
      <c r="AS1126" s="1045"/>
      <c r="AT1126" s="1045"/>
      <c r="AU1126" s="1045"/>
      <c r="AV1126" s="1045"/>
      <c r="AW1126" s="1045"/>
      <c r="AX1126" s="1045"/>
      <c r="AY1126" s="1045"/>
      <c r="AZ1126" s="1045"/>
      <c r="BA1126" s="1045"/>
      <c r="BB1126" s="1045"/>
      <c r="BC1126" s="1045"/>
    </row>
    <row r="1127" spans="23:55">
      <c r="W1127" s="1044"/>
      <c r="X1127" s="1044"/>
      <c r="Y1127" s="1044"/>
      <c r="Z1127" s="1045"/>
      <c r="AA1127" s="1045"/>
      <c r="AB1127" s="1045"/>
      <c r="AC1127" s="1045"/>
      <c r="AD1127" s="1045"/>
      <c r="AE1127" s="1045"/>
      <c r="AF1127" s="1045"/>
      <c r="AG1127" s="1045"/>
      <c r="AH1127" s="1045"/>
      <c r="AI1127" s="1045"/>
      <c r="AJ1127" s="1045"/>
      <c r="AK1127" s="1045"/>
      <c r="AL1127" s="1045"/>
      <c r="AM1127" s="1045"/>
      <c r="AN1127" s="1045"/>
      <c r="AO1127" s="1045"/>
      <c r="AP1127" s="1045"/>
      <c r="AQ1127" s="1045"/>
      <c r="AR1127" s="1045"/>
      <c r="AS1127" s="1045"/>
      <c r="AT1127" s="1045"/>
      <c r="AU1127" s="1045"/>
      <c r="AV1127" s="1045"/>
      <c r="AW1127" s="1045"/>
      <c r="AX1127" s="1045"/>
      <c r="AY1127" s="1045"/>
      <c r="AZ1127" s="1045"/>
      <c r="BA1127" s="1045"/>
      <c r="BB1127" s="1045"/>
      <c r="BC1127" s="1045"/>
    </row>
    <row r="1128" spans="23:55">
      <c r="W1128" s="1044"/>
      <c r="X1128" s="1044"/>
      <c r="Y1128" s="1044"/>
      <c r="Z1128" s="1045"/>
      <c r="AA1128" s="1045"/>
      <c r="AB1128" s="1045"/>
      <c r="AC1128" s="1045"/>
      <c r="AD1128" s="1045"/>
      <c r="AE1128" s="1045"/>
      <c r="AF1128" s="1045"/>
      <c r="AG1128" s="1045"/>
      <c r="AH1128" s="1045"/>
      <c r="AI1128" s="1045"/>
      <c r="AJ1128" s="1045"/>
      <c r="AK1128" s="1045"/>
      <c r="AL1128" s="1045"/>
      <c r="AM1128" s="1045"/>
      <c r="AN1128" s="1045"/>
      <c r="AO1128" s="1045"/>
      <c r="AP1128" s="1045"/>
      <c r="AQ1128" s="1045"/>
      <c r="AR1128" s="1045"/>
      <c r="AS1128" s="1045"/>
      <c r="AT1128" s="1045"/>
      <c r="AU1128" s="1045"/>
      <c r="AV1128" s="1045"/>
      <c r="AW1128" s="1045"/>
      <c r="AX1128" s="1045"/>
      <c r="AY1128" s="1045"/>
      <c r="AZ1128" s="1045"/>
      <c r="BA1128" s="1045"/>
      <c r="BB1128" s="1045"/>
      <c r="BC1128" s="1045"/>
    </row>
    <row r="1129" spans="23:55">
      <c r="W1129" s="1044"/>
      <c r="X1129" s="1044"/>
      <c r="Y1129" s="1044"/>
      <c r="Z1129" s="1045"/>
      <c r="AA1129" s="1045"/>
      <c r="AB1129" s="1045"/>
      <c r="AC1129" s="1045"/>
      <c r="AD1129" s="1045"/>
      <c r="AE1129" s="1045"/>
      <c r="AF1129" s="1045"/>
      <c r="AG1129" s="1045"/>
      <c r="AH1129" s="1045"/>
      <c r="AI1129" s="1045"/>
      <c r="AJ1129" s="1045"/>
      <c r="AK1129" s="1045"/>
      <c r="AL1129" s="1045"/>
      <c r="AM1129" s="1045"/>
      <c r="AN1129" s="1045"/>
      <c r="AO1129" s="1045"/>
      <c r="AP1129" s="1045"/>
      <c r="AQ1129" s="1045"/>
      <c r="AR1129" s="1045"/>
      <c r="AS1129" s="1045"/>
      <c r="AT1129" s="1045"/>
      <c r="AU1129" s="1045"/>
      <c r="AV1129" s="1045"/>
      <c r="AW1129" s="1045"/>
      <c r="AX1129" s="1045"/>
      <c r="AY1129" s="1045"/>
      <c r="AZ1129" s="1045"/>
      <c r="BA1129" s="1045"/>
      <c r="BB1129" s="1045"/>
      <c r="BC1129" s="1045"/>
    </row>
    <row r="1130" spans="23:55">
      <c r="W1130" s="1044"/>
      <c r="X1130" s="1044"/>
      <c r="Y1130" s="1044"/>
      <c r="Z1130" s="1045"/>
      <c r="AA1130" s="1045"/>
      <c r="AB1130" s="1045"/>
      <c r="AC1130" s="1045"/>
      <c r="AD1130" s="1045"/>
      <c r="AE1130" s="1045"/>
      <c r="AF1130" s="1045"/>
      <c r="AG1130" s="1045"/>
      <c r="AH1130" s="1045"/>
      <c r="AI1130" s="1045"/>
      <c r="AJ1130" s="1045"/>
      <c r="AK1130" s="1045"/>
      <c r="AL1130" s="1045"/>
      <c r="AM1130" s="1045"/>
      <c r="AN1130" s="1045"/>
      <c r="AO1130" s="1045"/>
      <c r="AP1130" s="1045"/>
      <c r="AQ1130" s="1045"/>
      <c r="AR1130" s="1045"/>
      <c r="AS1130" s="1045"/>
      <c r="AT1130" s="1045"/>
      <c r="AU1130" s="1045"/>
      <c r="AV1130" s="1045"/>
      <c r="AW1130" s="1045"/>
      <c r="AX1130" s="1045"/>
      <c r="AY1130" s="1045"/>
      <c r="AZ1130" s="1045"/>
      <c r="BA1130" s="1045"/>
      <c r="BB1130" s="1045"/>
      <c r="BC1130" s="1045"/>
    </row>
    <row r="1131" spans="23:55">
      <c r="W1131" s="1044"/>
      <c r="X1131" s="1044"/>
      <c r="Y1131" s="1044"/>
      <c r="Z1131" s="1045"/>
      <c r="AA1131" s="1045"/>
      <c r="AB1131" s="1045"/>
      <c r="AC1131" s="1045"/>
      <c r="AD1131" s="1045"/>
      <c r="AE1131" s="1045"/>
      <c r="AF1131" s="1045"/>
      <c r="AG1131" s="1045"/>
      <c r="AH1131" s="1045"/>
      <c r="AI1131" s="1045"/>
      <c r="AJ1131" s="1045"/>
      <c r="AK1131" s="1045"/>
      <c r="AL1131" s="1045"/>
      <c r="AM1131" s="1045"/>
      <c r="AN1131" s="1045"/>
      <c r="AO1131" s="1045"/>
      <c r="AP1131" s="1045"/>
      <c r="AQ1131" s="1045"/>
      <c r="AR1131" s="1045"/>
      <c r="AS1131" s="1045"/>
      <c r="AT1131" s="1045"/>
      <c r="AU1131" s="1045"/>
      <c r="AV1131" s="1045"/>
      <c r="AW1131" s="1045"/>
      <c r="AX1131" s="1045"/>
      <c r="AY1131" s="1045"/>
      <c r="AZ1131" s="1045"/>
      <c r="BA1131" s="1045"/>
      <c r="BB1131" s="1045"/>
      <c r="BC1131" s="1045"/>
    </row>
    <row r="1132" spans="23:55">
      <c r="W1132" s="1044"/>
      <c r="X1132" s="1044"/>
      <c r="Y1132" s="1044"/>
      <c r="Z1132" s="1045"/>
      <c r="AA1132" s="1045"/>
      <c r="AB1132" s="1045"/>
      <c r="AC1132" s="1045"/>
      <c r="AD1132" s="1045"/>
      <c r="AE1132" s="1045"/>
      <c r="AF1132" s="1045"/>
      <c r="AG1132" s="1045"/>
      <c r="AH1132" s="1045"/>
      <c r="AI1132" s="1045"/>
      <c r="AJ1132" s="1045"/>
      <c r="AK1132" s="1045"/>
      <c r="AL1132" s="1045"/>
      <c r="AM1132" s="1045"/>
      <c r="AN1132" s="1045"/>
      <c r="AO1132" s="1045"/>
      <c r="AP1132" s="1045"/>
      <c r="AQ1132" s="1045"/>
      <c r="AR1132" s="1045"/>
      <c r="AS1132" s="1045"/>
      <c r="AT1132" s="1045"/>
      <c r="AU1132" s="1045"/>
      <c r="AV1132" s="1045"/>
      <c r="AW1132" s="1045"/>
      <c r="AX1132" s="1045"/>
      <c r="AY1132" s="1045"/>
      <c r="AZ1132" s="1045"/>
      <c r="BA1132" s="1045"/>
      <c r="BB1132" s="1045"/>
      <c r="BC1132" s="1045"/>
    </row>
    <row r="1133" spans="23:55">
      <c r="W1133" s="1044"/>
      <c r="X1133" s="1044"/>
      <c r="Y1133" s="1044"/>
      <c r="Z1133" s="1045"/>
      <c r="AA1133" s="1045"/>
      <c r="AB1133" s="1045"/>
      <c r="AC1133" s="1045"/>
      <c r="AD1133" s="1045"/>
      <c r="AE1133" s="1045"/>
      <c r="AF1133" s="1045"/>
      <c r="AG1133" s="1045"/>
      <c r="AH1133" s="1045"/>
      <c r="AI1133" s="1045"/>
      <c r="AJ1133" s="1045"/>
      <c r="AK1133" s="1045"/>
      <c r="AL1133" s="1045"/>
      <c r="AM1133" s="1045"/>
      <c r="AN1133" s="1045"/>
      <c r="AO1133" s="1045"/>
      <c r="AP1133" s="1045"/>
      <c r="AQ1133" s="1045"/>
      <c r="AR1133" s="1045"/>
      <c r="AS1133" s="1045"/>
      <c r="AT1133" s="1045"/>
      <c r="AU1133" s="1045"/>
      <c r="AV1133" s="1045"/>
      <c r="AW1133" s="1045"/>
      <c r="AX1133" s="1045"/>
      <c r="AY1133" s="1045"/>
      <c r="AZ1133" s="1045"/>
      <c r="BA1133" s="1045"/>
      <c r="BB1133" s="1045"/>
      <c r="BC1133" s="1045"/>
    </row>
    <row r="1134" spans="23:55">
      <c r="W1134" s="1044"/>
      <c r="X1134" s="1044"/>
      <c r="Y1134" s="1044"/>
      <c r="Z1134" s="1045"/>
      <c r="AA1134" s="1045"/>
      <c r="AB1134" s="1045"/>
      <c r="AC1134" s="1045"/>
      <c r="AD1134" s="1045"/>
      <c r="AE1134" s="1045"/>
      <c r="AF1134" s="1045"/>
      <c r="AG1134" s="1045"/>
      <c r="AH1134" s="1045"/>
      <c r="AI1134" s="1045"/>
      <c r="AJ1134" s="1045"/>
      <c r="AK1134" s="1045"/>
      <c r="AL1134" s="1045"/>
      <c r="AM1134" s="1045"/>
      <c r="AN1134" s="1045"/>
      <c r="AO1134" s="1045"/>
      <c r="AP1134" s="1045"/>
      <c r="AQ1134" s="1045"/>
      <c r="AR1134" s="1045"/>
      <c r="AS1134" s="1045"/>
      <c r="AT1134" s="1045"/>
      <c r="AU1134" s="1045"/>
      <c r="AV1134" s="1045"/>
      <c r="AW1134" s="1045"/>
      <c r="AX1134" s="1045"/>
      <c r="AY1134" s="1045"/>
      <c r="AZ1134" s="1045"/>
      <c r="BA1134" s="1045"/>
      <c r="BB1134" s="1045"/>
      <c r="BC1134" s="1045"/>
    </row>
    <row r="1135" spans="23:55">
      <c r="W1135" s="1044"/>
      <c r="X1135" s="1044"/>
      <c r="Y1135" s="1044"/>
      <c r="Z1135" s="1045"/>
      <c r="AA1135" s="1045"/>
      <c r="AB1135" s="1045"/>
      <c r="AC1135" s="1045"/>
      <c r="AD1135" s="1045"/>
      <c r="AE1135" s="1045"/>
      <c r="AF1135" s="1045"/>
      <c r="AG1135" s="1045"/>
      <c r="AH1135" s="1045"/>
      <c r="AI1135" s="1045"/>
      <c r="AJ1135" s="1045"/>
      <c r="AK1135" s="1045"/>
      <c r="AL1135" s="1045"/>
      <c r="AM1135" s="1045"/>
      <c r="AN1135" s="1045"/>
      <c r="AO1135" s="1045"/>
      <c r="AP1135" s="1045"/>
      <c r="AQ1135" s="1045"/>
      <c r="AR1135" s="1045"/>
      <c r="AS1135" s="1045"/>
      <c r="AT1135" s="1045"/>
      <c r="AU1135" s="1045"/>
      <c r="AV1135" s="1045"/>
      <c r="AW1135" s="1045"/>
      <c r="AX1135" s="1045"/>
      <c r="AY1135" s="1045"/>
      <c r="AZ1135" s="1045"/>
      <c r="BA1135" s="1045"/>
      <c r="BB1135" s="1045"/>
      <c r="BC1135" s="1045"/>
    </row>
    <row r="1136" spans="23:55">
      <c r="W1136" s="1044"/>
      <c r="X1136" s="1044"/>
      <c r="Y1136" s="1044"/>
      <c r="Z1136" s="1045"/>
      <c r="AA1136" s="1045"/>
      <c r="AB1136" s="1045"/>
      <c r="AC1136" s="1045"/>
      <c r="AD1136" s="1045"/>
      <c r="AE1136" s="1045"/>
      <c r="AF1136" s="1045"/>
      <c r="AG1136" s="1045"/>
      <c r="AH1136" s="1045"/>
      <c r="AI1136" s="1045"/>
      <c r="AJ1136" s="1045"/>
      <c r="AK1136" s="1045"/>
      <c r="AL1136" s="1045"/>
      <c r="AM1136" s="1045"/>
      <c r="AN1136" s="1045"/>
      <c r="AO1136" s="1045"/>
      <c r="AP1136" s="1045"/>
      <c r="AQ1136" s="1045"/>
      <c r="AR1136" s="1045"/>
      <c r="AS1136" s="1045"/>
      <c r="AT1136" s="1045"/>
      <c r="AU1136" s="1045"/>
      <c r="AV1136" s="1045"/>
      <c r="AW1136" s="1045"/>
      <c r="AX1136" s="1045"/>
      <c r="AY1136" s="1045"/>
      <c r="AZ1136" s="1045"/>
      <c r="BA1136" s="1045"/>
      <c r="BB1136" s="1045"/>
      <c r="BC1136" s="1045"/>
    </row>
    <row r="1137" spans="23:55">
      <c r="W1137" s="1044"/>
      <c r="X1137" s="1044"/>
      <c r="Y1137" s="1044"/>
      <c r="Z1137" s="1045"/>
      <c r="AA1137" s="1045"/>
      <c r="AB1137" s="1045"/>
      <c r="AC1137" s="1045"/>
      <c r="AD1137" s="1045"/>
      <c r="AE1137" s="1045"/>
      <c r="AF1137" s="1045"/>
      <c r="AG1137" s="1045"/>
      <c r="AH1137" s="1045"/>
      <c r="AI1137" s="1045"/>
      <c r="AJ1137" s="1045"/>
      <c r="AK1137" s="1045"/>
      <c r="AL1137" s="1045"/>
      <c r="AM1137" s="1045"/>
      <c r="AN1137" s="1045"/>
      <c r="AO1137" s="1045"/>
      <c r="AP1137" s="1045"/>
      <c r="AQ1137" s="1045"/>
      <c r="AR1137" s="1045"/>
      <c r="AS1137" s="1045"/>
      <c r="AT1137" s="1045"/>
      <c r="AU1137" s="1045"/>
      <c r="AV1137" s="1045"/>
      <c r="AW1137" s="1045"/>
      <c r="AX1137" s="1045"/>
      <c r="AY1137" s="1045"/>
      <c r="AZ1137" s="1045"/>
      <c r="BA1137" s="1045"/>
      <c r="BB1137" s="1045"/>
      <c r="BC1137" s="1045"/>
    </row>
    <row r="1138" spans="23:55">
      <c r="W1138" s="1044"/>
      <c r="X1138" s="1044"/>
      <c r="Y1138" s="1044"/>
      <c r="Z1138" s="1045"/>
      <c r="AA1138" s="1045"/>
      <c r="AB1138" s="1045"/>
      <c r="AC1138" s="1045"/>
      <c r="AD1138" s="1045"/>
      <c r="AE1138" s="1045"/>
      <c r="AF1138" s="1045"/>
      <c r="AG1138" s="1045"/>
      <c r="AH1138" s="1045"/>
      <c r="AI1138" s="1045"/>
      <c r="AJ1138" s="1045"/>
      <c r="AK1138" s="1045"/>
      <c r="AL1138" s="1045"/>
      <c r="AM1138" s="1045"/>
      <c r="AN1138" s="1045"/>
      <c r="AO1138" s="1045"/>
      <c r="AP1138" s="1045"/>
      <c r="AQ1138" s="1045"/>
      <c r="AR1138" s="1045"/>
      <c r="AS1138" s="1045"/>
      <c r="AT1138" s="1045"/>
      <c r="AU1138" s="1045"/>
      <c r="AV1138" s="1045"/>
      <c r="AW1138" s="1045"/>
      <c r="AX1138" s="1045"/>
      <c r="AY1138" s="1045"/>
      <c r="AZ1138" s="1045"/>
      <c r="BA1138" s="1045"/>
      <c r="BB1138" s="1045"/>
      <c r="BC1138" s="1045"/>
    </row>
    <row r="1139" spans="23:55">
      <c r="W1139" s="1044"/>
      <c r="X1139" s="1044"/>
      <c r="Y1139" s="1044"/>
      <c r="Z1139" s="1045"/>
      <c r="AA1139" s="1045"/>
      <c r="AB1139" s="1045"/>
      <c r="AC1139" s="1045"/>
      <c r="AD1139" s="1045"/>
      <c r="AE1139" s="1045"/>
      <c r="AF1139" s="1045"/>
      <c r="AG1139" s="1045"/>
      <c r="AH1139" s="1045"/>
      <c r="AI1139" s="1045"/>
      <c r="AJ1139" s="1045"/>
      <c r="AK1139" s="1045"/>
      <c r="AL1139" s="1045"/>
      <c r="AM1139" s="1045"/>
      <c r="AN1139" s="1045"/>
      <c r="AO1139" s="1045"/>
      <c r="AP1139" s="1045"/>
      <c r="AQ1139" s="1045"/>
      <c r="AR1139" s="1045"/>
      <c r="AS1139" s="1045"/>
      <c r="AT1139" s="1045"/>
      <c r="AU1139" s="1045"/>
      <c r="AV1139" s="1045"/>
      <c r="AW1139" s="1045"/>
      <c r="AX1139" s="1045"/>
      <c r="AY1139" s="1045"/>
      <c r="AZ1139" s="1045"/>
      <c r="BA1139" s="1045"/>
      <c r="BB1139" s="1045"/>
      <c r="BC1139" s="1045"/>
    </row>
    <row r="1140" spans="23:55">
      <c r="W1140" s="1044"/>
      <c r="X1140" s="1044"/>
      <c r="Y1140" s="1044"/>
      <c r="Z1140" s="1045"/>
      <c r="AA1140" s="1045"/>
      <c r="AB1140" s="1045"/>
      <c r="AC1140" s="1045"/>
      <c r="AD1140" s="1045"/>
      <c r="AE1140" s="1045"/>
      <c r="AF1140" s="1045"/>
      <c r="AG1140" s="1045"/>
      <c r="AH1140" s="1045"/>
      <c r="AI1140" s="1045"/>
      <c r="AJ1140" s="1045"/>
      <c r="AK1140" s="1045"/>
      <c r="AL1140" s="1045"/>
      <c r="AM1140" s="1045"/>
      <c r="AN1140" s="1045"/>
      <c r="AO1140" s="1045"/>
      <c r="AP1140" s="1045"/>
      <c r="AQ1140" s="1045"/>
      <c r="AR1140" s="1045"/>
      <c r="AS1140" s="1045"/>
      <c r="AT1140" s="1045"/>
      <c r="AU1140" s="1045"/>
      <c r="AV1140" s="1045"/>
      <c r="AW1140" s="1045"/>
      <c r="AX1140" s="1045"/>
      <c r="AY1140" s="1045"/>
      <c r="AZ1140" s="1045"/>
      <c r="BA1140" s="1045"/>
      <c r="BB1140" s="1045"/>
      <c r="BC1140" s="1045"/>
    </row>
    <row r="1141" spans="23:55">
      <c r="W1141" s="1044"/>
      <c r="X1141" s="1044"/>
      <c r="Y1141" s="1044"/>
      <c r="Z1141" s="1045"/>
      <c r="AA1141" s="1045"/>
      <c r="AB1141" s="1045"/>
      <c r="AC1141" s="1045"/>
      <c r="AD1141" s="1045"/>
      <c r="AE1141" s="1045"/>
      <c r="AF1141" s="1045"/>
      <c r="AG1141" s="1045"/>
      <c r="AH1141" s="1045"/>
      <c r="AI1141" s="1045"/>
      <c r="AJ1141" s="1045"/>
      <c r="AK1141" s="1045"/>
      <c r="AL1141" s="1045"/>
      <c r="AM1141" s="1045"/>
      <c r="AN1141" s="1045"/>
      <c r="AO1141" s="1045"/>
      <c r="AP1141" s="1045"/>
      <c r="AQ1141" s="1045"/>
      <c r="AR1141" s="1045"/>
      <c r="AS1141" s="1045"/>
      <c r="AT1141" s="1045"/>
      <c r="AU1141" s="1045"/>
      <c r="AV1141" s="1045"/>
      <c r="AW1141" s="1045"/>
      <c r="AX1141" s="1045"/>
      <c r="AY1141" s="1045"/>
      <c r="AZ1141" s="1045"/>
      <c r="BA1141" s="1045"/>
      <c r="BB1141" s="1045"/>
      <c r="BC1141" s="1045"/>
    </row>
    <row r="1142" spans="23:55">
      <c r="W1142" s="1044"/>
      <c r="X1142" s="1044"/>
      <c r="Y1142" s="1044"/>
      <c r="Z1142" s="1045"/>
      <c r="AA1142" s="1045"/>
      <c r="AB1142" s="1045"/>
      <c r="AC1142" s="1045"/>
      <c r="AD1142" s="1045"/>
      <c r="AE1142" s="1045"/>
      <c r="AF1142" s="1045"/>
      <c r="AG1142" s="1045"/>
      <c r="AH1142" s="1045"/>
      <c r="AI1142" s="1045"/>
      <c r="AJ1142" s="1045"/>
      <c r="AK1142" s="1045"/>
      <c r="AL1142" s="1045"/>
      <c r="AM1142" s="1045"/>
      <c r="AN1142" s="1045"/>
      <c r="AO1142" s="1045"/>
      <c r="AP1142" s="1045"/>
      <c r="AQ1142" s="1045"/>
      <c r="AR1142" s="1045"/>
      <c r="AS1142" s="1045"/>
      <c r="AT1142" s="1045"/>
      <c r="AU1142" s="1045"/>
      <c r="AV1142" s="1045"/>
      <c r="AW1142" s="1045"/>
      <c r="AX1142" s="1045"/>
      <c r="AY1142" s="1045"/>
      <c r="AZ1142" s="1045"/>
      <c r="BA1142" s="1045"/>
      <c r="BB1142" s="1045"/>
      <c r="BC1142" s="1045"/>
    </row>
    <row r="1143" spans="23:55">
      <c r="W1143" s="1044"/>
      <c r="X1143" s="1044"/>
      <c r="Y1143" s="1044"/>
      <c r="Z1143" s="1045"/>
      <c r="AA1143" s="1045"/>
      <c r="AB1143" s="1045"/>
      <c r="AC1143" s="1045"/>
      <c r="AD1143" s="1045"/>
      <c r="AE1143" s="1045"/>
      <c r="AF1143" s="1045"/>
      <c r="AG1143" s="1045"/>
      <c r="AH1143" s="1045"/>
      <c r="AI1143" s="1045"/>
      <c r="AJ1143" s="1045"/>
      <c r="AK1143" s="1045"/>
      <c r="AL1143" s="1045"/>
      <c r="AM1143" s="1045"/>
      <c r="AN1143" s="1045"/>
      <c r="AO1143" s="1045"/>
      <c r="AP1143" s="1045"/>
      <c r="AQ1143" s="1045"/>
      <c r="AR1143" s="1045"/>
      <c r="AS1143" s="1045"/>
      <c r="AT1143" s="1045"/>
      <c r="AU1143" s="1045"/>
      <c r="AV1143" s="1045"/>
      <c r="AW1143" s="1045"/>
      <c r="AX1143" s="1045"/>
      <c r="AY1143" s="1045"/>
      <c r="AZ1143" s="1045"/>
      <c r="BA1143" s="1045"/>
      <c r="BB1143" s="1045"/>
      <c r="BC1143" s="1045"/>
    </row>
    <row r="1144" spans="23:55">
      <c r="W1144" s="1044"/>
      <c r="X1144" s="1044"/>
      <c r="Y1144" s="1044"/>
      <c r="Z1144" s="1045"/>
      <c r="AA1144" s="1045"/>
      <c r="AB1144" s="1045"/>
      <c r="AC1144" s="1045"/>
      <c r="AD1144" s="1045"/>
      <c r="AE1144" s="1045"/>
      <c r="AF1144" s="1045"/>
      <c r="AG1144" s="1045"/>
      <c r="AH1144" s="1045"/>
      <c r="AI1144" s="1045"/>
      <c r="AJ1144" s="1045"/>
      <c r="AK1144" s="1045"/>
      <c r="AL1144" s="1045"/>
      <c r="AM1144" s="1045"/>
      <c r="AN1144" s="1045"/>
      <c r="AO1144" s="1045"/>
      <c r="AP1144" s="1045"/>
      <c r="AQ1144" s="1045"/>
      <c r="AR1144" s="1045"/>
      <c r="AS1144" s="1045"/>
      <c r="AT1144" s="1045"/>
      <c r="AU1144" s="1045"/>
      <c r="AV1144" s="1045"/>
      <c r="AW1144" s="1045"/>
      <c r="AX1144" s="1045"/>
      <c r="AY1144" s="1045"/>
      <c r="AZ1144" s="1045"/>
      <c r="BA1144" s="1045"/>
      <c r="BB1144" s="1045"/>
      <c r="BC1144" s="1045"/>
    </row>
    <row r="1145" spans="23:55">
      <c r="W1145" s="1044"/>
      <c r="X1145" s="1044"/>
      <c r="Y1145" s="1044"/>
      <c r="Z1145" s="1045"/>
      <c r="AA1145" s="1045"/>
      <c r="AB1145" s="1045"/>
      <c r="AC1145" s="1045"/>
      <c r="AD1145" s="1045"/>
      <c r="AE1145" s="1045"/>
      <c r="AF1145" s="1045"/>
      <c r="AG1145" s="1045"/>
      <c r="AH1145" s="1045"/>
      <c r="AI1145" s="1045"/>
      <c r="AJ1145" s="1045"/>
      <c r="AK1145" s="1045"/>
      <c r="AL1145" s="1045"/>
      <c r="AM1145" s="1045"/>
      <c r="AN1145" s="1045"/>
      <c r="AO1145" s="1045"/>
      <c r="AP1145" s="1045"/>
      <c r="AQ1145" s="1045"/>
      <c r="AR1145" s="1045"/>
      <c r="AS1145" s="1045"/>
      <c r="AT1145" s="1045"/>
      <c r="AU1145" s="1045"/>
      <c r="AV1145" s="1045"/>
      <c r="AW1145" s="1045"/>
      <c r="AX1145" s="1045"/>
      <c r="AY1145" s="1045"/>
      <c r="AZ1145" s="1045"/>
      <c r="BA1145" s="1045"/>
      <c r="BB1145" s="1045"/>
      <c r="BC1145" s="1045"/>
    </row>
    <row r="1146" spans="23:55">
      <c r="W1146" s="1044"/>
      <c r="X1146" s="1044"/>
      <c r="Y1146" s="1044"/>
      <c r="Z1146" s="1045"/>
      <c r="AA1146" s="1045"/>
      <c r="AB1146" s="1045"/>
      <c r="AC1146" s="1045"/>
      <c r="AD1146" s="1045"/>
      <c r="AE1146" s="1045"/>
      <c r="AF1146" s="1045"/>
      <c r="AG1146" s="1045"/>
      <c r="AH1146" s="1045"/>
      <c r="AI1146" s="1045"/>
      <c r="AJ1146" s="1045"/>
      <c r="AK1146" s="1045"/>
      <c r="AL1146" s="1045"/>
      <c r="AM1146" s="1045"/>
      <c r="AN1146" s="1045"/>
      <c r="AO1146" s="1045"/>
      <c r="AP1146" s="1045"/>
      <c r="AQ1146" s="1045"/>
      <c r="AR1146" s="1045"/>
      <c r="AS1146" s="1045"/>
      <c r="AT1146" s="1045"/>
      <c r="AU1146" s="1045"/>
      <c r="AV1146" s="1045"/>
      <c r="AW1146" s="1045"/>
      <c r="AX1146" s="1045"/>
      <c r="AY1146" s="1045"/>
      <c r="AZ1146" s="1045"/>
      <c r="BA1146" s="1045"/>
      <c r="BB1146" s="1045"/>
      <c r="BC1146" s="1045"/>
    </row>
    <row r="1147" spans="23:55">
      <c r="W1147" s="1044"/>
      <c r="X1147" s="1044"/>
      <c r="Y1147" s="1044"/>
      <c r="Z1147" s="1045"/>
      <c r="AA1147" s="1045"/>
      <c r="AB1147" s="1045"/>
      <c r="AC1147" s="1045"/>
      <c r="AD1147" s="1045"/>
      <c r="AE1147" s="1045"/>
      <c r="AF1147" s="1045"/>
      <c r="AG1147" s="1045"/>
      <c r="AH1147" s="1045"/>
      <c r="AI1147" s="1045"/>
      <c r="AJ1147" s="1045"/>
      <c r="AK1147" s="1045"/>
      <c r="AL1147" s="1045"/>
      <c r="AM1147" s="1045"/>
      <c r="AN1147" s="1045"/>
      <c r="AO1147" s="1045"/>
      <c r="AP1147" s="1045"/>
      <c r="AQ1147" s="1045"/>
      <c r="AR1147" s="1045"/>
      <c r="AS1147" s="1045"/>
      <c r="AT1147" s="1045"/>
      <c r="AU1147" s="1045"/>
      <c r="AV1147" s="1045"/>
      <c r="AW1147" s="1045"/>
      <c r="AX1147" s="1045"/>
      <c r="AY1147" s="1045"/>
      <c r="AZ1147" s="1045"/>
      <c r="BA1147" s="1045"/>
      <c r="BB1147" s="1045"/>
      <c r="BC1147" s="1045"/>
    </row>
    <row r="1148" spans="23:55">
      <c r="W1148" s="1044"/>
      <c r="X1148" s="1044"/>
      <c r="Y1148" s="1044"/>
      <c r="Z1148" s="1045"/>
      <c r="AA1148" s="1045"/>
      <c r="AB1148" s="1045"/>
      <c r="AC1148" s="1045"/>
      <c r="AD1148" s="1045"/>
      <c r="AE1148" s="1045"/>
      <c r="AF1148" s="1045"/>
      <c r="AG1148" s="1045"/>
      <c r="AH1148" s="1045"/>
      <c r="AI1148" s="1045"/>
      <c r="AJ1148" s="1045"/>
      <c r="AK1148" s="1045"/>
      <c r="AL1148" s="1045"/>
      <c r="AM1148" s="1045"/>
      <c r="AN1148" s="1045"/>
      <c r="AO1148" s="1045"/>
      <c r="AP1148" s="1045"/>
      <c r="AQ1148" s="1045"/>
      <c r="AR1148" s="1045"/>
      <c r="AS1148" s="1045"/>
      <c r="AT1148" s="1045"/>
      <c r="AU1148" s="1045"/>
      <c r="AV1148" s="1045"/>
      <c r="AW1148" s="1045"/>
      <c r="AX1148" s="1045"/>
      <c r="AY1148" s="1045"/>
      <c r="AZ1148" s="1045"/>
      <c r="BA1148" s="1045"/>
      <c r="BB1148" s="1045"/>
      <c r="BC1148" s="1045"/>
    </row>
    <row r="1149" spans="23:55">
      <c r="W1149" s="1044"/>
      <c r="X1149" s="1044"/>
      <c r="Y1149" s="1044"/>
      <c r="Z1149" s="1045"/>
      <c r="AA1149" s="1045"/>
      <c r="AB1149" s="1045"/>
      <c r="AC1149" s="1045"/>
      <c r="AD1149" s="1045"/>
      <c r="AE1149" s="1045"/>
      <c r="AF1149" s="1045"/>
      <c r="AG1149" s="1045"/>
      <c r="AH1149" s="1045"/>
      <c r="AI1149" s="1045"/>
      <c r="AJ1149" s="1045"/>
      <c r="AK1149" s="1045"/>
      <c r="AL1149" s="1045"/>
      <c r="AM1149" s="1045"/>
      <c r="AN1149" s="1045"/>
      <c r="AO1149" s="1045"/>
      <c r="AP1149" s="1045"/>
      <c r="AQ1149" s="1045"/>
      <c r="AR1149" s="1045"/>
      <c r="AS1149" s="1045"/>
      <c r="AT1149" s="1045"/>
      <c r="AU1149" s="1045"/>
      <c r="AV1149" s="1045"/>
      <c r="AW1149" s="1045"/>
      <c r="AX1149" s="1045"/>
      <c r="AY1149" s="1045"/>
      <c r="AZ1149" s="1045"/>
      <c r="BA1149" s="1045"/>
      <c r="BB1149" s="1045"/>
      <c r="BC1149" s="1045"/>
    </row>
    <row r="1150" spans="23:55">
      <c r="W1150" s="1044"/>
      <c r="X1150" s="1044"/>
      <c r="Y1150" s="1044"/>
      <c r="Z1150" s="1045"/>
      <c r="AA1150" s="1045"/>
      <c r="AB1150" s="1045"/>
      <c r="AC1150" s="1045"/>
      <c r="AD1150" s="1045"/>
      <c r="AE1150" s="1045"/>
      <c r="AF1150" s="1045"/>
      <c r="AG1150" s="1045"/>
      <c r="AH1150" s="1045"/>
      <c r="AI1150" s="1045"/>
      <c r="AJ1150" s="1045"/>
      <c r="AK1150" s="1045"/>
      <c r="AL1150" s="1045"/>
      <c r="AM1150" s="1045"/>
      <c r="AN1150" s="1045"/>
      <c r="AO1150" s="1045"/>
      <c r="AP1150" s="1045"/>
      <c r="AQ1150" s="1045"/>
      <c r="AR1150" s="1045"/>
      <c r="AS1150" s="1045"/>
      <c r="AT1150" s="1045"/>
      <c r="AU1150" s="1045"/>
      <c r="AV1150" s="1045"/>
      <c r="AW1150" s="1045"/>
      <c r="AX1150" s="1045"/>
      <c r="AY1150" s="1045"/>
      <c r="AZ1150" s="1045"/>
      <c r="BA1150" s="1045"/>
      <c r="BB1150" s="1045"/>
      <c r="BC1150" s="1045"/>
    </row>
    <row r="1151" spans="23:55">
      <c r="W1151" s="1044"/>
      <c r="X1151" s="1044"/>
      <c r="Y1151" s="1044"/>
      <c r="Z1151" s="1045"/>
      <c r="AA1151" s="1045"/>
      <c r="AB1151" s="1045"/>
      <c r="AC1151" s="1045"/>
      <c r="AD1151" s="1045"/>
      <c r="AE1151" s="1045"/>
      <c r="AF1151" s="1045"/>
      <c r="AG1151" s="1045"/>
      <c r="AH1151" s="1045"/>
      <c r="AI1151" s="1045"/>
      <c r="AJ1151" s="1045"/>
      <c r="AK1151" s="1045"/>
      <c r="AL1151" s="1045"/>
      <c r="AM1151" s="1045"/>
      <c r="AN1151" s="1045"/>
      <c r="AO1151" s="1045"/>
      <c r="AP1151" s="1045"/>
      <c r="AQ1151" s="1045"/>
      <c r="AR1151" s="1045"/>
      <c r="AS1151" s="1045"/>
      <c r="AT1151" s="1045"/>
      <c r="AU1151" s="1045"/>
      <c r="AV1151" s="1045"/>
      <c r="AW1151" s="1045"/>
      <c r="AX1151" s="1045"/>
      <c r="AY1151" s="1045"/>
      <c r="AZ1151" s="1045"/>
      <c r="BA1151" s="1045"/>
      <c r="BB1151" s="1045"/>
      <c r="BC1151" s="1045"/>
    </row>
    <row r="1152" spans="23:55">
      <c r="W1152" s="1044"/>
      <c r="X1152" s="1044"/>
      <c r="Y1152" s="1044"/>
      <c r="Z1152" s="1045"/>
      <c r="AA1152" s="1045"/>
      <c r="AB1152" s="1045"/>
      <c r="AC1152" s="1045"/>
      <c r="AD1152" s="1045"/>
      <c r="AE1152" s="1045"/>
      <c r="AF1152" s="1045"/>
      <c r="AG1152" s="1045"/>
      <c r="AH1152" s="1045"/>
      <c r="AI1152" s="1045"/>
      <c r="AJ1152" s="1045"/>
      <c r="AK1152" s="1045"/>
      <c r="AL1152" s="1045"/>
      <c r="AM1152" s="1045"/>
      <c r="AN1152" s="1045"/>
      <c r="AO1152" s="1045"/>
      <c r="AP1152" s="1045"/>
      <c r="AQ1152" s="1045"/>
      <c r="AR1152" s="1045"/>
      <c r="AS1152" s="1045"/>
      <c r="AT1152" s="1045"/>
      <c r="AU1152" s="1045"/>
      <c r="AV1152" s="1045"/>
      <c r="AW1152" s="1045"/>
      <c r="AX1152" s="1045"/>
      <c r="AY1152" s="1045"/>
      <c r="AZ1152" s="1045"/>
      <c r="BA1152" s="1045"/>
      <c r="BB1152" s="1045"/>
      <c r="BC1152" s="1045"/>
    </row>
    <row r="1153" spans="23:55">
      <c r="W1153" s="1044"/>
      <c r="X1153" s="1044"/>
      <c r="Y1153" s="1044"/>
      <c r="Z1153" s="1045"/>
      <c r="AA1153" s="1045"/>
      <c r="AB1153" s="1045"/>
      <c r="AC1153" s="1045"/>
      <c r="AD1153" s="1045"/>
      <c r="AE1153" s="1045"/>
      <c r="AF1153" s="1045"/>
      <c r="AG1153" s="1045"/>
      <c r="AH1153" s="1045"/>
      <c r="AI1153" s="1045"/>
      <c r="AJ1153" s="1045"/>
      <c r="AK1153" s="1045"/>
      <c r="AL1153" s="1045"/>
      <c r="AM1153" s="1045"/>
      <c r="AN1153" s="1045"/>
      <c r="AO1153" s="1045"/>
      <c r="AP1153" s="1045"/>
      <c r="AQ1153" s="1045"/>
      <c r="AR1153" s="1045"/>
      <c r="AS1153" s="1045"/>
      <c r="AT1153" s="1045"/>
      <c r="AU1153" s="1045"/>
      <c r="AV1153" s="1045"/>
      <c r="AW1153" s="1045"/>
      <c r="AX1153" s="1045"/>
      <c r="AY1153" s="1045"/>
      <c r="AZ1153" s="1045"/>
      <c r="BA1153" s="1045"/>
      <c r="BB1153" s="1045"/>
      <c r="BC1153" s="1045"/>
    </row>
    <row r="1154" spans="23:55">
      <c r="W1154" s="1044"/>
      <c r="X1154" s="1044"/>
      <c r="Y1154" s="1044"/>
      <c r="Z1154" s="1045"/>
      <c r="AA1154" s="1045"/>
      <c r="AB1154" s="1045"/>
      <c r="AC1154" s="1045"/>
      <c r="AD1154" s="1045"/>
      <c r="AE1154" s="1045"/>
      <c r="AF1154" s="1045"/>
      <c r="AG1154" s="1045"/>
      <c r="AH1154" s="1045"/>
      <c r="AI1154" s="1045"/>
      <c r="AJ1154" s="1045"/>
      <c r="AK1154" s="1045"/>
      <c r="AL1154" s="1045"/>
      <c r="AM1154" s="1045"/>
      <c r="AN1154" s="1045"/>
      <c r="AO1154" s="1045"/>
      <c r="AP1154" s="1045"/>
      <c r="AQ1154" s="1045"/>
      <c r="AR1154" s="1045"/>
      <c r="AS1154" s="1045"/>
      <c r="AT1154" s="1045"/>
      <c r="AU1154" s="1045"/>
      <c r="AV1154" s="1045"/>
      <c r="AW1154" s="1045"/>
      <c r="AX1154" s="1045"/>
      <c r="AY1154" s="1045"/>
      <c r="AZ1154" s="1045"/>
      <c r="BA1154" s="1045"/>
      <c r="BB1154" s="1045"/>
      <c r="BC1154" s="1045"/>
    </row>
    <row r="1155" spans="23:55">
      <c r="W1155" s="1044"/>
      <c r="X1155" s="1044"/>
      <c r="Y1155" s="1044"/>
      <c r="Z1155" s="1045"/>
      <c r="AA1155" s="1045"/>
      <c r="AB1155" s="1045"/>
      <c r="AC1155" s="1045"/>
      <c r="AD1155" s="1045"/>
      <c r="AE1155" s="1045"/>
      <c r="AF1155" s="1045"/>
      <c r="AG1155" s="1045"/>
      <c r="AH1155" s="1045"/>
      <c r="AI1155" s="1045"/>
      <c r="AJ1155" s="1045"/>
      <c r="AK1155" s="1045"/>
      <c r="AL1155" s="1045"/>
      <c r="AM1155" s="1045"/>
      <c r="AN1155" s="1045"/>
      <c r="AO1155" s="1045"/>
      <c r="AP1155" s="1045"/>
      <c r="AQ1155" s="1045"/>
      <c r="AR1155" s="1045"/>
      <c r="AS1155" s="1045"/>
      <c r="AT1155" s="1045"/>
      <c r="AU1155" s="1045"/>
      <c r="AV1155" s="1045"/>
      <c r="AW1155" s="1045"/>
      <c r="AX1155" s="1045"/>
      <c r="AY1155" s="1045"/>
      <c r="AZ1155" s="1045"/>
      <c r="BA1155" s="1045"/>
      <c r="BB1155" s="1045"/>
      <c r="BC1155" s="1045"/>
    </row>
    <row r="1156" spans="23:55">
      <c r="W1156" s="1044"/>
      <c r="X1156" s="1044"/>
      <c r="Y1156" s="1044"/>
      <c r="Z1156" s="1045"/>
      <c r="AA1156" s="1045"/>
      <c r="AB1156" s="1045"/>
      <c r="AC1156" s="1045"/>
      <c r="AD1156" s="1045"/>
      <c r="AE1156" s="1045"/>
      <c r="AF1156" s="1045"/>
      <c r="AG1156" s="1045"/>
      <c r="AH1156" s="1045"/>
      <c r="AI1156" s="1045"/>
      <c r="AJ1156" s="1045"/>
      <c r="AK1156" s="1045"/>
      <c r="AL1156" s="1045"/>
      <c r="AM1156" s="1045"/>
      <c r="AN1156" s="1045"/>
      <c r="AO1156" s="1045"/>
      <c r="AP1156" s="1045"/>
      <c r="AQ1156" s="1045"/>
      <c r="AR1156" s="1045"/>
      <c r="AS1156" s="1045"/>
      <c r="AT1156" s="1045"/>
      <c r="AU1156" s="1045"/>
      <c r="AV1156" s="1045"/>
      <c r="AW1156" s="1045"/>
      <c r="AX1156" s="1045"/>
      <c r="AY1156" s="1045"/>
      <c r="AZ1156" s="1045"/>
      <c r="BA1156" s="1045"/>
      <c r="BB1156" s="1045"/>
      <c r="BC1156" s="1045"/>
    </row>
    <row r="1157" spans="23:55">
      <c r="W1157" s="1044"/>
      <c r="X1157" s="1044"/>
      <c r="Y1157" s="1044"/>
      <c r="Z1157" s="1045"/>
      <c r="AA1157" s="1045"/>
      <c r="AB1157" s="1045"/>
      <c r="AC1157" s="1045"/>
      <c r="AD1157" s="1045"/>
      <c r="AE1157" s="1045"/>
      <c r="AF1157" s="1045"/>
      <c r="AG1157" s="1045"/>
      <c r="AH1157" s="1045"/>
      <c r="AI1157" s="1045"/>
      <c r="AJ1157" s="1045"/>
      <c r="AK1157" s="1045"/>
      <c r="AL1157" s="1045"/>
      <c r="AM1157" s="1045"/>
      <c r="AN1157" s="1045"/>
      <c r="AO1157" s="1045"/>
      <c r="AP1157" s="1045"/>
      <c r="AQ1157" s="1045"/>
      <c r="AR1157" s="1045"/>
      <c r="AS1157" s="1045"/>
      <c r="AT1157" s="1045"/>
      <c r="AU1157" s="1045"/>
      <c r="AV1157" s="1045"/>
      <c r="AW1157" s="1045"/>
      <c r="AX1157" s="1045"/>
      <c r="AY1157" s="1045"/>
      <c r="AZ1157" s="1045"/>
      <c r="BA1157" s="1045"/>
      <c r="BB1157" s="1045"/>
      <c r="BC1157" s="1045"/>
    </row>
    <row r="1158" spans="23:55">
      <c r="W1158" s="1044"/>
      <c r="X1158" s="1044"/>
      <c r="Y1158" s="1044"/>
      <c r="Z1158" s="1045"/>
      <c r="AA1158" s="1045"/>
      <c r="AB1158" s="1045"/>
      <c r="AC1158" s="1045"/>
      <c r="AD1158" s="1045"/>
      <c r="AE1158" s="1045"/>
      <c r="AF1158" s="1045"/>
      <c r="AG1158" s="1045"/>
      <c r="AH1158" s="1045"/>
      <c r="AI1158" s="1045"/>
      <c r="AJ1158" s="1045"/>
      <c r="AK1158" s="1045"/>
      <c r="AL1158" s="1045"/>
      <c r="AM1158" s="1045"/>
      <c r="AN1158" s="1045"/>
      <c r="AO1158" s="1045"/>
      <c r="AP1158" s="1045"/>
      <c r="AQ1158" s="1045"/>
      <c r="AR1158" s="1045"/>
      <c r="AS1158" s="1045"/>
      <c r="AT1158" s="1045"/>
      <c r="AU1158" s="1045"/>
      <c r="AV1158" s="1045"/>
      <c r="AW1158" s="1045"/>
      <c r="AX1158" s="1045"/>
      <c r="AY1158" s="1045"/>
      <c r="AZ1158" s="1045"/>
      <c r="BA1158" s="1045"/>
      <c r="BB1158" s="1045"/>
      <c r="BC1158" s="1045"/>
    </row>
    <row r="1159" spans="23:55">
      <c r="W1159" s="1044"/>
      <c r="X1159" s="1044"/>
      <c r="Y1159" s="1044"/>
      <c r="Z1159" s="1045"/>
      <c r="AA1159" s="1045"/>
      <c r="AB1159" s="1045"/>
      <c r="AC1159" s="1045"/>
      <c r="AD1159" s="1045"/>
      <c r="AE1159" s="1045"/>
      <c r="AF1159" s="1045"/>
      <c r="AG1159" s="1045"/>
      <c r="AH1159" s="1045"/>
      <c r="AI1159" s="1045"/>
      <c r="AJ1159" s="1045"/>
      <c r="AK1159" s="1045"/>
      <c r="AL1159" s="1045"/>
      <c r="AM1159" s="1045"/>
      <c r="AN1159" s="1045"/>
      <c r="AO1159" s="1045"/>
      <c r="AP1159" s="1045"/>
      <c r="AQ1159" s="1045"/>
      <c r="AR1159" s="1045"/>
      <c r="AS1159" s="1045"/>
      <c r="AT1159" s="1045"/>
      <c r="AU1159" s="1045"/>
      <c r="AV1159" s="1045"/>
      <c r="AW1159" s="1045"/>
      <c r="AX1159" s="1045"/>
      <c r="AY1159" s="1045"/>
      <c r="AZ1159" s="1045"/>
      <c r="BA1159" s="1045"/>
      <c r="BB1159" s="1045"/>
      <c r="BC1159" s="1045"/>
    </row>
    <row r="1160" spans="23:55">
      <c r="W1160" s="1044"/>
      <c r="X1160" s="1044"/>
      <c r="Y1160" s="1044"/>
      <c r="Z1160" s="1045"/>
      <c r="AA1160" s="1045"/>
      <c r="AB1160" s="1045"/>
      <c r="AC1160" s="1045"/>
      <c r="AD1160" s="1045"/>
      <c r="AE1160" s="1045"/>
      <c r="AF1160" s="1045"/>
      <c r="AG1160" s="1045"/>
      <c r="AH1160" s="1045"/>
      <c r="AI1160" s="1045"/>
      <c r="AJ1160" s="1045"/>
      <c r="AK1160" s="1045"/>
      <c r="AL1160" s="1045"/>
      <c r="AM1160" s="1045"/>
      <c r="AN1160" s="1045"/>
      <c r="AO1160" s="1045"/>
      <c r="AP1160" s="1045"/>
      <c r="AQ1160" s="1045"/>
      <c r="AR1160" s="1045"/>
      <c r="AS1160" s="1045"/>
      <c r="AT1160" s="1045"/>
      <c r="AU1160" s="1045"/>
      <c r="AV1160" s="1045"/>
      <c r="AW1160" s="1045"/>
      <c r="AX1160" s="1045"/>
      <c r="AY1160" s="1045"/>
      <c r="AZ1160" s="1045"/>
      <c r="BA1160" s="1045"/>
      <c r="BB1160" s="1045"/>
      <c r="BC1160" s="1045"/>
    </row>
    <row r="1161" spans="23:55">
      <c r="W1161" s="1044"/>
      <c r="X1161" s="1044"/>
      <c r="Y1161" s="1044"/>
      <c r="Z1161" s="1045"/>
      <c r="AA1161" s="1045"/>
      <c r="AB1161" s="1045"/>
      <c r="AC1161" s="1045"/>
      <c r="AD1161" s="1045"/>
      <c r="AE1161" s="1045"/>
      <c r="AF1161" s="1045"/>
      <c r="AG1161" s="1045"/>
      <c r="AH1161" s="1045"/>
      <c r="AI1161" s="1045"/>
      <c r="AJ1161" s="1045"/>
      <c r="AK1161" s="1045"/>
      <c r="AL1161" s="1045"/>
      <c r="AM1161" s="1045"/>
      <c r="AN1161" s="1045"/>
      <c r="AO1161" s="1045"/>
      <c r="AP1161" s="1045"/>
      <c r="AQ1161" s="1045"/>
      <c r="AR1161" s="1045"/>
      <c r="AS1161" s="1045"/>
      <c r="AT1161" s="1045"/>
      <c r="AU1161" s="1045"/>
      <c r="AV1161" s="1045"/>
      <c r="AW1161" s="1045"/>
      <c r="AX1161" s="1045"/>
      <c r="AY1161" s="1045"/>
      <c r="AZ1161" s="1045"/>
      <c r="BA1161" s="1045"/>
      <c r="BB1161" s="1045"/>
      <c r="BC1161" s="1045"/>
    </row>
    <row r="1162" spans="23:55">
      <c r="W1162" s="1044"/>
      <c r="X1162" s="1044"/>
      <c r="Y1162" s="1044"/>
      <c r="Z1162" s="1045"/>
      <c r="AA1162" s="1045"/>
      <c r="AB1162" s="1045"/>
      <c r="AC1162" s="1045"/>
      <c r="AD1162" s="1045"/>
      <c r="AE1162" s="1045"/>
      <c r="AF1162" s="1045"/>
      <c r="AG1162" s="1045"/>
      <c r="AH1162" s="1045"/>
      <c r="AI1162" s="1045"/>
      <c r="AJ1162" s="1045"/>
      <c r="AK1162" s="1045"/>
      <c r="AL1162" s="1045"/>
      <c r="AM1162" s="1045"/>
      <c r="AN1162" s="1045"/>
      <c r="AO1162" s="1045"/>
      <c r="AP1162" s="1045"/>
      <c r="AQ1162" s="1045"/>
      <c r="AR1162" s="1045"/>
      <c r="AS1162" s="1045"/>
      <c r="AT1162" s="1045"/>
      <c r="AU1162" s="1045"/>
      <c r="AV1162" s="1045"/>
      <c r="AW1162" s="1045"/>
      <c r="AX1162" s="1045"/>
      <c r="AY1162" s="1045"/>
      <c r="AZ1162" s="1045"/>
      <c r="BA1162" s="1045"/>
      <c r="BB1162" s="1045"/>
      <c r="BC1162" s="1045"/>
    </row>
    <row r="1163" spans="23:55">
      <c r="W1163" s="1044"/>
      <c r="X1163" s="1044"/>
      <c r="Y1163" s="1044"/>
      <c r="Z1163" s="1045"/>
      <c r="AA1163" s="1045"/>
      <c r="AB1163" s="1045"/>
      <c r="AC1163" s="1045"/>
      <c r="AD1163" s="1045"/>
      <c r="AE1163" s="1045"/>
      <c r="AF1163" s="1045"/>
      <c r="AG1163" s="1045"/>
      <c r="AH1163" s="1045"/>
      <c r="AI1163" s="1045"/>
      <c r="AJ1163" s="1045"/>
      <c r="AK1163" s="1045"/>
      <c r="AL1163" s="1045"/>
      <c r="AM1163" s="1045"/>
      <c r="AN1163" s="1045"/>
      <c r="AO1163" s="1045"/>
      <c r="AP1163" s="1045"/>
      <c r="AQ1163" s="1045"/>
      <c r="AR1163" s="1045"/>
      <c r="AS1163" s="1045"/>
      <c r="AT1163" s="1045"/>
      <c r="AU1163" s="1045"/>
      <c r="AV1163" s="1045"/>
      <c r="AW1163" s="1045"/>
      <c r="AX1163" s="1045"/>
      <c r="AY1163" s="1045"/>
      <c r="AZ1163" s="1045"/>
      <c r="BA1163" s="1045"/>
      <c r="BB1163" s="1045"/>
      <c r="BC1163" s="1045"/>
    </row>
    <row r="1164" spans="23:55">
      <c r="W1164" s="1044"/>
      <c r="X1164" s="1044"/>
      <c r="Y1164" s="1044"/>
      <c r="Z1164" s="1045"/>
      <c r="AA1164" s="1045"/>
      <c r="AB1164" s="1045"/>
      <c r="AC1164" s="1045"/>
      <c r="AD1164" s="1045"/>
      <c r="AE1164" s="1045"/>
      <c r="AF1164" s="1045"/>
      <c r="AG1164" s="1045"/>
      <c r="AH1164" s="1045"/>
      <c r="AI1164" s="1045"/>
      <c r="AJ1164" s="1045"/>
      <c r="AK1164" s="1045"/>
      <c r="AL1164" s="1045"/>
      <c r="AM1164" s="1045"/>
      <c r="AN1164" s="1045"/>
      <c r="AO1164" s="1045"/>
      <c r="AP1164" s="1045"/>
      <c r="AQ1164" s="1045"/>
      <c r="AR1164" s="1045"/>
      <c r="AS1164" s="1045"/>
      <c r="AT1164" s="1045"/>
      <c r="AU1164" s="1045"/>
      <c r="AV1164" s="1045"/>
      <c r="AW1164" s="1045"/>
      <c r="AX1164" s="1045"/>
      <c r="AY1164" s="1045"/>
      <c r="AZ1164" s="1045"/>
      <c r="BA1164" s="1045"/>
      <c r="BB1164" s="1045"/>
      <c r="BC1164" s="1045"/>
    </row>
  </sheetData>
  <sheetProtection algorithmName="SHA-512" hashValue="P+J4SIvTFtiaTr4RjoqTimSDVS0af6mAnoDDqzfCXwiHHoWMSjpfOOSDcEUTfC4/klsBHMmNR4BjFN92yYdw6g==" saltValue="nMTcTp4LSBCE6Jd90jAB0Q==" spinCount="100000" sheet="1" objects="1" scenarios="1"/>
  <sortState xmlns:xlrd2="http://schemas.microsoft.com/office/spreadsheetml/2017/richdata2" ref="A612:FA664">
    <sortCondition ref="B612:B664"/>
  </sortState>
  <mergeCells count="1839">
    <mergeCell ref="Z497:AD497"/>
    <mergeCell ref="AE497:AG497"/>
    <mergeCell ref="AK497:AO497"/>
    <mergeCell ref="AP497:AR497"/>
    <mergeCell ref="AV497:AZ497"/>
    <mergeCell ref="BA497:BC497"/>
    <mergeCell ref="Z90:AD90"/>
    <mergeCell ref="AE90:AG90"/>
    <mergeCell ref="AK90:AO90"/>
    <mergeCell ref="AP90:AR90"/>
    <mergeCell ref="AV90:AZ90"/>
    <mergeCell ref="BA90:BC90"/>
    <mergeCell ref="Z121:AD121"/>
    <mergeCell ref="AE121:AG121"/>
    <mergeCell ref="AK121:AO121"/>
    <mergeCell ref="AP121:AR121"/>
    <mergeCell ref="AV121:AZ121"/>
    <mergeCell ref="BA121:BC121"/>
    <mergeCell ref="W399:AM401"/>
    <mergeCell ref="Z431:AD431"/>
    <mergeCell ref="AE431:AG431"/>
    <mergeCell ref="AK431:AO431"/>
    <mergeCell ref="Z419:AD419"/>
    <mergeCell ref="AE419:AG419"/>
    <mergeCell ref="Z430:AD430"/>
    <mergeCell ref="AE430:AG430"/>
    <mergeCell ref="AK430:AO430"/>
    <mergeCell ref="AP430:AR430"/>
    <mergeCell ref="AV430:AZ430"/>
    <mergeCell ref="BA430:BC430"/>
    <mergeCell ref="AP458:AR458"/>
    <mergeCell ref="AV458:AZ458"/>
    <mergeCell ref="AV550:AZ550"/>
    <mergeCell ref="BA550:BC550"/>
    <mergeCell ref="BA523:BC523"/>
    <mergeCell ref="Z551:AD551"/>
    <mergeCell ref="AE551:AG551"/>
    <mergeCell ref="AK551:AO551"/>
    <mergeCell ref="Z523:AD523"/>
    <mergeCell ref="AE523:AG523"/>
    <mergeCell ref="AK523:AO523"/>
    <mergeCell ref="Z458:AD458"/>
    <mergeCell ref="AE458:AG458"/>
    <mergeCell ref="AK458:AO458"/>
    <mergeCell ref="AE517:AN517"/>
    <mergeCell ref="Z484:AD484"/>
    <mergeCell ref="AE484:AG484"/>
    <mergeCell ref="AK484:AO484"/>
    <mergeCell ref="Z483:AD483"/>
    <mergeCell ref="AE483:AG483"/>
    <mergeCell ref="AK483:AO483"/>
    <mergeCell ref="Z521:AD521"/>
    <mergeCell ref="AE521:AG521"/>
    <mergeCell ref="AK521:AO521"/>
    <mergeCell ref="AP521:AR521"/>
    <mergeCell ref="AV521:AZ521"/>
    <mergeCell ref="BA521:BC521"/>
    <mergeCell ref="Z522:AD522"/>
    <mergeCell ref="W529:AM540"/>
    <mergeCell ref="W528:AM528"/>
    <mergeCell ref="AP551:AR551"/>
    <mergeCell ref="AV551:AZ551"/>
    <mergeCell ref="BA551:BC551"/>
    <mergeCell ref="Z549:AD549"/>
    <mergeCell ref="AE549:AG549"/>
    <mergeCell ref="AK549:AO549"/>
    <mergeCell ref="AP549:AR549"/>
    <mergeCell ref="AV549:AZ549"/>
    <mergeCell ref="BA549:BC549"/>
    <mergeCell ref="Z550:AD550"/>
    <mergeCell ref="AE550:AG550"/>
    <mergeCell ref="AK550:AO550"/>
    <mergeCell ref="AP550:AR550"/>
    <mergeCell ref="Z499:AD499"/>
    <mergeCell ref="AE499:AG499"/>
    <mergeCell ref="AK499:AO499"/>
    <mergeCell ref="AP499:AR499"/>
    <mergeCell ref="AV499:AZ499"/>
    <mergeCell ref="BA499:BC499"/>
    <mergeCell ref="Z502:AD502"/>
    <mergeCell ref="AE502:AG502"/>
    <mergeCell ref="AK502:AO502"/>
    <mergeCell ref="AP502:AR502"/>
    <mergeCell ref="AV502:AZ502"/>
    <mergeCell ref="BA502:BC502"/>
    <mergeCell ref="AE515:AN515"/>
    <mergeCell ref="Z516:AD516"/>
    <mergeCell ref="AE516:AN516"/>
    <mergeCell ref="Z517:AD517"/>
    <mergeCell ref="Z500:AD500"/>
    <mergeCell ref="AE500:AG500"/>
    <mergeCell ref="AK500:AO500"/>
    <mergeCell ref="Z501:AD501"/>
    <mergeCell ref="AE501:AG501"/>
    <mergeCell ref="AK501:AO501"/>
    <mergeCell ref="AP501:AR501"/>
    <mergeCell ref="BA475:BC475"/>
    <mergeCell ref="AP456:AR456"/>
    <mergeCell ref="AV456:AZ456"/>
    <mergeCell ref="BA456:BC456"/>
    <mergeCell ref="Z457:AD457"/>
    <mergeCell ref="AE457:AG457"/>
    <mergeCell ref="AK457:AO457"/>
    <mergeCell ref="AP457:AR457"/>
    <mergeCell ref="AV457:AZ457"/>
    <mergeCell ref="BA457:BC457"/>
    <mergeCell ref="Z471:AD471"/>
    <mergeCell ref="AE471:AG471"/>
    <mergeCell ref="AK471:AO471"/>
    <mergeCell ref="AP471:AR471"/>
    <mergeCell ref="AV471:AZ471"/>
    <mergeCell ref="BA471:BC471"/>
    <mergeCell ref="Z473:AD473"/>
    <mergeCell ref="AE473:AG473"/>
    <mergeCell ref="AK473:AO473"/>
    <mergeCell ref="AP473:AR473"/>
    <mergeCell ref="AV473:AZ473"/>
    <mergeCell ref="BA473:BC473"/>
    <mergeCell ref="Z474:AD474"/>
    <mergeCell ref="AE474:AG474"/>
    <mergeCell ref="AK474:AO474"/>
    <mergeCell ref="AP474:AR474"/>
    <mergeCell ref="Z470:AD470"/>
    <mergeCell ref="AE470:AG470"/>
    <mergeCell ref="AK470:AO470"/>
    <mergeCell ref="AP470:AR470"/>
    <mergeCell ref="AV470:AZ470"/>
    <mergeCell ref="BA470:BC470"/>
    <mergeCell ref="AE454:AG454"/>
    <mergeCell ref="AK454:AO454"/>
    <mergeCell ref="AP454:AR454"/>
    <mergeCell ref="AV454:AZ454"/>
    <mergeCell ref="BA454:BC454"/>
    <mergeCell ref="Z455:AD455"/>
    <mergeCell ref="AE455:AG455"/>
    <mergeCell ref="AK455:AO455"/>
    <mergeCell ref="AV453:AZ453"/>
    <mergeCell ref="BA453:BC453"/>
    <mergeCell ref="BA458:BC458"/>
    <mergeCell ref="AP424:AR424"/>
    <mergeCell ref="AV424:AZ424"/>
    <mergeCell ref="BA424:BC424"/>
    <mergeCell ref="Z423:AD423"/>
    <mergeCell ref="AE423:AG423"/>
    <mergeCell ref="AK423:AO423"/>
    <mergeCell ref="AP423:AR423"/>
    <mergeCell ref="AV423:AZ423"/>
    <mergeCell ref="BA423:BC423"/>
    <mergeCell ref="AP455:AR455"/>
    <mergeCell ref="AV455:AZ455"/>
    <mergeCell ref="BA455:BC455"/>
    <mergeCell ref="Z456:AD456"/>
    <mergeCell ref="AE456:AG456"/>
    <mergeCell ref="AK456:AO456"/>
    <mergeCell ref="AP444:AR444"/>
    <mergeCell ref="AV444:AZ444"/>
    <mergeCell ref="BA444:BC444"/>
    <mergeCell ref="Z452:AD452"/>
    <mergeCell ref="AE452:AG452"/>
    <mergeCell ref="AK419:AO419"/>
    <mergeCell ref="AP453:AR453"/>
    <mergeCell ref="AP419:AR419"/>
    <mergeCell ref="AV419:AZ419"/>
    <mergeCell ref="BA419:BC419"/>
    <mergeCell ref="Z425:AD425"/>
    <mergeCell ref="AE425:AG425"/>
    <mergeCell ref="AK425:AO425"/>
    <mergeCell ref="AP425:AR425"/>
    <mergeCell ref="AV425:AZ425"/>
    <mergeCell ref="BA425:BC425"/>
    <mergeCell ref="BA429:BC429"/>
    <mergeCell ref="Z443:AD443"/>
    <mergeCell ref="AE443:AG443"/>
    <mergeCell ref="AK443:AO443"/>
    <mergeCell ref="AP443:AR443"/>
    <mergeCell ref="AE412:AG412"/>
    <mergeCell ref="AK412:AO412"/>
    <mergeCell ref="AP412:AR412"/>
    <mergeCell ref="AV412:AZ412"/>
    <mergeCell ref="BA412:BC412"/>
    <mergeCell ref="Z413:AD413"/>
    <mergeCell ref="AE413:AG413"/>
    <mergeCell ref="Z417:AD417"/>
    <mergeCell ref="AE417:AG417"/>
    <mergeCell ref="AK417:AO417"/>
    <mergeCell ref="AP417:AR417"/>
    <mergeCell ref="AV417:AZ417"/>
    <mergeCell ref="BA417:BC417"/>
    <mergeCell ref="Z418:AD418"/>
    <mergeCell ref="AE418:AG418"/>
    <mergeCell ref="AK418:AO418"/>
    <mergeCell ref="AP418:AR418"/>
    <mergeCell ref="AV418:AZ418"/>
    <mergeCell ref="BA418:BC418"/>
    <mergeCell ref="BA391:BC391"/>
    <mergeCell ref="Z392:AD392"/>
    <mergeCell ref="AE392:AG392"/>
    <mergeCell ref="AK392:AO392"/>
    <mergeCell ref="AP392:AR392"/>
    <mergeCell ref="AV392:AZ392"/>
    <mergeCell ref="BA392:BC392"/>
    <mergeCell ref="AP414:AR414"/>
    <mergeCell ref="AV414:AZ414"/>
    <mergeCell ref="BA414:BC414"/>
    <mergeCell ref="Z416:AD416"/>
    <mergeCell ref="AE416:AG416"/>
    <mergeCell ref="AK416:AO416"/>
    <mergeCell ref="AP416:AR416"/>
    <mergeCell ref="AV416:AZ416"/>
    <mergeCell ref="BA416:BC416"/>
    <mergeCell ref="Z396:AD396"/>
    <mergeCell ref="AE396:AG396"/>
    <mergeCell ref="AK396:AO396"/>
    <mergeCell ref="AP396:AR396"/>
    <mergeCell ref="AV396:AZ396"/>
    <mergeCell ref="BA396:BC396"/>
    <mergeCell ref="Z397:AD397"/>
    <mergeCell ref="AE397:AG397"/>
    <mergeCell ref="AK397:AO397"/>
    <mergeCell ref="AP397:AR397"/>
    <mergeCell ref="AV397:AZ397"/>
    <mergeCell ref="BA397:BC397"/>
    <mergeCell ref="AP411:AR411"/>
    <mergeCell ref="AV411:AZ411"/>
    <mergeCell ref="BA411:BC411"/>
    <mergeCell ref="Z412:AD412"/>
    <mergeCell ref="BA359:BC359"/>
    <mergeCell ref="Z385:AD385"/>
    <mergeCell ref="AE385:AG385"/>
    <mergeCell ref="AK385:AO385"/>
    <mergeCell ref="AP385:AR385"/>
    <mergeCell ref="AV385:AZ385"/>
    <mergeCell ref="BA385:BC385"/>
    <mergeCell ref="Z393:AD393"/>
    <mergeCell ref="AE393:AG393"/>
    <mergeCell ref="AK393:AO393"/>
    <mergeCell ref="AP393:AR393"/>
    <mergeCell ref="AV393:AZ393"/>
    <mergeCell ref="BA393:BC393"/>
    <mergeCell ref="Z360:AD360"/>
    <mergeCell ref="AE360:AG360"/>
    <mergeCell ref="AK360:AO360"/>
    <mergeCell ref="AP360:AR360"/>
    <mergeCell ref="AV360:AZ360"/>
    <mergeCell ref="BA360:BC360"/>
    <mergeCell ref="Z361:AD361"/>
    <mergeCell ref="AE361:AG361"/>
    <mergeCell ref="AK361:AO361"/>
    <mergeCell ref="AP361:AR361"/>
    <mergeCell ref="AV361:AZ361"/>
    <mergeCell ref="BA361:BC361"/>
    <mergeCell ref="Z362:AD362"/>
    <mergeCell ref="AE362:AG362"/>
    <mergeCell ref="Z390:AD390"/>
    <mergeCell ref="AE390:AG390"/>
    <mergeCell ref="AV359:AZ359"/>
    <mergeCell ref="AE363:AG363"/>
    <mergeCell ref="Z256:AD256"/>
    <mergeCell ref="AE256:AG256"/>
    <mergeCell ref="AK256:AO256"/>
    <mergeCell ref="AP256:AR256"/>
    <mergeCell ref="AV256:AZ256"/>
    <mergeCell ref="BA256:BC256"/>
    <mergeCell ref="Z248:AD248"/>
    <mergeCell ref="Z320:AD320"/>
    <mergeCell ref="AP271:AR271"/>
    <mergeCell ref="AV271:AZ271"/>
    <mergeCell ref="BA271:BC271"/>
    <mergeCell ref="Z292:AD292"/>
    <mergeCell ref="AE292:AG292"/>
    <mergeCell ref="AK292:AO292"/>
    <mergeCell ref="AP292:AR292"/>
    <mergeCell ref="AV292:AZ292"/>
    <mergeCell ref="BA292:BC292"/>
    <mergeCell ref="AP305:AR305"/>
    <mergeCell ref="AV305:AZ305"/>
    <mergeCell ref="BA305:BC305"/>
    <mergeCell ref="AP309:AR309"/>
    <mergeCell ref="AV309:AZ309"/>
    <mergeCell ref="BA309:BC309"/>
    <mergeCell ref="AE307:AG307"/>
    <mergeCell ref="AK307:AO307"/>
    <mergeCell ref="AP307:AR307"/>
    <mergeCell ref="AV307:AZ307"/>
    <mergeCell ref="BA307:BC307"/>
    <mergeCell ref="AE308:AG308"/>
    <mergeCell ref="AE228:AG228"/>
    <mergeCell ref="AK228:AO228"/>
    <mergeCell ref="AP228:AR228"/>
    <mergeCell ref="AV228:AZ228"/>
    <mergeCell ref="BA228:BC228"/>
    <mergeCell ref="AP257:AR257"/>
    <mergeCell ref="AV257:AZ257"/>
    <mergeCell ref="BA257:BC257"/>
    <mergeCell ref="AP172:AR172"/>
    <mergeCell ref="AV172:AZ172"/>
    <mergeCell ref="BA172:BC172"/>
    <mergeCell ref="Z191:AD191"/>
    <mergeCell ref="AE191:AG191"/>
    <mergeCell ref="AK191:AO191"/>
    <mergeCell ref="AP191:AR191"/>
    <mergeCell ref="AV191:AZ191"/>
    <mergeCell ref="BA191:BC191"/>
    <mergeCell ref="AV224:AZ224"/>
    <mergeCell ref="AP188:AR188"/>
    <mergeCell ref="AV188:AZ188"/>
    <mergeCell ref="BA188:BC188"/>
    <mergeCell ref="Z189:AD189"/>
    <mergeCell ref="AE189:AG189"/>
    <mergeCell ref="AK189:AO189"/>
    <mergeCell ref="AP189:AR189"/>
    <mergeCell ref="AV189:AZ189"/>
    <mergeCell ref="Z185:AD185"/>
    <mergeCell ref="AE185:AN185"/>
    <mergeCell ref="BA189:BC189"/>
    <mergeCell ref="AP190:AR190"/>
    <mergeCell ref="AV190:AZ190"/>
    <mergeCell ref="BA190:BC190"/>
    <mergeCell ref="AV485:AZ485"/>
    <mergeCell ref="BA485:BC485"/>
    <mergeCell ref="Z488:AD488"/>
    <mergeCell ref="AE488:AG488"/>
    <mergeCell ref="AK488:AO488"/>
    <mergeCell ref="AP488:AR488"/>
    <mergeCell ref="AV488:AZ488"/>
    <mergeCell ref="BA488:BC488"/>
    <mergeCell ref="Z487:AD487"/>
    <mergeCell ref="AE487:AG487"/>
    <mergeCell ref="AK487:AO487"/>
    <mergeCell ref="AV501:AZ501"/>
    <mergeCell ref="BA501:BC501"/>
    <mergeCell ref="AE320:AN320"/>
    <mergeCell ref="Z258:AD258"/>
    <mergeCell ref="AE258:AG258"/>
    <mergeCell ref="AK258:AO258"/>
    <mergeCell ref="AP258:AR258"/>
    <mergeCell ref="AV258:AZ258"/>
    <mergeCell ref="BA258:BC258"/>
    <mergeCell ref="Z274:AD274"/>
    <mergeCell ref="AE274:AG274"/>
    <mergeCell ref="AK274:AO274"/>
    <mergeCell ref="AP274:AR274"/>
    <mergeCell ref="AV274:AZ274"/>
    <mergeCell ref="BA274:BC274"/>
    <mergeCell ref="AK308:AO308"/>
    <mergeCell ref="AP308:AR308"/>
    <mergeCell ref="AV308:AZ308"/>
    <mergeCell ref="Z286:AD286"/>
    <mergeCell ref="AE286:AN286"/>
    <mergeCell ref="AP359:AR359"/>
    <mergeCell ref="AP122:AR122"/>
    <mergeCell ref="AV122:AZ122"/>
    <mergeCell ref="BA122:BC122"/>
    <mergeCell ref="AV126:AZ126"/>
    <mergeCell ref="BA126:BC126"/>
    <mergeCell ref="AP125:AR125"/>
    <mergeCell ref="AV125:AZ125"/>
    <mergeCell ref="BA125:BC125"/>
    <mergeCell ref="AK124:AO124"/>
    <mergeCell ref="AP124:AR124"/>
    <mergeCell ref="AV124:AZ124"/>
    <mergeCell ref="BA124:BC124"/>
    <mergeCell ref="AK169:AO169"/>
    <mergeCell ref="Z492:AD492"/>
    <mergeCell ref="AE492:AG492"/>
    <mergeCell ref="AK492:AO492"/>
    <mergeCell ref="AP492:AR492"/>
    <mergeCell ref="AV492:AZ492"/>
    <mergeCell ref="BA492:BC492"/>
    <mergeCell ref="Z491:AD491"/>
    <mergeCell ref="AE491:AG491"/>
    <mergeCell ref="AK491:AO491"/>
    <mergeCell ref="AP491:AR491"/>
    <mergeCell ref="AV491:AZ491"/>
    <mergeCell ref="BA491:BC491"/>
    <mergeCell ref="Z485:AD485"/>
    <mergeCell ref="AE485:AG485"/>
    <mergeCell ref="AK485:AO485"/>
    <mergeCell ref="AP485:AR485"/>
    <mergeCell ref="AP169:AR169"/>
    <mergeCell ref="AV169:AZ169"/>
    <mergeCell ref="BA169:BC169"/>
    <mergeCell ref="AK452:AO452"/>
    <mergeCell ref="AP452:AR452"/>
    <mergeCell ref="AV452:AZ452"/>
    <mergeCell ref="BA452:BC452"/>
    <mergeCell ref="Z445:AD445"/>
    <mergeCell ref="AE445:AG445"/>
    <mergeCell ref="AK445:AO445"/>
    <mergeCell ref="AP445:AR445"/>
    <mergeCell ref="AV445:AZ445"/>
    <mergeCell ref="BA445:BC445"/>
    <mergeCell ref="Z446:AD446"/>
    <mergeCell ref="AE446:AG446"/>
    <mergeCell ref="AK446:AO446"/>
    <mergeCell ref="AP446:AR446"/>
    <mergeCell ref="AV446:AZ446"/>
    <mergeCell ref="BA446:BC446"/>
    <mergeCell ref="AV443:AZ443"/>
    <mergeCell ref="BA443:BC443"/>
    <mergeCell ref="AE426:AG426"/>
    <mergeCell ref="AK426:AO426"/>
    <mergeCell ref="AP426:AR426"/>
    <mergeCell ref="AV426:AZ426"/>
    <mergeCell ref="BA426:BC426"/>
    <mergeCell ref="Z427:AD427"/>
    <mergeCell ref="AE427:AG427"/>
    <mergeCell ref="AK427:AO427"/>
    <mergeCell ref="AP427:AR427"/>
    <mergeCell ref="AV427:AZ427"/>
    <mergeCell ref="BA427:BC427"/>
    <mergeCell ref="Z429:AD429"/>
    <mergeCell ref="AE429:AG429"/>
    <mergeCell ref="AK429:AO429"/>
    <mergeCell ref="AP431:AR431"/>
    <mergeCell ref="AV431:AZ431"/>
    <mergeCell ref="BA431:BC431"/>
    <mergeCell ref="AE432:AG432"/>
    <mergeCell ref="AK432:AO432"/>
    <mergeCell ref="AP432:AR432"/>
    <mergeCell ref="AV432:AZ432"/>
    <mergeCell ref="BA432:BC432"/>
    <mergeCell ref="AP429:AR429"/>
    <mergeCell ref="AV429:AZ429"/>
    <mergeCell ref="AP410:AR410"/>
    <mergeCell ref="AV410:AZ410"/>
    <mergeCell ref="BA410:BC410"/>
    <mergeCell ref="Z387:AD387"/>
    <mergeCell ref="AE387:AG387"/>
    <mergeCell ref="AK387:AO387"/>
    <mergeCell ref="AP387:AR387"/>
    <mergeCell ref="AV387:AZ387"/>
    <mergeCell ref="BA387:BC387"/>
    <mergeCell ref="Z388:AD388"/>
    <mergeCell ref="AE388:AG388"/>
    <mergeCell ref="AK388:AO388"/>
    <mergeCell ref="AP388:AR388"/>
    <mergeCell ref="AV388:AZ388"/>
    <mergeCell ref="BA388:BC388"/>
    <mergeCell ref="Z389:AD389"/>
    <mergeCell ref="AE389:AG389"/>
    <mergeCell ref="AK389:AO389"/>
    <mergeCell ref="AP389:AR389"/>
    <mergeCell ref="AV389:AZ389"/>
    <mergeCell ref="BA389:BC389"/>
    <mergeCell ref="Z395:AD395"/>
    <mergeCell ref="AE395:AG395"/>
    <mergeCell ref="AK395:AO395"/>
    <mergeCell ref="Z426:AD426"/>
    <mergeCell ref="AP395:AR395"/>
    <mergeCell ref="AV395:AZ395"/>
    <mergeCell ref="BA395:BC395"/>
    <mergeCell ref="Z391:AD391"/>
    <mergeCell ref="AE391:AG391"/>
    <mergeCell ref="AK391:AO391"/>
    <mergeCell ref="AP391:AR391"/>
    <mergeCell ref="AV391:AZ391"/>
    <mergeCell ref="Z354:AD354"/>
    <mergeCell ref="AP288:AR288"/>
    <mergeCell ref="AV288:AZ288"/>
    <mergeCell ref="BA288:BC288"/>
    <mergeCell ref="Z304:AD304"/>
    <mergeCell ref="AE304:AG304"/>
    <mergeCell ref="AK304:AO304"/>
    <mergeCell ref="AP304:AR304"/>
    <mergeCell ref="AV304:AZ304"/>
    <mergeCell ref="BA304:BC304"/>
    <mergeCell ref="AE289:AG289"/>
    <mergeCell ref="AK289:AO289"/>
    <mergeCell ref="AP289:AR289"/>
    <mergeCell ref="Z302:AD302"/>
    <mergeCell ref="AE302:AN302"/>
    <mergeCell ref="Z303:AD303"/>
    <mergeCell ref="AE303:AN303"/>
    <mergeCell ref="Z319:AD319"/>
    <mergeCell ref="AE319:AN319"/>
    <mergeCell ref="AE322:AG322"/>
    <mergeCell ref="AK322:AO322"/>
    <mergeCell ref="AP322:AR322"/>
    <mergeCell ref="AV322:AZ322"/>
    <mergeCell ref="BA322:BC322"/>
    <mergeCell ref="AE260:AG260"/>
    <mergeCell ref="AK260:AO260"/>
    <mergeCell ref="AP260:AR260"/>
    <mergeCell ref="AV260:AZ260"/>
    <mergeCell ref="BA260:BC260"/>
    <mergeCell ref="AE266:AN266"/>
    <mergeCell ref="AE267:AN267"/>
    <mergeCell ref="AE268:AN268"/>
    <mergeCell ref="AE269:AN269"/>
    <mergeCell ref="Z265:AD265"/>
    <mergeCell ref="AE265:AN265"/>
    <mergeCell ref="Z287:AD287"/>
    <mergeCell ref="AE287:AG287"/>
    <mergeCell ref="AK287:AO287"/>
    <mergeCell ref="AP287:AR287"/>
    <mergeCell ref="AV287:AZ287"/>
    <mergeCell ref="BA287:BC287"/>
    <mergeCell ref="Z275:AD275"/>
    <mergeCell ref="AE275:AG275"/>
    <mergeCell ref="AK275:AO275"/>
    <mergeCell ref="AP275:AR275"/>
    <mergeCell ref="AV275:AZ275"/>
    <mergeCell ref="BA275:BC275"/>
    <mergeCell ref="AE285:AN285"/>
    <mergeCell ref="AE271:AG271"/>
    <mergeCell ref="AK271:AO271"/>
    <mergeCell ref="AE226:AG226"/>
    <mergeCell ref="AK226:AO226"/>
    <mergeCell ref="AP226:AR226"/>
    <mergeCell ref="AV227:AZ227"/>
    <mergeCell ref="BA227:BC227"/>
    <mergeCell ref="AV226:AZ226"/>
    <mergeCell ref="BA226:BC226"/>
    <mergeCell ref="BA210:BC210"/>
    <mergeCell ref="Z209:AD209"/>
    <mergeCell ref="AE209:AG209"/>
    <mergeCell ref="AK209:AO209"/>
    <mergeCell ref="AP209:AR209"/>
    <mergeCell ref="AV209:AZ209"/>
    <mergeCell ref="BA209:BC209"/>
    <mergeCell ref="AK210:AO210"/>
    <mergeCell ref="AP210:AR210"/>
    <mergeCell ref="AV210:AZ210"/>
    <mergeCell ref="Z210:AD210"/>
    <mergeCell ref="BA224:BC224"/>
    <mergeCell ref="Z226:AD226"/>
    <mergeCell ref="AV168:AZ168"/>
    <mergeCell ref="BA168:BC168"/>
    <mergeCell ref="Z186:AD186"/>
    <mergeCell ref="AE186:AG186"/>
    <mergeCell ref="AK186:AO186"/>
    <mergeCell ref="AP186:AR186"/>
    <mergeCell ref="AV186:AZ186"/>
    <mergeCell ref="BA186:BC186"/>
    <mergeCell ref="Z187:AD187"/>
    <mergeCell ref="AE187:AG187"/>
    <mergeCell ref="AK187:AO187"/>
    <mergeCell ref="AP187:AR187"/>
    <mergeCell ref="AV187:AZ187"/>
    <mergeCell ref="BA187:BC187"/>
    <mergeCell ref="Z182:AD182"/>
    <mergeCell ref="AE182:AN182"/>
    <mergeCell ref="Z183:AD183"/>
    <mergeCell ref="AE183:AN183"/>
    <mergeCell ref="Z184:AD184"/>
    <mergeCell ref="AE184:AN184"/>
    <mergeCell ref="Z169:AD169"/>
    <mergeCell ref="AE169:AG169"/>
    <mergeCell ref="AP167:AR167"/>
    <mergeCell ref="AV167:AZ167"/>
    <mergeCell ref="BA167:BC167"/>
    <mergeCell ref="Z123:AD123"/>
    <mergeCell ref="AE123:AG123"/>
    <mergeCell ref="AK123:AO123"/>
    <mergeCell ref="AP123:AR123"/>
    <mergeCell ref="AV123:AZ123"/>
    <mergeCell ref="BA123:BC123"/>
    <mergeCell ref="Z126:AD126"/>
    <mergeCell ref="AE126:AG126"/>
    <mergeCell ref="AK126:AO126"/>
    <mergeCell ref="AP126:AR126"/>
    <mergeCell ref="Z165:AD165"/>
    <mergeCell ref="AE165:AN165"/>
    <mergeCell ref="Z166:AD166"/>
    <mergeCell ref="AE166:AN166"/>
    <mergeCell ref="Z160:AD160"/>
    <mergeCell ref="AE160:AN160"/>
    <mergeCell ref="Z161:AD161"/>
    <mergeCell ref="AE161:AN161"/>
    <mergeCell ref="AE141:AN141"/>
    <mergeCell ref="AE142:AN142"/>
    <mergeCell ref="AE152:AN152"/>
    <mergeCell ref="Z153:AD153"/>
    <mergeCell ref="AE153:AN153"/>
    <mergeCell ref="Z154:AD154"/>
    <mergeCell ref="AE154:AN154"/>
    <mergeCell ref="W515:Y515"/>
    <mergeCell ref="Z515:AD515"/>
    <mergeCell ref="Z168:AD168"/>
    <mergeCell ref="Z205:AD205"/>
    <mergeCell ref="Z224:AD224"/>
    <mergeCell ref="Z244:AD244"/>
    <mergeCell ref="Z257:AD257"/>
    <mergeCell ref="Z271:AD271"/>
    <mergeCell ref="Z288:AD288"/>
    <mergeCell ref="Z305:AD305"/>
    <mergeCell ref="Z322:AD322"/>
    <mergeCell ref="Z339:AD339"/>
    <mergeCell ref="Z359:AD359"/>
    <mergeCell ref="Z386:AD386"/>
    <mergeCell ref="Z411:AD411"/>
    <mergeCell ref="Z424:AD424"/>
    <mergeCell ref="Z444:AD444"/>
    <mergeCell ref="W264:Y264"/>
    <mergeCell ref="Z264:AD264"/>
    <mergeCell ref="W284:Y284"/>
    <mergeCell ref="Z284:AD284"/>
    <mergeCell ref="W301:Y301"/>
    <mergeCell ref="Z301:AD301"/>
    <mergeCell ref="W318:Y318"/>
    <mergeCell ref="Z318:AD318"/>
    <mergeCell ref="W335:Y335"/>
    <mergeCell ref="Z321:AD321"/>
    <mergeCell ref="Z432:AD432"/>
    <mergeCell ref="Z228:AD228"/>
    <mergeCell ref="Z243:AD243"/>
    <mergeCell ref="Z242:AD242"/>
    <mergeCell ref="Z454:AD454"/>
    <mergeCell ref="Z266:AD266"/>
    <mergeCell ref="Z267:AD267"/>
    <mergeCell ref="Z268:AD268"/>
    <mergeCell ref="Z269:AD269"/>
    <mergeCell ref="Z285:AD285"/>
    <mergeCell ref="Z239:AD239"/>
    <mergeCell ref="Z240:AD240"/>
    <mergeCell ref="Z241:AD241"/>
    <mergeCell ref="Z141:AD141"/>
    <mergeCell ref="Z142:AD142"/>
    <mergeCell ref="Z162:AD162"/>
    <mergeCell ref="Z152:AD152"/>
    <mergeCell ref="W352:Y352"/>
    <mergeCell ref="Z352:AD352"/>
    <mergeCell ref="W467:Y467"/>
    <mergeCell ref="Z467:AD467"/>
    <mergeCell ref="W479:Y479"/>
    <mergeCell ref="Z479:AD479"/>
    <mergeCell ref="Z167:AD167"/>
    <mergeCell ref="W151:Y151"/>
    <mergeCell ref="Z151:AD151"/>
    <mergeCell ref="W181:Y181"/>
    <mergeCell ref="Z181:AD181"/>
    <mergeCell ref="W200:Y200"/>
    <mergeCell ref="Z200:AD200"/>
    <mergeCell ref="W219:Y219"/>
    <mergeCell ref="Z219:AD219"/>
    <mergeCell ref="W237:Y237"/>
    <mergeCell ref="Z237:AD237"/>
    <mergeCell ref="W1:W3"/>
    <mergeCell ref="X1:X3"/>
    <mergeCell ref="Y1:Y3"/>
    <mergeCell ref="W4:Y4"/>
    <mergeCell ref="Z4:AD4"/>
    <mergeCell ref="W10:Y10"/>
    <mergeCell ref="Z10:AD10"/>
    <mergeCell ref="W96:Y96"/>
    <mergeCell ref="W127:Y127"/>
    <mergeCell ref="Z127:AD127"/>
    <mergeCell ref="AE288:AG288"/>
    <mergeCell ref="AK288:AO288"/>
    <mergeCell ref="AE305:AG305"/>
    <mergeCell ref="AK305:AO305"/>
    <mergeCell ref="Z309:AD309"/>
    <mergeCell ref="AE309:AG309"/>
    <mergeCell ref="AK309:AO309"/>
    <mergeCell ref="Z289:AD289"/>
    <mergeCell ref="Z225:AD225"/>
    <mergeCell ref="AE225:AG225"/>
    <mergeCell ref="AE227:AG227"/>
    <mergeCell ref="AK227:AO227"/>
    <mergeCell ref="AP227:AR227"/>
    <mergeCell ref="AE245:AG245"/>
    <mergeCell ref="AP95:AR95"/>
    <mergeCell ref="AV95:AZ95"/>
    <mergeCell ref="BA95:BC95"/>
    <mergeCell ref="AE168:AG168"/>
    <mergeCell ref="AK168:AO168"/>
    <mergeCell ref="AP168:AR168"/>
    <mergeCell ref="AE205:AG205"/>
    <mergeCell ref="AK205:AO205"/>
    <mergeCell ref="AP205:AR205"/>
    <mergeCell ref="AE224:AG224"/>
    <mergeCell ref="Z206:AD206"/>
    <mergeCell ref="AE206:AG206"/>
    <mergeCell ref="AK206:AO206"/>
    <mergeCell ref="AP206:AR206"/>
    <mergeCell ref="Z188:AD188"/>
    <mergeCell ref="AE188:AG188"/>
    <mergeCell ref="AE223:AG223"/>
    <mergeCell ref="AK223:AO223"/>
    <mergeCell ref="AE4:AN4"/>
    <mergeCell ref="AE10:AN10"/>
    <mergeCell ref="AE96:AN96"/>
    <mergeCell ref="AE127:AN127"/>
    <mergeCell ref="AE151:AN151"/>
    <mergeCell ref="AE181:AN181"/>
    <mergeCell ref="AE200:AN200"/>
    <mergeCell ref="AE219:AN219"/>
    <mergeCell ref="AE237:AN237"/>
    <mergeCell ref="AE264:AN264"/>
    <mergeCell ref="AE284:AN284"/>
    <mergeCell ref="AE301:AN301"/>
    <mergeCell ref="AE318:AN318"/>
    <mergeCell ref="AE335:AN335"/>
    <mergeCell ref="AE352:AN352"/>
    <mergeCell ref="AE467:AN467"/>
    <mergeCell ref="Z356:AD356"/>
    <mergeCell ref="AE356:AN356"/>
    <mergeCell ref="Z357:AD357"/>
    <mergeCell ref="AE357:AN357"/>
    <mergeCell ref="AE359:AG359"/>
    <mergeCell ref="AK359:AO359"/>
    <mergeCell ref="AE386:AG386"/>
    <mergeCell ref="AK386:AO386"/>
    <mergeCell ref="AE411:AG411"/>
    <mergeCell ref="AK411:AO411"/>
    <mergeCell ref="AE424:AG424"/>
    <mergeCell ref="AK424:AO424"/>
    <mergeCell ref="AE444:AG444"/>
    <mergeCell ref="AK444:AO444"/>
    <mergeCell ref="Z453:AD453"/>
    <mergeCell ref="AE453:AG453"/>
    <mergeCell ref="AE162:AN162"/>
    <mergeCell ref="Z163:AD163"/>
    <mergeCell ref="AE163:AN163"/>
    <mergeCell ref="Z164:AD164"/>
    <mergeCell ref="AE164:AN164"/>
    <mergeCell ref="Z155:AD155"/>
    <mergeCell ref="AE155:AN155"/>
    <mergeCell ref="Z156:AD156"/>
    <mergeCell ref="AE156:AN156"/>
    <mergeCell ref="Z157:AD157"/>
    <mergeCell ref="AE157:AN157"/>
    <mergeCell ref="Z158:AD158"/>
    <mergeCell ref="AE158:AN158"/>
    <mergeCell ref="Z159:AD159"/>
    <mergeCell ref="AE159:AN159"/>
    <mergeCell ref="AE208:AG208"/>
    <mergeCell ref="AK208:AO208"/>
    <mergeCell ref="Z190:AD190"/>
    <mergeCell ref="AE190:AG190"/>
    <mergeCell ref="AK190:AO190"/>
    <mergeCell ref="Z207:AD207"/>
    <mergeCell ref="AE207:AG207"/>
    <mergeCell ref="AK207:AO207"/>
    <mergeCell ref="Z172:AD172"/>
    <mergeCell ref="AE172:AG172"/>
    <mergeCell ref="AK172:AO172"/>
    <mergeCell ref="AK188:AO188"/>
    <mergeCell ref="AE167:AG167"/>
    <mergeCell ref="AK167:AO167"/>
    <mergeCell ref="AE108:AN108"/>
    <mergeCell ref="Z109:AD109"/>
    <mergeCell ref="AE109:AN109"/>
    <mergeCell ref="Z125:AD125"/>
    <mergeCell ref="AE125:AG125"/>
    <mergeCell ref="AK125:AO125"/>
    <mergeCell ref="Z124:AD124"/>
    <mergeCell ref="AE124:AG124"/>
    <mergeCell ref="AE136:AN136"/>
    <mergeCell ref="Z137:AD137"/>
    <mergeCell ref="AE137:AN137"/>
    <mergeCell ref="Z138:AD138"/>
    <mergeCell ref="AE138:AN138"/>
    <mergeCell ref="Z139:AD139"/>
    <mergeCell ref="AE139:AN139"/>
    <mergeCell ref="Z140:AD140"/>
    <mergeCell ref="AE140:AN140"/>
    <mergeCell ref="Z131:AD131"/>
    <mergeCell ref="AE131:AN131"/>
    <mergeCell ref="Z132:AD132"/>
    <mergeCell ref="AE132:AN132"/>
    <mergeCell ref="Z133:AD133"/>
    <mergeCell ref="AE133:AN133"/>
    <mergeCell ref="Z134:AD134"/>
    <mergeCell ref="AE134:AN134"/>
    <mergeCell ref="Z135:AD135"/>
    <mergeCell ref="AE135:AN135"/>
    <mergeCell ref="Z136:AD136"/>
    <mergeCell ref="Z122:AD122"/>
    <mergeCell ref="AE122:AG122"/>
    <mergeCell ref="AK122:AO122"/>
    <mergeCell ref="AE27:AN27"/>
    <mergeCell ref="Z28:AD28"/>
    <mergeCell ref="AE28:AN28"/>
    <mergeCell ref="Z34:AD34"/>
    <mergeCell ref="AE34:AN34"/>
    <mergeCell ref="Z35:AD35"/>
    <mergeCell ref="AE35:AN35"/>
    <mergeCell ref="Z97:AD97"/>
    <mergeCell ref="AE97:AN97"/>
    <mergeCell ref="Z98:AD98"/>
    <mergeCell ref="AE98:AN98"/>
    <mergeCell ref="Z99:AD99"/>
    <mergeCell ref="AE99:AN99"/>
    <mergeCell ref="Z94:AD94"/>
    <mergeCell ref="AE94:AG94"/>
    <mergeCell ref="AK94:AO94"/>
    <mergeCell ref="Z96:AD96"/>
    <mergeCell ref="Z91:AD91"/>
    <mergeCell ref="AE91:AG91"/>
    <mergeCell ref="AK91:AO91"/>
    <mergeCell ref="Z95:AD95"/>
    <mergeCell ref="AE95:AG95"/>
    <mergeCell ref="AK95:AO95"/>
    <mergeCell ref="Z92:AD92"/>
    <mergeCell ref="AE92:AG92"/>
    <mergeCell ref="AK92:AO92"/>
    <mergeCell ref="Z93:AD93"/>
    <mergeCell ref="AE93:AG93"/>
    <mergeCell ref="AK93:AO93"/>
    <mergeCell ref="Z12:AD12"/>
    <mergeCell ref="AE12:AN12"/>
    <mergeCell ref="Z13:AD13"/>
    <mergeCell ref="AE13:AN13"/>
    <mergeCell ref="Z14:AD14"/>
    <mergeCell ref="AE14:AN14"/>
    <mergeCell ref="Z15:AD15"/>
    <mergeCell ref="AE15:AN15"/>
    <mergeCell ref="Z16:AD16"/>
    <mergeCell ref="AE16:AN16"/>
    <mergeCell ref="AE111:AN111"/>
    <mergeCell ref="Z17:AD17"/>
    <mergeCell ref="AE17:AN17"/>
    <mergeCell ref="Z29:AD29"/>
    <mergeCell ref="AE29:AN29"/>
    <mergeCell ref="Z18:AD18"/>
    <mergeCell ref="AE18:AN18"/>
    <mergeCell ref="Z30:AD30"/>
    <mergeCell ref="AE30:AN30"/>
    <mergeCell ref="Z31:AD31"/>
    <mergeCell ref="AE31:AN31"/>
    <mergeCell ref="Z32:AD32"/>
    <mergeCell ref="AE32:AN32"/>
    <mergeCell ref="Z33:AD33"/>
    <mergeCell ref="AE33:AN33"/>
    <mergeCell ref="Z24:AD24"/>
    <mergeCell ref="AE24:AN24"/>
    <mergeCell ref="Z25:AD25"/>
    <mergeCell ref="AE25:AN25"/>
    <mergeCell ref="Z26:AD26"/>
    <mergeCell ref="AE26:AN26"/>
    <mergeCell ref="Z27:AD27"/>
    <mergeCell ref="S287:V287"/>
    <mergeCell ref="S304:V304"/>
    <mergeCell ref="S310:V310"/>
    <mergeCell ref="S313:U313"/>
    <mergeCell ref="S318:V318"/>
    <mergeCell ref="S321:V321"/>
    <mergeCell ref="S327:V327"/>
    <mergeCell ref="S330:V330"/>
    <mergeCell ref="S335:V335"/>
    <mergeCell ref="S338:V338"/>
    <mergeCell ref="S344:V344"/>
    <mergeCell ref="S121:V121"/>
    <mergeCell ref="S127:V127"/>
    <mergeCell ref="A1:R1"/>
    <mergeCell ref="Z19:AD19"/>
    <mergeCell ref="AE19:AN19"/>
    <mergeCell ref="Z20:AD20"/>
    <mergeCell ref="AE20:AN20"/>
    <mergeCell ref="Z21:AD21"/>
    <mergeCell ref="AE21:AN21"/>
    <mergeCell ref="Z22:AD22"/>
    <mergeCell ref="AE22:AN22"/>
    <mergeCell ref="Z23:AD23"/>
    <mergeCell ref="AE23:AN23"/>
    <mergeCell ref="Z5:AD5"/>
    <mergeCell ref="AE5:AN5"/>
    <mergeCell ref="Z6:AD6"/>
    <mergeCell ref="AE6:AN6"/>
    <mergeCell ref="Z7:AD7"/>
    <mergeCell ref="AE7:AN7"/>
    <mergeCell ref="Z11:AD11"/>
    <mergeCell ref="AE11:AN11"/>
    <mergeCell ref="S369:V369"/>
    <mergeCell ref="S376:V376"/>
    <mergeCell ref="S385:V385"/>
    <mergeCell ref="S293:V293"/>
    <mergeCell ref="S296:V296"/>
    <mergeCell ref="S301:V301"/>
    <mergeCell ref="Z111:AD111"/>
    <mergeCell ref="Z208:AD208"/>
    <mergeCell ref="Z227:AD227"/>
    <mergeCell ref="Z245:AD245"/>
    <mergeCell ref="Z307:AD307"/>
    <mergeCell ref="Z308:AD308"/>
    <mergeCell ref="Z326:AD326"/>
    <mergeCell ref="Z341:AD341"/>
    <mergeCell ref="Z363:AD363"/>
    <mergeCell ref="S232:V232"/>
    <mergeCell ref="S237:V237"/>
    <mergeCell ref="S243:V243"/>
    <mergeCell ref="S249:V249"/>
    <mergeCell ref="S252:V252"/>
    <mergeCell ref="S256:V256"/>
    <mergeCell ref="S264:V264"/>
    <mergeCell ref="S173:V173"/>
    <mergeCell ref="S176:V176"/>
    <mergeCell ref="S181:V181"/>
    <mergeCell ref="S186:V186"/>
    <mergeCell ref="S192:V192"/>
    <mergeCell ref="S195:V195"/>
    <mergeCell ref="S200:V200"/>
    <mergeCell ref="S205:V205"/>
    <mergeCell ref="S211:V211"/>
    <mergeCell ref="S214:V214"/>
    <mergeCell ref="S556:V556"/>
    <mergeCell ref="S560:V560"/>
    <mergeCell ref="R567:V569"/>
    <mergeCell ref="R571:V574"/>
    <mergeCell ref="R565:V566"/>
    <mergeCell ref="R570:V570"/>
    <mergeCell ref="S576:V576"/>
    <mergeCell ref="S582:V582"/>
    <mergeCell ref="S428:V428"/>
    <mergeCell ref="S433:V433"/>
    <mergeCell ref="S437:V437"/>
    <mergeCell ref="S440:V440"/>
    <mergeCell ref="S443:V443"/>
    <mergeCell ref="S447:V447"/>
    <mergeCell ref="S452:V452"/>
    <mergeCell ref="S479:V479"/>
    <mergeCell ref="S483:V483"/>
    <mergeCell ref="S491:V491"/>
    <mergeCell ref="S497:V497"/>
    <mergeCell ref="S503:V503"/>
    <mergeCell ref="S509:V509"/>
    <mergeCell ref="S515:V515"/>
    <mergeCell ref="S518:V518"/>
    <mergeCell ref="S526:V526"/>
    <mergeCell ref="S541:V541"/>
    <mergeCell ref="S470:V470"/>
    <mergeCell ref="S444:V444"/>
    <mergeCell ref="S445:V445"/>
    <mergeCell ref="S446:V446"/>
    <mergeCell ref="S448:V448"/>
    <mergeCell ref="S467:V467"/>
    <mergeCell ref="S461:V461"/>
    <mergeCell ref="AP93:AR93"/>
    <mergeCell ref="AV93:AZ93"/>
    <mergeCell ref="BA93:BC93"/>
    <mergeCell ref="AP91:AR91"/>
    <mergeCell ref="AV91:AZ91"/>
    <mergeCell ref="BA91:BC91"/>
    <mergeCell ref="AP94:AR94"/>
    <mergeCell ref="AV94:AZ94"/>
    <mergeCell ref="BA94:BC94"/>
    <mergeCell ref="Z100:AD100"/>
    <mergeCell ref="AE100:AN100"/>
    <mergeCell ref="Z101:AD101"/>
    <mergeCell ref="AE101:AN101"/>
    <mergeCell ref="Z102:AD102"/>
    <mergeCell ref="AE102:AN102"/>
    <mergeCell ref="Z103:AD103"/>
    <mergeCell ref="AE103:AN103"/>
    <mergeCell ref="AP92:AR92"/>
    <mergeCell ref="AV92:AZ92"/>
    <mergeCell ref="BA92:BC92"/>
    <mergeCell ref="Z104:AD104"/>
    <mergeCell ref="AE104:AN104"/>
    <mergeCell ref="Z110:AD110"/>
    <mergeCell ref="AE110:AN110"/>
    <mergeCell ref="Z170:AD170"/>
    <mergeCell ref="AE170:AG170"/>
    <mergeCell ref="AK170:AO170"/>
    <mergeCell ref="AP170:AR170"/>
    <mergeCell ref="AV170:AZ170"/>
    <mergeCell ref="BA170:BC170"/>
    <mergeCell ref="Z171:AD171"/>
    <mergeCell ref="AE171:AG171"/>
    <mergeCell ref="AK171:AO171"/>
    <mergeCell ref="AP171:AR171"/>
    <mergeCell ref="AV171:AZ171"/>
    <mergeCell ref="BA171:BC171"/>
    <mergeCell ref="AP207:AR207"/>
    <mergeCell ref="AV207:AZ207"/>
    <mergeCell ref="BA207:BC207"/>
    <mergeCell ref="Z128:AD128"/>
    <mergeCell ref="AE128:AN128"/>
    <mergeCell ref="Z129:AD129"/>
    <mergeCell ref="AE129:AN129"/>
    <mergeCell ref="Z130:AD130"/>
    <mergeCell ref="AE130:AN130"/>
    <mergeCell ref="Z105:AD105"/>
    <mergeCell ref="AE105:AN105"/>
    <mergeCell ref="Z106:AD106"/>
    <mergeCell ref="AE106:AN106"/>
    <mergeCell ref="Z107:AD107"/>
    <mergeCell ref="AE107:AN107"/>
    <mergeCell ref="Z108:AD108"/>
    <mergeCell ref="AP208:AR208"/>
    <mergeCell ref="AV208:AZ208"/>
    <mergeCell ref="BA208:BC208"/>
    <mergeCell ref="AV205:AZ205"/>
    <mergeCell ref="BA205:BC205"/>
    <mergeCell ref="AV206:AZ206"/>
    <mergeCell ref="BA206:BC206"/>
    <mergeCell ref="Z201:AD201"/>
    <mergeCell ref="AE201:AN201"/>
    <mergeCell ref="Z202:AD202"/>
    <mergeCell ref="AE202:AN202"/>
    <mergeCell ref="Z203:AD203"/>
    <mergeCell ref="AE203:AN203"/>
    <mergeCell ref="Z204:AD204"/>
    <mergeCell ref="AE204:AN204"/>
    <mergeCell ref="AK225:AO225"/>
    <mergeCell ref="AP225:AR225"/>
    <mergeCell ref="AV225:AZ225"/>
    <mergeCell ref="BA225:BC225"/>
    <mergeCell ref="Z220:AD220"/>
    <mergeCell ref="AE220:AN220"/>
    <mergeCell ref="Z221:AD221"/>
    <mergeCell ref="AE221:AN221"/>
    <mergeCell ref="Z222:AD222"/>
    <mergeCell ref="AE222:AN222"/>
    <mergeCell ref="Z223:AD223"/>
    <mergeCell ref="AK224:AO224"/>
    <mergeCell ref="AP223:AR223"/>
    <mergeCell ref="AV223:AZ223"/>
    <mergeCell ref="BA223:BC223"/>
    <mergeCell ref="AE210:AG210"/>
    <mergeCell ref="AP224:AR224"/>
    <mergeCell ref="AK245:AO245"/>
    <mergeCell ref="AP245:AR245"/>
    <mergeCell ref="AV245:AZ245"/>
    <mergeCell ref="BA245:BC245"/>
    <mergeCell ref="Z246:AD246"/>
    <mergeCell ref="AE246:AG246"/>
    <mergeCell ref="AK246:AO246"/>
    <mergeCell ref="AP246:AR246"/>
    <mergeCell ref="AV246:AZ246"/>
    <mergeCell ref="BA246:BC246"/>
    <mergeCell ref="AE244:AG244"/>
    <mergeCell ref="AK244:AO244"/>
    <mergeCell ref="Z238:AD238"/>
    <mergeCell ref="AE238:AN238"/>
    <mergeCell ref="Z247:AD247"/>
    <mergeCell ref="AE247:AG247"/>
    <mergeCell ref="AK247:AO247"/>
    <mergeCell ref="AP247:AR247"/>
    <mergeCell ref="AV247:AZ247"/>
    <mergeCell ref="BA247:BC247"/>
    <mergeCell ref="AP244:AR244"/>
    <mergeCell ref="AV244:AZ244"/>
    <mergeCell ref="BA244:BC244"/>
    <mergeCell ref="AE243:AG243"/>
    <mergeCell ref="AK243:AO243"/>
    <mergeCell ref="AP243:AR243"/>
    <mergeCell ref="AV243:AZ243"/>
    <mergeCell ref="BA243:BC243"/>
    <mergeCell ref="AE239:AN239"/>
    <mergeCell ref="AE240:AN240"/>
    <mergeCell ref="AE241:AN241"/>
    <mergeCell ref="AE242:AN242"/>
    <mergeCell ref="AP248:AR248"/>
    <mergeCell ref="AV248:AZ248"/>
    <mergeCell ref="BA248:BC248"/>
    <mergeCell ref="AE248:AG248"/>
    <mergeCell ref="AK248:AO248"/>
    <mergeCell ref="Z272:AD272"/>
    <mergeCell ref="AE272:AG272"/>
    <mergeCell ref="AK272:AO272"/>
    <mergeCell ref="AP272:AR272"/>
    <mergeCell ref="AV272:AZ272"/>
    <mergeCell ref="BA272:BC272"/>
    <mergeCell ref="Z273:AD273"/>
    <mergeCell ref="AE273:AG273"/>
    <mergeCell ref="AK273:AO273"/>
    <mergeCell ref="AP273:AR273"/>
    <mergeCell ref="AV273:AZ273"/>
    <mergeCell ref="BA273:BC273"/>
    <mergeCell ref="AE257:AG257"/>
    <mergeCell ref="AK257:AO257"/>
    <mergeCell ref="AE270:AG270"/>
    <mergeCell ref="AK270:AO270"/>
    <mergeCell ref="AP270:AR270"/>
    <mergeCell ref="AV270:AZ270"/>
    <mergeCell ref="BA270:BC270"/>
    <mergeCell ref="Z259:AD259"/>
    <mergeCell ref="Z270:AD270"/>
    <mergeCell ref="AE259:AG259"/>
    <mergeCell ref="AK259:AO259"/>
    <mergeCell ref="AP259:AR259"/>
    <mergeCell ref="AV259:AZ259"/>
    <mergeCell ref="BA259:BC259"/>
    <mergeCell ref="Z260:AD260"/>
    <mergeCell ref="AV289:AZ289"/>
    <mergeCell ref="BA289:BC289"/>
    <mergeCell ref="Z290:AD290"/>
    <mergeCell ref="AE290:AG290"/>
    <mergeCell ref="AK290:AO290"/>
    <mergeCell ref="AP290:AR290"/>
    <mergeCell ref="AV290:AZ290"/>
    <mergeCell ref="BA290:BC290"/>
    <mergeCell ref="Z291:AD291"/>
    <mergeCell ref="AE291:AG291"/>
    <mergeCell ref="AK291:AO291"/>
    <mergeCell ref="AP291:AR291"/>
    <mergeCell ref="AV291:AZ291"/>
    <mergeCell ref="BA291:BC291"/>
    <mergeCell ref="Z306:AD306"/>
    <mergeCell ref="AE306:AG306"/>
    <mergeCell ref="AK306:AO306"/>
    <mergeCell ref="AP306:AR306"/>
    <mergeCell ref="AV306:AZ306"/>
    <mergeCell ref="BA306:BC306"/>
    <mergeCell ref="BA308:BC308"/>
    <mergeCell ref="Z323:AD323"/>
    <mergeCell ref="AE323:AG323"/>
    <mergeCell ref="AK323:AO323"/>
    <mergeCell ref="AP323:AR323"/>
    <mergeCell ref="AV323:AZ323"/>
    <mergeCell ref="BA323:BC323"/>
    <mergeCell ref="Z324:AD324"/>
    <mergeCell ref="AE324:AG324"/>
    <mergeCell ref="AK324:AO324"/>
    <mergeCell ref="AP324:AR324"/>
    <mergeCell ref="AV324:AZ324"/>
    <mergeCell ref="BA324:BC324"/>
    <mergeCell ref="Z325:AD325"/>
    <mergeCell ref="AE325:AG325"/>
    <mergeCell ref="AK325:AO325"/>
    <mergeCell ref="AP325:AR325"/>
    <mergeCell ref="AV325:AZ325"/>
    <mergeCell ref="BA325:BC325"/>
    <mergeCell ref="AE321:AG321"/>
    <mergeCell ref="AK321:AO321"/>
    <mergeCell ref="AP321:AR321"/>
    <mergeCell ref="AV321:AZ321"/>
    <mergeCell ref="BA321:BC321"/>
    <mergeCell ref="AE326:AG326"/>
    <mergeCell ref="AK326:AO326"/>
    <mergeCell ref="AP326:AR326"/>
    <mergeCell ref="AV326:AZ326"/>
    <mergeCell ref="BA326:BC326"/>
    <mergeCell ref="Z340:AD340"/>
    <mergeCell ref="AE340:AG340"/>
    <mergeCell ref="AK340:AO340"/>
    <mergeCell ref="AP340:AR340"/>
    <mergeCell ref="AV340:AZ340"/>
    <mergeCell ref="BA340:BC340"/>
    <mergeCell ref="AE339:AG339"/>
    <mergeCell ref="AK339:AO339"/>
    <mergeCell ref="Z338:AD338"/>
    <mergeCell ref="AE338:AG338"/>
    <mergeCell ref="AK338:AO338"/>
    <mergeCell ref="AP338:AR338"/>
    <mergeCell ref="AV338:AZ338"/>
    <mergeCell ref="BA338:BC338"/>
    <mergeCell ref="Z336:AD336"/>
    <mergeCell ref="AE336:AN336"/>
    <mergeCell ref="Z337:AD337"/>
    <mergeCell ref="AE337:AN337"/>
    <mergeCell ref="AP339:AR339"/>
    <mergeCell ref="AV339:AZ339"/>
    <mergeCell ref="BA339:BC339"/>
    <mergeCell ref="Z335:AD335"/>
    <mergeCell ref="AE341:AG341"/>
    <mergeCell ref="AK341:AO341"/>
    <mergeCell ref="AP341:AR341"/>
    <mergeCell ref="AV341:AZ341"/>
    <mergeCell ref="BA341:BC341"/>
    <mergeCell ref="Z342:AD342"/>
    <mergeCell ref="AE342:AG342"/>
    <mergeCell ref="AK342:AO342"/>
    <mergeCell ref="AP342:AR342"/>
    <mergeCell ref="AV342:AZ342"/>
    <mergeCell ref="BA342:BC342"/>
    <mergeCell ref="AE343:AG343"/>
    <mergeCell ref="AK343:AO343"/>
    <mergeCell ref="AK362:AO362"/>
    <mergeCell ref="AP362:AR362"/>
    <mergeCell ref="AV362:AZ362"/>
    <mergeCell ref="BA362:BC362"/>
    <mergeCell ref="AE354:AN354"/>
    <mergeCell ref="Z355:AD355"/>
    <mergeCell ref="AE355:AN355"/>
    <mergeCell ref="Z353:AD353"/>
    <mergeCell ref="AE353:AN353"/>
    <mergeCell ref="Z358:AD358"/>
    <mergeCell ref="AE358:AG358"/>
    <mergeCell ref="AK358:AO358"/>
    <mergeCell ref="AP358:AR358"/>
    <mergeCell ref="AV358:AZ358"/>
    <mergeCell ref="BA358:BC358"/>
    <mergeCell ref="Z343:AD343"/>
    <mergeCell ref="AP343:AR343"/>
    <mergeCell ref="AV343:AZ343"/>
    <mergeCell ref="BA343:BC343"/>
    <mergeCell ref="AK363:AO363"/>
    <mergeCell ref="AP363:AR363"/>
    <mergeCell ref="AV363:AZ363"/>
    <mergeCell ref="BA363:BC363"/>
    <mergeCell ref="Z472:AD472"/>
    <mergeCell ref="AE472:AG472"/>
    <mergeCell ref="AK472:AO472"/>
    <mergeCell ref="AP472:AR472"/>
    <mergeCell ref="AV472:AZ472"/>
    <mergeCell ref="BA472:BC472"/>
    <mergeCell ref="AK413:AO413"/>
    <mergeCell ref="AP413:AR413"/>
    <mergeCell ref="AV413:AZ413"/>
    <mergeCell ref="BA413:BC413"/>
    <mergeCell ref="AK390:AO390"/>
    <mergeCell ref="AP390:AR390"/>
    <mergeCell ref="AV390:AZ390"/>
    <mergeCell ref="BA390:BC390"/>
    <mergeCell ref="Z468:AD468"/>
    <mergeCell ref="AE468:AN468"/>
    <mergeCell ref="Z469:AD469"/>
    <mergeCell ref="AE469:AN469"/>
    <mergeCell ref="AK453:AO453"/>
    <mergeCell ref="Z414:AD414"/>
    <mergeCell ref="AE414:AG414"/>
    <mergeCell ref="AK414:AO414"/>
    <mergeCell ref="AP386:AR386"/>
    <mergeCell ref="AV386:AZ386"/>
    <mergeCell ref="BA386:BC386"/>
    <mergeCell ref="Z410:AD410"/>
    <mergeCell ref="AE410:AG410"/>
    <mergeCell ref="AK410:AO410"/>
    <mergeCell ref="AV474:AZ474"/>
    <mergeCell ref="BA474:BC474"/>
    <mergeCell ref="Z486:AD486"/>
    <mergeCell ref="AE486:AG486"/>
    <mergeCell ref="AK486:AO486"/>
    <mergeCell ref="AP486:AR486"/>
    <mergeCell ref="AV486:AZ486"/>
    <mergeCell ref="BA486:BC486"/>
    <mergeCell ref="AP483:AR483"/>
    <mergeCell ref="AV483:AZ483"/>
    <mergeCell ref="BA483:BC483"/>
    <mergeCell ref="AP487:AR487"/>
    <mergeCell ref="AV487:AZ487"/>
    <mergeCell ref="BA487:BC487"/>
    <mergeCell ref="AP500:AR500"/>
    <mergeCell ref="AV500:AZ500"/>
    <mergeCell ref="BA500:BC500"/>
    <mergeCell ref="Z482:AD482"/>
    <mergeCell ref="AE482:AN482"/>
    <mergeCell ref="Z480:AD480"/>
    <mergeCell ref="AE480:AN480"/>
    <mergeCell ref="AE479:AN479"/>
    <mergeCell ref="Z481:AD481"/>
    <mergeCell ref="AE481:AN481"/>
    <mergeCell ref="AP484:AR484"/>
    <mergeCell ref="AV484:AZ484"/>
    <mergeCell ref="BA484:BC484"/>
    <mergeCell ref="Z475:AD475"/>
    <mergeCell ref="AE475:AG475"/>
    <mergeCell ref="AK475:AO475"/>
    <mergeCell ref="AP475:AR475"/>
    <mergeCell ref="AV475:AZ475"/>
    <mergeCell ref="Z520:AD520"/>
    <mergeCell ref="AE520:AG520"/>
    <mergeCell ref="AK520:AO520"/>
    <mergeCell ref="AP520:AR520"/>
    <mergeCell ref="AV520:AZ520"/>
    <mergeCell ref="BA520:BC520"/>
    <mergeCell ref="Z498:AD498"/>
    <mergeCell ref="AE498:AG498"/>
    <mergeCell ref="AK498:AO498"/>
    <mergeCell ref="AP498:AR498"/>
    <mergeCell ref="AV498:AZ498"/>
    <mergeCell ref="BA498:BC498"/>
    <mergeCell ref="AE522:AG522"/>
    <mergeCell ref="AK522:AO522"/>
    <mergeCell ref="AP522:AR522"/>
    <mergeCell ref="AV522:AZ522"/>
    <mergeCell ref="BA522:BC522"/>
    <mergeCell ref="Z519:AD519"/>
    <mergeCell ref="AE519:AG519"/>
    <mergeCell ref="AK519:AO519"/>
    <mergeCell ref="AP519:AR519"/>
    <mergeCell ref="AV519:AZ519"/>
    <mergeCell ref="BA519:BC519"/>
    <mergeCell ref="Z518:AD518"/>
    <mergeCell ref="AE518:AG518"/>
    <mergeCell ref="AK518:AO518"/>
    <mergeCell ref="AP518:AR518"/>
    <mergeCell ref="AV518:AZ518"/>
    <mergeCell ref="BA518:BC518"/>
    <mergeCell ref="AP523:AR523"/>
    <mergeCell ref="AV523:AZ523"/>
    <mergeCell ref="A34:B34"/>
    <mergeCell ref="A35:B35"/>
    <mergeCell ref="A40:B40"/>
    <mergeCell ref="A41:B41"/>
    <mergeCell ref="A42:B42"/>
    <mergeCell ref="A44:B44"/>
    <mergeCell ref="A45:B45"/>
    <mergeCell ref="A46:B4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64:B164"/>
    <mergeCell ref="A106:B106"/>
    <mergeCell ref="A107:B107"/>
    <mergeCell ref="A108:B108"/>
    <mergeCell ref="A109:B109"/>
    <mergeCell ref="A110:B110"/>
    <mergeCell ref="A111:B111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65:B165"/>
    <mergeCell ref="A166:B166"/>
    <mergeCell ref="A182:B182"/>
    <mergeCell ref="A183:B183"/>
    <mergeCell ref="A184:B184"/>
    <mergeCell ref="A185:B185"/>
    <mergeCell ref="A201:B201"/>
    <mergeCell ref="A202:B202"/>
    <mergeCell ref="A203:B203"/>
    <mergeCell ref="A204:B204"/>
    <mergeCell ref="A220:B220"/>
    <mergeCell ref="A222:B222"/>
    <mergeCell ref="A320:B320"/>
    <mergeCell ref="A336:B336"/>
    <mergeCell ref="A238:B238"/>
    <mergeCell ref="A239:B239"/>
    <mergeCell ref="A240:B240"/>
    <mergeCell ref="A241:B241"/>
    <mergeCell ref="A139:B139"/>
    <mergeCell ref="A140:B140"/>
    <mergeCell ref="A141:B141"/>
    <mergeCell ref="A142:B142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533:B533"/>
    <mergeCell ref="A534:B534"/>
    <mergeCell ref="A535:B535"/>
    <mergeCell ref="A536:B536"/>
    <mergeCell ref="A537:B537"/>
    <mergeCell ref="A538:B538"/>
    <mergeCell ref="A337:B337"/>
    <mergeCell ref="A353:B353"/>
    <mergeCell ref="A354:B354"/>
    <mergeCell ref="A355:B355"/>
    <mergeCell ref="A356:B356"/>
    <mergeCell ref="A357:B357"/>
    <mergeCell ref="A468:B468"/>
    <mergeCell ref="A469:B469"/>
    <mergeCell ref="A504:B504"/>
    <mergeCell ref="A505:B505"/>
    <mergeCell ref="A506:B506"/>
    <mergeCell ref="A507:B507"/>
    <mergeCell ref="A508:B508"/>
    <mergeCell ref="A516:B516"/>
    <mergeCell ref="A517:B517"/>
    <mergeCell ref="A529:B529"/>
    <mergeCell ref="A530:B530"/>
    <mergeCell ref="S24:V24"/>
    <mergeCell ref="S25:V25"/>
    <mergeCell ref="S26:V26"/>
    <mergeCell ref="S27:V27"/>
    <mergeCell ref="S28:V28"/>
    <mergeCell ref="S29:V29"/>
    <mergeCell ref="S30:V30"/>
    <mergeCell ref="S31:V31"/>
    <mergeCell ref="S32:V32"/>
    <mergeCell ref="S33:V33"/>
    <mergeCell ref="S34:V34"/>
    <mergeCell ref="S35:V35"/>
    <mergeCell ref="S40:V40"/>
    <mergeCell ref="S41:V41"/>
    <mergeCell ref="S42:V42"/>
    <mergeCell ref="A531:B531"/>
    <mergeCell ref="A532:B532"/>
    <mergeCell ref="A242:B242"/>
    <mergeCell ref="A257:B257"/>
    <mergeCell ref="A258:B258"/>
    <mergeCell ref="A259:B259"/>
    <mergeCell ref="A260:B260"/>
    <mergeCell ref="A265:B265"/>
    <mergeCell ref="A266:B266"/>
    <mergeCell ref="A267:B267"/>
    <mergeCell ref="A268:B268"/>
    <mergeCell ref="A269:B269"/>
    <mergeCell ref="A285:B285"/>
    <mergeCell ref="A286:B286"/>
    <mergeCell ref="A302:B302"/>
    <mergeCell ref="A303:B303"/>
    <mergeCell ref="A319:B319"/>
    <mergeCell ref="Q3:R3"/>
    <mergeCell ref="S3:V3"/>
    <mergeCell ref="S595:V595"/>
    <mergeCell ref="A221:B221"/>
    <mergeCell ref="A33:B33"/>
    <mergeCell ref="A32:B32"/>
    <mergeCell ref="A31:B31"/>
    <mergeCell ref="A30:B30"/>
    <mergeCell ref="A29:B29"/>
    <mergeCell ref="A28:B28"/>
    <mergeCell ref="A27:B27"/>
    <mergeCell ref="A26:B26"/>
    <mergeCell ref="A25:B25"/>
    <mergeCell ref="A24:B24"/>
    <mergeCell ref="A23:B23"/>
    <mergeCell ref="A22:B22"/>
    <mergeCell ref="A21:B21"/>
    <mergeCell ref="A20:B20"/>
    <mergeCell ref="S4:V4"/>
    <mergeCell ref="S10:V10"/>
    <mergeCell ref="S39:V39"/>
    <mergeCell ref="S43:V43"/>
    <mergeCell ref="S47:V47"/>
    <mergeCell ref="S56:V56"/>
    <mergeCell ref="S67:V67"/>
    <mergeCell ref="S70:V70"/>
    <mergeCell ref="S73:V73"/>
    <mergeCell ref="S76:V76"/>
    <mergeCell ref="S79:V79"/>
    <mergeCell ref="S84:V84"/>
    <mergeCell ref="S90:V90"/>
    <mergeCell ref="S96:V96"/>
    <mergeCell ref="A19:B19"/>
    <mergeCell ref="S5:V5"/>
    <mergeCell ref="S6:V6"/>
    <mergeCell ref="S7:V7"/>
    <mergeCell ref="S11:V11"/>
    <mergeCell ref="S12:V12"/>
    <mergeCell ref="S13:V13"/>
    <mergeCell ref="S14:V14"/>
    <mergeCell ref="S15:V15"/>
    <mergeCell ref="S16:V16"/>
    <mergeCell ref="S17:V17"/>
    <mergeCell ref="S18:V18"/>
    <mergeCell ref="S19:V19"/>
    <mergeCell ref="S20:V20"/>
    <mergeCell ref="S21:V21"/>
    <mergeCell ref="S22:V22"/>
    <mergeCell ref="S23:V23"/>
    <mergeCell ref="A18:B18"/>
    <mergeCell ref="A17:B17"/>
    <mergeCell ref="A16:B16"/>
    <mergeCell ref="A15:B15"/>
    <mergeCell ref="A14:B14"/>
    <mergeCell ref="A13:B13"/>
    <mergeCell ref="A12:B12"/>
    <mergeCell ref="A11:B11"/>
    <mergeCell ref="A7:B7"/>
    <mergeCell ref="A6:B6"/>
    <mergeCell ref="A5:B5"/>
    <mergeCell ref="S44:V44"/>
    <mergeCell ref="S45:V45"/>
    <mergeCell ref="S46:V46"/>
    <mergeCell ref="S48:V48"/>
    <mergeCell ref="S49:V49"/>
    <mergeCell ref="S50:V50"/>
    <mergeCell ref="S51:V51"/>
    <mergeCell ref="S52:V52"/>
    <mergeCell ref="S53:V53"/>
    <mergeCell ref="S54:V54"/>
    <mergeCell ref="S55:V55"/>
    <mergeCell ref="S57:V57"/>
    <mergeCell ref="S58:V58"/>
    <mergeCell ref="S59:V59"/>
    <mergeCell ref="S60:V60"/>
    <mergeCell ref="S61:V61"/>
    <mergeCell ref="S62:V62"/>
    <mergeCell ref="S63:V63"/>
    <mergeCell ref="S64:V64"/>
    <mergeCell ref="S65:V65"/>
    <mergeCell ref="S66:V66"/>
    <mergeCell ref="S68:V68"/>
    <mergeCell ref="S69:V69"/>
    <mergeCell ref="S71:V71"/>
    <mergeCell ref="S72:V72"/>
    <mergeCell ref="S74:V74"/>
    <mergeCell ref="S75:V75"/>
    <mergeCell ref="S77:V77"/>
    <mergeCell ref="S78:V78"/>
    <mergeCell ref="S80:V80"/>
    <mergeCell ref="S81:V81"/>
    <mergeCell ref="S85:V85"/>
    <mergeCell ref="S86:V86"/>
    <mergeCell ref="S91:V91"/>
    <mergeCell ref="S92:V92"/>
    <mergeCell ref="S93:V93"/>
    <mergeCell ref="S94:V94"/>
    <mergeCell ref="S95:V95"/>
    <mergeCell ref="S97:V97"/>
    <mergeCell ref="S98:V98"/>
    <mergeCell ref="S99:V99"/>
    <mergeCell ref="S100:V100"/>
    <mergeCell ref="S101:V101"/>
    <mergeCell ref="S102:V102"/>
    <mergeCell ref="S103:V103"/>
    <mergeCell ref="S104:V104"/>
    <mergeCell ref="S105:V105"/>
    <mergeCell ref="S106:V106"/>
    <mergeCell ref="S107:V107"/>
    <mergeCell ref="S108:V108"/>
    <mergeCell ref="S109:V109"/>
    <mergeCell ref="S110:V110"/>
    <mergeCell ref="S111:V111"/>
    <mergeCell ref="S113:V113"/>
    <mergeCell ref="S114:V114"/>
    <mergeCell ref="S116:V116"/>
    <mergeCell ref="S117:V117"/>
    <mergeCell ref="S122:V122"/>
    <mergeCell ref="S123:V123"/>
    <mergeCell ref="S124:V124"/>
    <mergeCell ref="S125:V125"/>
    <mergeCell ref="S126:V126"/>
    <mergeCell ref="S128:V128"/>
    <mergeCell ref="S129:V129"/>
    <mergeCell ref="S130:V130"/>
    <mergeCell ref="S131:V131"/>
    <mergeCell ref="S132:V132"/>
    <mergeCell ref="S133:V133"/>
    <mergeCell ref="S112:V112"/>
    <mergeCell ref="S115:V115"/>
    <mergeCell ref="S134:V134"/>
    <mergeCell ref="S135:V135"/>
    <mergeCell ref="S136:V136"/>
    <mergeCell ref="S137:V137"/>
    <mergeCell ref="S138:V138"/>
    <mergeCell ref="S139:V139"/>
    <mergeCell ref="S140:V140"/>
    <mergeCell ref="S141:V141"/>
    <mergeCell ref="S142:V142"/>
    <mergeCell ref="S144:V144"/>
    <mergeCell ref="S145:V145"/>
    <mergeCell ref="S147:V147"/>
    <mergeCell ref="S152:V152"/>
    <mergeCell ref="S153:V153"/>
    <mergeCell ref="S154:V154"/>
    <mergeCell ref="S155:V155"/>
    <mergeCell ref="S156:V156"/>
    <mergeCell ref="S143:V143"/>
    <mergeCell ref="S146:V146"/>
    <mergeCell ref="S151:V151"/>
    <mergeCell ref="S157:V157"/>
    <mergeCell ref="S158:V158"/>
    <mergeCell ref="S159:V159"/>
    <mergeCell ref="S160:V160"/>
    <mergeCell ref="S161:V161"/>
    <mergeCell ref="S162:V162"/>
    <mergeCell ref="S163:V163"/>
    <mergeCell ref="S164:V164"/>
    <mergeCell ref="S165:V165"/>
    <mergeCell ref="S166:V166"/>
    <mergeCell ref="S168:V168"/>
    <mergeCell ref="S169:V169"/>
    <mergeCell ref="S170:V170"/>
    <mergeCell ref="S171:V171"/>
    <mergeCell ref="S172:V172"/>
    <mergeCell ref="S174:V174"/>
    <mergeCell ref="S175:V175"/>
    <mergeCell ref="S167:V167"/>
    <mergeCell ref="S177:V177"/>
    <mergeCell ref="S182:V182"/>
    <mergeCell ref="S183:V183"/>
    <mergeCell ref="S184:V184"/>
    <mergeCell ref="S185:V185"/>
    <mergeCell ref="S187:V187"/>
    <mergeCell ref="S188:V188"/>
    <mergeCell ref="S189:V189"/>
    <mergeCell ref="S190:V190"/>
    <mergeCell ref="S191:V191"/>
    <mergeCell ref="S193:V193"/>
    <mergeCell ref="S194:V194"/>
    <mergeCell ref="S196:V196"/>
    <mergeCell ref="S201:V201"/>
    <mergeCell ref="S202:V202"/>
    <mergeCell ref="S203:V203"/>
    <mergeCell ref="S204:V204"/>
    <mergeCell ref="S206:V206"/>
    <mergeCell ref="S207:V207"/>
    <mergeCell ref="S208:V208"/>
    <mergeCell ref="S209:V209"/>
    <mergeCell ref="S210:V210"/>
    <mergeCell ref="S212:V212"/>
    <mergeCell ref="S213:V213"/>
    <mergeCell ref="S215:V215"/>
    <mergeCell ref="S220:V220"/>
    <mergeCell ref="S221:V221"/>
    <mergeCell ref="S222:V222"/>
    <mergeCell ref="S224:V224"/>
    <mergeCell ref="S225:V225"/>
    <mergeCell ref="S226:V226"/>
    <mergeCell ref="S227:V227"/>
    <mergeCell ref="S228:V228"/>
    <mergeCell ref="S230:V230"/>
    <mergeCell ref="S229:V229"/>
    <mergeCell ref="S219:V219"/>
    <mergeCell ref="S223:V223"/>
    <mergeCell ref="S231:V231"/>
    <mergeCell ref="S233:V233"/>
    <mergeCell ref="S238:V238"/>
    <mergeCell ref="S239:V239"/>
    <mergeCell ref="S240:V240"/>
    <mergeCell ref="S241:V241"/>
    <mergeCell ref="S242:V242"/>
    <mergeCell ref="S244:V244"/>
    <mergeCell ref="S245:V245"/>
    <mergeCell ref="S246:V246"/>
    <mergeCell ref="S247:V247"/>
    <mergeCell ref="S248:V248"/>
    <mergeCell ref="S250:V250"/>
    <mergeCell ref="S251:V251"/>
    <mergeCell ref="S253:V253"/>
    <mergeCell ref="S257:V257"/>
    <mergeCell ref="S258:V258"/>
    <mergeCell ref="S259:V259"/>
    <mergeCell ref="S260:V260"/>
    <mergeCell ref="S265:V265"/>
    <mergeCell ref="S266:V266"/>
    <mergeCell ref="S267:V267"/>
    <mergeCell ref="S268:V268"/>
    <mergeCell ref="S269:V269"/>
    <mergeCell ref="S271:V271"/>
    <mergeCell ref="S272:V272"/>
    <mergeCell ref="S273:V273"/>
    <mergeCell ref="S274:V274"/>
    <mergeCell ref="S275:V275"/>
    <mergeCell ref="S277:V277"/>
    <mergeCell ref="S278:V278"/>
    <mergeCell ref="S280:V280"/>
    <mergeCell ref="S285:V285"/>
    <mergeCell ref="S286:V286"/>
    <mergeCell ref="S270:V270"/>
    <mergeCell ref="S276:V276"/>
    <mergeCell ref="S279:V279"/>
    <mergeCell ref="S284:V284"/>
    <mergeCell ref="S288:V288"/>
    <mergeCell ref="S289:V289"/>
    <mergeCell ref="S290:V290"/>
    <mergeCell ref="S291:V291"/>
    <mergeCell ref="S292:V292"/>
    <mergeCell ref="S294:V294"/>
    <mergeCell ref="S295:V295"/>
    <mergeCell ref="S297:V297"/>
    <mergeCell ref="S302:V302"/>
    <mergeCell ref="S303:V303"/>
    <mergeCell ref="S305:V305"/>
    <mergeCell ref="S306:V306"/>
    <mergeCell ref="S307:V307"/>
    <mergeCell ref="S308:V308"/>
    <mergeCell ref="S309:V309"/>
    <mergeCell ref="S311:V311"/>
    <mergeCell ref="S312:V312"/>
    <mergeCell ref="S314:V314"/>
    <mergeCell ref="S319:V319"/>
    <mergeCell ref="S320:V320"/>
    <mergeCell ref="S322:V322"/>
    <mergeCell ref="S323:V323"/>
    <mergeCell ref="S324:V324"/>
    <mergeCell ref="S325:V325"/>
    <mergeCell ref="S326:V326"/>
    <mergeCell ref="S328:V328"/>
    <mergeCell ref="S329:V329"/>
    <mergeCell ref="S331:V331"/>
    <mergeCell ref="S336:V336"/>
    <mergeCell ref="S337:V337"/>
    <mergeCell ref="S339:V339"/>
    <mergeCell ref="S340:V340"/>
    <mergeCell ref="S341:V341"/>
    <mergeCell ref="S342:V342"/>
    <mergeCell ref="S343:V343"/>
    <mergeCell ref="S345:V345"/>
    <mergeCell ref="S346:V346"/>
    <mergeCell ref="S348:V348"/>
    <mergeCell ref="S353:V353"/>
    <mergeCell ref="S354:V354"/>
    <mergeCell ref="S355:V355"/>
    <mergeCell ref="S356:V356"/>
    <mergeCell ref="S357:V357"/>
    <mergeCell ref="S359:V359"/>
    <mergeCell ref="S360:V360"/>
    <mergeCell ref="S361:V361"/>
    <mergeCell ref="S362:V362"/>
    <mergeCell ref="S363:V363"/>
    <mergeCell ref="S365:V365"/>
    <mergeCell ref="S366:V366"/>
    <mergeCell ref="S368:V368"/>
    <mergeCell ref="S347:V347"/>
    <mergeCell ref="S352:V352"/>
    <mergeCell ref="S358:V358"/>
    <mergeCell ref="S364:V364"/>
    <mergeCell ref="S367:V367"/>
    <mergeCell ref="S370:V370"/>
    <mergeCell ref="S371:V371"/>
    <mergeCell ref="S372:V372"/>
    <mergeCell ref="S377:V377"/>
    <mergeCell ref="S378:V378"/>
    <mergeCell ref="S379:V379"/>
    <mergeCell ref="S380:V380"/>
    <mergeCell ref="S381:V381"/>
    <mergeCell ref="S386:V386"/>
    <mergeCell ref="S387:V387"/>
    <mergeCell ref="S388:V388"/>
    <mergeCell ref="S389:V389"/>
    <mergeCell ref="S390:V390"/>
    <mergeCell ref="S382:V382"/>
    <mergeCell ref="S383:V383"/>
    <mergeCell ref="S384:V384"/>
    <mergeCell ref="S391:V391"/>
    <mergeCell ref="S392:V392"/>
    <mergeCell ref="S393:V393"/>
    <mergeCell ref="S395:V395"/>
    <mergeCell ref="S396:V396"/>
    <mergeCell ref="S397:V397"/>
    <mergeCell ref="S399:V399"/>
    <mergeCell ref="S400:V400"/>
    <mergeCell ref="S401:V401"/>
    <mergeCell ref="S403:V403"/>
    <mergeCell ref="S404:V404"/>
    <mergeCell ref="S406:V406"/>
    <mergeCell ref="S411:V411"/>
    <mergeCell ref="S412:V412"/>
    <mergeCell ref="S413:V413"/>
    <mergeCell ref="S414:V414"/>
    <mergeCell ref="S416:V416"/>
    <mergeCell ref="S417:V417"/>
    <mergeCell ref="S405:V405"/>
    <mergeCell ref="S410:V410"/>
    <mergeCell ref="S415:V415"/>
    <mergeCell ref="S394:V394"/>
    <mergeCell ref="S398:V398"/>
    <mergeCell ref="S402:V402"/>
    <mergeCell ref="S418:V418"/>
    <mergeCell ref="S419:V419"/>
    <mergeCell ref="S424:V424"/>
    <mergeCell ref="S425:V425"/>
    <mergeCell ref="S426:V426"/>
    <mergeCell ref="S427:V427"/>
    <mergeCell ref="S429:V429"/>
    <mergeCell ref="S430:V430"/>
    <mergeCell ref="S431:V431"/>
    <mergeCell ref="S432:V432"/>
    <mergeCell ref="S434:V434"/>
    <mergeCell ref="S435:V435"/>
    <mergeCell ref="S436:V436"/>
    <mergeCell ref="S438:V438"/>
    <mergeCell ref="S439:V439"/>
    <mergeCell ref="S441:V441"/>
    <mergeCell ref="S442:V442"/>
    <mergeCell ref="S423:V423"/>
    <mergeCell ref="S449:V449"/>
    <mergeCell ref="S453:V453"/>
    <mergeCell ref="S454:V454"/>
    <mergeCell ref="S455:V455"/>
    <mergeCell ref="S456:V456"/>
    <mergeCell ref="S457:V457"/>
    <mergeCell ref="S458:V458"/>
    <mergeCell ref="S462:V462"/>
    <mergeCell ref="S463:V463"/>
    <mergeCell ref="S468:V468"/>
    <mergeCell ref="S469:V469"/>
    <mergeCell ref="S471:V471"/>
    <mergeCell ref="S472:V472"/>
    <mergeCell ref="S473:V473"/>
    <mergeCell ref="S474:V474"/>
    <mergeCell ref="S475:V475"/>
    <mergeCell ref="S480:V480"/>
    <mergeCell ref="S481:V481"/>
    <mergeCell ref="S482:V482"/>
    <mergeCell ref="S484:V484"/>
    <mergeCell ref="S485:V485"/>
    <mergeCell ref="S486:V486"/>
    <mergeCell ref="S487:V487"/>
    <mergeCell ref="S488:V488"/>
    <mergeCell ref="S492:V492"/>
    <mergeCell ref="S493:V493"/>
    <mergeCell ref="S498:V498"/>
    <mergeCell ref="S499:V499"/>
    <mergeCell ref="S500:V500"/>
    <mergeCell ref="S501:V501"/>
    <mergeCell ref="S502:V502"/>
    <mergeCell ref="S504:V504"/>
    <mergeCell ref="S505:V505"/>
    <mergeCell ref="S506:V506"/>
    <mergeCell ref="S507:V507"/>
    <mergeCell ref="S508:V508"/>
    <mergeCell ref="S510:V510"/>
    <mergeCell ref="S511:V511"/>
    <mergeCell ref="S516:V516"/>
    <mergeCell ref="S517:V517"/>
    <mergeCell ref="S519:V519"/>
    <mergeCell ref="S520:V520"/>
    <mergeCell ref="S521:V521"/>
    <mergeCell ref="S522:V522"/>
    <mergeCell ref="S523:V523"/>
    <mergeCell ref="S527:V527"/>
    <mergeCell ref="S528:V528"/>
    <mergeCell ref="S529:V529"/>
    <mergeCell ref="S530:V530"/>
    <mergeCell ref="S531:V531"/>
    <mergeCell ref="S532:V532"/>
    <mergeCell ref="S577:V577"/>
    <mergeCell ref="S583:V583"/>
    <mergeCell ref="S584:V584"/>
    <mergeCell ref="S585:V585"/>
    <mergeCell ref="S586:V586"/>
    <mergeCell ref="S587:V587"/>
    <mergeCell ref="S588:V588"/>
    <mergeCell ref="S592:V592"/>
    <mergeCell ref="S596:V596"/>
    <mergeCell ref="S597:V597"/>
    <mergeCell ref="S598:V598"/>
    <mergeCell ref="S599:V599"/>
    <mergeCell ref="S600:V600"/>
    <mergeCell ref="S533:V533"/>
    <mergeCell ref="S534:V534"/>
    <mergeCell ref="S535:V535"/>
    <mergeCell ref="S536:V536"/>
    <mergeCell ref="S537:V537"/>
    <mergeCell ref="S538:V538"/>
    <mergeCell ref="S539:V539"/>
    <mergeCell ref="S540:V540"/>
    <mergeCell ref="S542:V542"/>
    <mergeCell ref="S543:V543"/>
    <mergeCell ref="S545:V545"/>
    <mergeCell ref="S546:V546"/>
    <mergeCell ref="S550:V550"/>
    <mergeCell ref="S551:V551"/>
    <mergeCell ref="S557:V557"/>
    <mergeCell ref="S561:V561"/>
    <mergeCell ref="S562:V562"/>
    <mergeCell ref="S544:V544"/>
    <mergeCell ref="S549:V549"/>
  </mergeCells>
  <phoneticPr fontId="4" type="noConversion"/>
  <dataValidations xWindow="180" yWindow="499" count="27">
    <dataValidation allowBlank="1" showInputMessage="1" showErrorMessage="1" prompt="Enter description" sqref="B596:B600 B583:B588 B519:B523 B557 B562 B542:B543 B498:B502 B545:B546 B550:B551 B416:B419 B399:B401 B406 B386:B393 B377:B384 B395:B397 B577 B177 B368 B365:B366 B271:B275 B277:B278 B253 B288:B292 B294:B295 B297 B305:B309 B280 B311:B312 B314 B322:B326 B328:B329 B331 B339:B343 B345:B346 B348 B359:B363 B168:B172 B250:B251 B212:B213 B244:B248 B233 B230:B231 B224:B228 B215 B206:B210 B85:B86 B196 B193:B194 B187:B191 B116:B117 B113:B114 B91:B95 B370:B372 B144:B145 B147 B122:B126 B174:B175 B471:B475 B411:B414 B429:B432 B424:B427 B403:B404 B441:B442 B438:B439 B448:B449 B444:B446 B462:B463 B456:B458 B492:B493 B453:B454 B77 B434:B436 B510:B511 B484:B488 B480:B482" xr:uid="{00000000-0002-0000-0400-000000000000}"/>
    <dataValidation type="list" allowBlank="1" showInputMessage="1" showErrorMessage="1" errorTitle="DROP-DOWN OPTION" error="Select title from drop-down list." prompt="Select title from drop-down list." sqref="A516:A517" xr:uid="{00000000-0002-0000-0400-000002000000}">
      <formula1>$B$975:$B$982</formula1>
    </dataValidation>
    <dataValidation type="list" allowBlank="1" showInputMessage="1" showErrorMessage="1" errorTitle="DROP-DOWN OPTION" error="Select title from drop-down list." prompt="Select title from drop-down list." sqref="A529:A538" xr:uid="{00000000-0002-0000-0400-000003000000}">
      <formula1>$B$986:$B$1006</formula1>
    </dataValidation>
    <dataValidation type="list" allowBlank="1" showInputMessage="1" showErrorMessage="1" errorTitle="DROP DOWN OPTION" error="Select from Drop-Down List." prompt="Select title from drop-down list." sqref="A468:A469" xr:uid="{00000000-0002-0000-0400-000004000000}">
      <formula1>$B$945:$B$950</formula1>
    </dataValidation>
    <dataValidation type="list" allowBlank="1" showInputMessage="1" showErrorMessage="1" errorTitle="DROP-DOWN OPTION" error="Select from Drop-Down Lsit." prompt="Select title from drop-down list." sqref="A268:A269" xr:uid="{00000000-0002-0000-0400-000005000000}">
      <formula1>$B$860:$B$868</formula1>
    </dataValidation>
    <dataValidation type="list" allowBlank="1" showInputMessage="1" showErrorMessage="1" errorTitle="DROP-DOWN OPTION" error="Select from Drop-Down List." prompt="Select title from drop-down list." sqref="A285:A286" xr:uid="{00000000-0002-0000-0400-000006000000}">
      <formula1>$B$875:$B$877</formula1>
    </dataValidation>
    <dataValidation type="list" allowBlank="1" showInputMessage="1" showErrorMessage="1" errorTitle="DROP-DOWN OPTION" error="Select from Drop-Down List." prompt="Select title from drop-down list." sqref="A302:A303" xr:uid="{00000000-0002-0000-0400-000007000000}">
      <formula1>$B$884:$B$885</formula1>
    </dataValidation>
    <dataValidation type="list" allowBlank="1" showInputMessage="1" showErrorMessage="1" errorTitle="DROP-DOWN OPTION" error="Select from Drop-Down List." prompt="Select title from drop-down list." sqref="A319:A320" xr:uid="{00000000-0002-0000-0400-000008000000}">
      <formula1>$B$892:$B$893</formula1>
    </dataValidation>
    <dataValidation type="list" allowBlank="1" showInputMessage="1" showErrorMessage="1" errorTitle="DROP-DOWN OPTION" error="Select from Drop-Down List." prompt="Select title from drop-down list." sqref="A336:A337" xr:uid="{00000000-0002-0000-0400-000009000000}">
      <formula1>$B$901:$B$902</formula1>
    </dataValidation>
    <dataValidation type="list" allowBlank="1" showInputMessage="1" showErrorMessage="1" errorTitle="DROP-DOWN OPTION" error="Select from Drop-Down List." prompt="Select title from drop-down list." sqref="A353:A357" xr:uid="{00000000-0002-0000-0400-00000A000000}">
      <formula1>$B$909:$B$914</formula1>
    </dataValidation>
    <dataValidation type="list" allowBlank="1" showInputMessage="1" showErrorMessage="1" errorTitle="DROP-DOWN OPTION" error="Select from Drop-Down List." prompt="Select title from drop-down list." sqref="A182:A185" xr:uid="{00000000-0002-0000-0400-00000B000000}">
      <formula1>$B$797:$B$802</formula1>
    </dataValidation>
    <dataValidation type="list" allowBlank="1" showInputMessage="1" showErrorMessage="1" errorTitle="DROP-DOWN OPTION" error="Select from Drop-Down List." prompt="Select title from drop-down list." sqref="A202:A204" xr:uid="{00000000-0002-0000-0400-00000C000000}">
      <formula1>$B$809:$B$821</formula1>
    </dataValidation>
    <dataValidation type="list" allowBlank="1" showInputMessage="1" showErrorMessage="1" errorTitle="DROP-DOWN OPTION" error="Select from Drop-Down List." prompt="Select title from drop-down list." sqref="A220:A222" xr:uid="{00000000-0002-0000-0400-00000D000000}">
      <formula1>$B$828:$B$830</formula1>
    </dataValidation>
    <dataValidation type="list" allowBlank="1" showInputMessage="1" showErrorMessage="1" errorTitle="DROP-DOWN OPTION" error="Select from Drop-Down List." prompt="Select title from drop-down list." sqref="A257:A260" xr:uid="{00000000-0002-0000-0400-00000F000000}">
      <formula1>$B$853:$B$856</formula1>
    </dataValidation>
    <dataValidation type="list" allowBlank="1" showInputMessage="1" showErrorMessage="1" errorTitle="DROP-DOWN OPTION" error="Select from Drop-Down List." prompt="Select title from drop-down list." sqref="A152:A166" xr:uid="{00000000-0002-0000-0400-000010000000}">
      <formula1>$B$758:$B$790</formula1>
    </dataValidation>
    <dataValidation type="list" allowBlank="1" showInputMessage="1" showErrorMessage="1" errorTitle="DROP-DOWN OPTION" error="Select from Drop-Down List." prompt="Select title from drop-down list." sqref="A97:A111" xr:uid="{00000000-0002-0000-0400-000011000000}">
      <formula1>$B$694:$B$719</formula1>
    </dataValidation>
    <dataValidation allowBlank="1" showInputMessage="1" showErrorMessage="1" prompt="Enter Role &amp;/or Description" sqref="B48:B55 B80:B81 B68:B69 B71:B72 B74:B75 B57:B66 B78" xr:uid="{00000000-0002-0000-0400-000013000000}"/>
    <dataValidation type="list" allowBlank="1" showInputMessage="1" showErrorMessage="1" errorTitle="DROP-DOWN OPTION" error="Select from drop-down list." prompt="Select title from drop-down list." sqref="A5:A7" xr:uid="{00000000-0002-0000-0400-000014000000}">
      <formula1>$B$606:$B$608</formula1>
    </dataValidation>
    <dataValidation type="list" allowBlank="1" showInputMessage="1" showErrorMessage="1" errorTitle="DROP-DOWN OPTION" error="Select from drop-down list." prompt="Select title from drop-down list." sqref="A40:A42" xr:uid="{00000000-0002-0000-0400-000016000000}">
      <formula1>$B$668:$B$674</formula1>
    </dataValidation>
    <dataValidation type="list" allowBlank="1" showInputMessage="1" showErrorMessage="1" errorTitle="DROP-DOWN OPTION" error="Select from Drop-Down List." prompt="Select title from drop-down list." sqref="A44:A46" xr:uid="{00000000-0002-0000-0400-000017000000}">
      <formula1>$B$677:$B$680</formula1>
    </dataValidation>
    <dataValidation type="list" allowBlank="1" showInputMessage="1" showErrorMessage="1" errorTitle="DROP-DOWN OPTION" error="Select from Drop-Down List." prompt="Select title from drop-down list." sqref="A141:A142" xr:uid="{00000000-0002-0000-0400-000018000000}">
      <formula1>$B$726:$B$752</formula1>
    </dataValidation>
    <dataValidation type="list" allowBlank="1" showInputMessage="1" showErrorMessage="1" errorTitle="DROP-DOWN OPTION" error="Select from drop-down list." prompt="Select from drop-down list." sqref="A504:A508" xr:uid="{00000000-0002-0000-0400-000019000000}">
      <formula1>$B$960:$B$969</formula1>
    </dataValidation>
    <dataValidation type="list" allowBlank="1" showInputMessage="1" showErrorMessage="1" errorTitle="DROP-DOWN OPTION" error="Select from Drop-Down List." prompt="Select title from drop-down list." sqref="A128:A140" xr:uid="{00000000-0002-0000-0400-00001A000000}">
      <formula1>$B$727:$B$753</formula1>
    </dataValidation>
    <dataValidation type="list" allowBlank="1" showInputMessage="1" showErrorMessage="1" errorTitle="DROP-DOWN OPTION" error="Select from Drop-Down Lsit." prompt="Select title from drop-down list." sqref="A265:A267" xr:uid="{00000000-0002-0000-0400-00001D000000}">
      <formula1>$B$861:$B$869</formula1>
    </dataValidation>
    <dataValidation type="list" allowBlank="1" showInputMessage="1" showErrorMessage="1" errorTitle="DROP-DOWN OPTION" error="Select from Drop-Down List." prompt="Select title from drop-down list." sqref="A201" xr:uid="{00000000-0002-0000-0400-00001B000000}">
      <formula1>$B$810:$B$821</formula1>
    </dataValidation>
    <dataValidation type="list" allowBlank="1" showInputMessage="1" showErrorMessage="1" errorTitle="DROP-DOWN OPTION" error="Select from Drop-Down List." prompt="Select title from drop-down list." sqref="A238:A242" xr:uid="{00000000-0002-0000-0400-00000E000000}">
      <formula1>$B$838:$B$847</formula1>
    </dataValidation>
    <dataValidation type="list" allowBlank="1" showInputMessage="1" showErrorMessage="1" errorTitle="DROP-DOWN OPTION" error="Select from Drop-Down List." prompt="Select title from drop-down list." sqref="A11:A35" xr:uid="{00000000-0002-0000-0400-000015000000}">
      <formula1>$B$611:$B$664</formula1>
    </dataValidation>
  </dataValidations>
  <printOptions horizontalCentered="1"/>
  <pageMargins left="0.19685039370078741" right="0" top="0.35433070866141736" bottom="0.31496062992125984" header="0.19685039370078741" footer="0.15748031496062992"/>
  <pageSetup paperSize="9" fitToHeight="16" orientation="landscape" r:id="rId1"/>
  <headerFooter alignWithMargins="0">
    <oddHeader>&amp;R&amp;6&amp;Z&amp;F</oddHeader>
    <oddFooter>&amp;L&amp;8Compiled by: S.A.B.C. Ltd - Updated March 2023&amp;R&amp;8Printed: &amp;D - Sheet 5 - 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indexed="20"/>
    <pageSetUpPr fitToPage="1"/>
  </sheetPr>
  <dimension ref="A1:J78"/>
  <sheetViews>
    <sheetView showGridLines="0" showRuler="0" view="pageLayout" zoomScaleNormal="75" workbookViewId="0">
      <selection activeCell="B12" sqref="B12:C12"/>
    </sheetView>
  </sheetViews>
  <sheetFormatPr defaultColWidth="9.5703125" defaultRowHeight="15.75" customHeight="1"/>
  <cols>
    <col min="1" max="2" width="9.5703125" style="213" customWidth="1"/>
    <col min="3" max="3" width="9.5703125" style="204" customWidth="1"/>
    <col min="4" max="4" width="13.28515625" style="204" customWidth="1"/>
    <col min="5" max="7" width="12.5703125" style="204" customWidth="1"/>
    <col min="8" max="10" width="7.140625" style="204" customWidth="1"/>
    <col min="11" max="16384" width="9.5703125" style="204"/>
  </cols>
  <sheetData>
    <row r="1" spans="1:10" ht="15.75" customHeight="1">
      <c r="A1" s="1623" t="s">
        <v>1041</v>
      </c>
      <c r="B1" s="1624"/>
      <c r="C1" s="1624"/>
      <c r="D1" s="1624"/>
      <c r="E1" s="1624"/>
      <c r="F1" s="1624"/>
      <c r="G1" s="1624"/>
      <c r="H1" s="1624"/>
      <c r="I1" s="1624"/>
      <c r="J1" s="1625"/>
    </row>
    <row r="2" spans="1:10" ht="16.5" customHeight="1">
      <c r="A2" s="1591" t="s">
        <v>1042</v>
      </c>
      <c r="B2" s="1592"/>
      <c r="C2" s="1592"/>
      <c r="D2" s="1592"/>
      <c r="E2" s="1592"/>
      <c r="F2" s="1592"/>
      <c r="G2" s="1592"/>
      <c r="H2" s="1592"/>
      <c r="I2" s="1592"/>
      <c r="J2" s="1593"/>
    </row>
    <row r="3" spans="1:10" ht="12.75" customHeight="1">
      <c r="A3" s="1594" t="s">
        <v>1043</v>
      </c>
      <c r="B3" s="1594"/>
      <c r="C3" s="1594"/>
      <c r="D3" s="1594"/>
      <c r="E3" s="195">
        <f>('Prod. Info'!C2)</f>
        <v>0</v>
      </c>
      <c r="F3" s="287"/>
      <c r="G3" s="287"/>
      <c r="H3" s="743"/>
      <c r="I3" s="743"/>
      <c r="J3" s="439"/>
    </row>
    <row r="4" spans="1:10" ht="2.25" customHeight="1">
      <c r="A4" s="444"/>
      <c r="C4" s="288"/>
      <c r="D4" s="288"/>
      <c r="E4" s="288"/>
      <c r="F4" s="288"/>
      <c r="J4" s="445"/>
    </row>
    <row r="5" spans="1:10" ht="12.75" customHeight="1">
      <c r="A5" s="1594" t="s">
        <v>1044</v>
      </c>
      <c r="B5" s="1594"/>
      <c r="C5" s="1594"/>
      <c r="D5" s="1600">
        <f>('Prod. Info'!C20)</f>
        <v>0</v>
      </c>
      <c r="E5" s="1601"/>
      <c r="F5" s="1601"/>
      <c r="G5" s="1601"/>
      <c r="H5" s="1601"/>
      <c r="I5" s="1601"/>
      <c r="J5" s="1602"/>
    </row>
    <row r="6" spans="1:10" ht="3.75" customHeight="1">
      <c r="A6" s="444"/>
      <c r="C6" s="288"/>
      <c r="D6" s="289"/>
      <c r="E6" s="290"/>
      <c r="H6" s="438"/>
      <c r="I6" s="438"/>
      <c r="J6" s="446"/>
    </row>
    <row r="7" spans="1:10" ht="12.75" customHeight="1">
      <c r="A7" s="982">
        <f>'Prod. Info'!B38</f>
        <v>0</v>
      </c>
      <c r="B7" s="1597" t="str">
        <f>'Prod. Info'!B37</f>
        <v>LP-000</v>
      </c>
      <c r="C7" s="1597"/>
      <c r="D7" s="980" t="s">
        <v>171</v>
      </c>
      <c r="E7" s="1001">
        <f>'Prod. Info'!C5</f>
        <v>0</v>
      </c>
      <c r="F7" s="2205" t="s">
        <v>172</v>
      </c>
      <c r="G7" s="1001">
        <f>'Prod. Info'!D5</f>
        <v>0</v>
      </c>
      <c r="H7" s="1598" t="s">
        <v>173</v>
      </c>
      <c r="I7" s="1599"/>
      <c r="J7" s="437">
        <f>SUM(E7*G7)</f>
        <v>0</v>
      </c>
    </row>
    <row r="8" spans="1:10" ht="12.75" hidden="1" customHeight="1">
      <c r="A8" s="451">
        <f>'Prod. Info'!C38</f>
        <v>0</v>
      </c>
      <c r="B8" s="1596">
        <f>'Prod. Info'!C37</f>
        <v>0</v>
      </c>
      <c r="C8" s="1596"/>
      <c r="D8" s="980" t="s">
        <v>171</v>
      </c>
      <c r="E8" s="1001">
        <f>'Prod. Info'!C8</f>
        <v>0</v>
      </c>
      <c r="F8" s="2205" t="s">
        <v>172</v>
      </c>
      <c r="G8" s="1001">
        <f>'Prod. Info'!D8</f>
        <v>0</v>
      </c>
      <c r="H8" s="1598" t="s">
        <v>173</v>
      </c>
      <c r="I8" s="1599"/>
      <c r="J8" s="437">
        <f>SUM(E8*G8)</f>
        <v>0</v>
      </c>
    </row>
    <row r="9" spans="1:10" ht="12.75" hidden="1" customHeight="1">
      <c r="A9" s="451">
        <f>'Prod. Info'!D38</f>
        <v>0</v>
      </c>
      <c r="B9" s="1596">
        <f>'Prod. Info'!D37</f>
        <v>0</v>
      </c>
      <c r="C9" s="1596"/>
      <c r="D9" s="980" t="s">
        <v>171</v>
      </c>
      <c r="E9" s="1001">
        <f>'Prod. Info'!C11</f>
        <v>0</v>
      </c>
      <c r="F9" s="2205" t="s">
        <v>172</v>
      </c>
      <c r="G9" s="1001">
        <f>'Prod. Info'!D11</f>
        <v>0</v>
      </c>
      <c r="H9" s="1598" t="s">
        <v>173</v>
      </c>
      <c r="I9" s="1599"/>
      <c r="J9" s="437">
        <f>SUM(E9*G9)</f>
        <v>0</v>
      </c>
    </row>
    <row r="10" spans="1:10" ht="12.75" customHeight="1">
      <c r="A10" s="447"/>
      <c r="B10" s="288"/>
      <c r="C10" s="438"/>
      <c r="D10" s="987"/>
      <c r="E10" s="289"/>
      <c r="F10" s="987"/>
      <c r="G10" s="441"/>
      <c r="H10" s="1486" t="s">
        <v>1045</v>
      </c>
      <c r="I10" s="1487"/>
      <c r="J10" s="448">
        <f>SUM(J7:J9)</f>
        <v>0</v>
      </c>
    </row>
    <row r="11" spans="1:10" ht="2.25" customHeight="1">
      <c r="A11" s="689"/>
      <c r="B11" s="288"/>
      <c r="C11" s="438"/>
      <c r="D11" s="987"/>
      <c r="E11" s="289"/>
      <c r="F11" s="987"/>
      <c r="H11" s="291"/>
      <c r="I11" s="291"/>
      <c r="J11" s="690"/>
    </row>
    <row r="12" spans="1:10" ht="12.75" customHeight="1">
      <c r="A12" s="981">
        <f>'Prod. Info'!E38</f>
        <v>0</v>
      </c>
      <c r="B12" s="1595">
        <f>'Prod. Info'!E37</f>
        <v>0</v>
      </c>
      <c r="C12" s="1595"/>
      <c r="D12" s="980" t="s">
        <v>171</v>
      </c>
      <c r="E12" s="1002">
        <f>'Prod. Info'!C17</f>
        <v>0</v>
      </c>
      <c r="F12" s="2205" t="s">
        <v>172</v>
      </c>
      <c r="G12" s="1002">
        <f>'Prod. Info'!D17</f>
        <v>0</v>
      </c>
      <c r="H12" s="1609" t="s">
        <v>175</v>
      </c>
      <c r="I12" s="1610"/>
      <c r="J12" s="692">
        <f>SUM(E12*G12)</f>
        <v>0</v>
      </c>
    </row>
    <row r="13" spans="1:10" ht="2.25" customHeight="1">
      <c r="A13" s="444"/>
      <c r="C13" s="288"/>
      <c r="D13" s="289"/>
      <c r="E13" s="290"/>
      <c r="G13" s="291"/>
      <c r="H13" s="996"/>
      <c r="I13" s="996"/>
      <c r="J13" s="449"/>
    </row>
    <row r="14" spans="1:10" ht="12.75" customHeight="1">
      <c r="A14" s="1594" t="s">
        <v>1046</v>
      </c>
      <c r="B14" s="1594"/>
      <c r="C14" s="1594"/>
      <c r="D14" s="1600">
        <f>'Prod. Info'!C21</f>
        <v>0</v>
      </c>
      <c r="E14" s="1601"/>
      <c r="F14" s="1601"/>
      <c r="G14" s="1601"/>
      <c r="H14" s="1601"/>
      <c r="I14" s="1601"/>
      <c r="J14" s="1602"/>
    </row>
    <row r="15" spans="1:10" ht="12.75" customHeight="1">
      <c r="A15" s="1594" t="s">
        <v>1047</v>
      </c>
      <c r="B15" s="1594"/>
      <c r="C15" s="1594"/>
      <c r="D15" s="195">
        <f>'Prod. Info'!C22</f>
        <v>0</v>
      </c>
      <c r="E15" s="439"/>
      <c r="F15" s="379" t="s">
        <v>1048</v>
      </c>
      <c r="G15" s="1600">
        <f>'Prod. Info'!C23</f>
        <v>0</v>
      </c>
      <c r="H15" s="1601"/>
      <c r="I15" s="1601"/>
      <c r="J15" s="1602"/>
    </row>
    <row r="16" spans="1:10" ht="12.75" customHeight="1">
      <c r="A16" s="1594" t="s">
        <v>1049</v>
      </c>
      <c r="B16" s="1594"/>
      <c r="C16" s="1594"/>
      <c r="D16" s="195">
        <f>'Prod. Info'!C24</f>
        <v>0</v>
      </c>
      <c r="E16" s="439"/>
      <c r="F16" s="745"/>
      <c r="G16" s="1603"/>
      <c r="H16" s="1603"/>
      <c r="I16" s="1603"/>
      <c r="J16" s="1604"/>
    </row>
    <row r="17" spans="1:10" ht="2.25" customHeight="1">
      <c r="A17" s="444"/>
      <c r="C17" s="288"/>
      <c r="D17" s="288"/>
      <c r="J17" s="445"/>
    </row>
    <row r="18" spans="1:10" ht="12.75" customHeight="1">
      <c r="A18" s="1594" t="s">
        <v>1050</v>
      </c>
      <c r="B18" s="1594"/>
      <c r="C18" s="1594"/>
      <c r="D18" s="1003">
        <f>Timeline!D6</f>
        <v>0</v>
      </c>
      <c r="E18" s="292" t="s">
        <v>1051</v>
      </c>
      <c r="F18" s="1003">
        <f>Timeline!E6</f>
        <v>0</v>
      </c>
      <c r="G18" s="1486" t="s">
        <v>1052</v>
      </c>
      <c r="H18" s="1487"/>
      <c r="I18" s="1596">
        <f>Timeline!H6</f>
        <v>0</v>
      </c>
      <c r="J18" s="1596"/>
    </row>
    <row r="19" spans="1:10" ht="12.75" customHeight="1">
      <c r="A19" s="1594" t="s">
        <v>1053</v>
      </c>
      <c r="B19" s="1594"/>
      <c r="C19" s="1594"/>
      <c r="D19" s="1003">
        <f>Timeline!D7</f>
        <v>0</v>
      </c>
      <c r="E19" s="292" t="s">
        <v>1051</v>
      </c>
      <c r="F19" s="1003">
        <f>Timeline!E7</f>
        <v>0</v>
      </c>
      <c r="G19" s="1486" t="s">
        <v>1052</v>
      </c>
      <c r="H19" s="1487"/>
      <c r="I19" s="1596">
        <f>Timeline!H7</f>
        <v>0</v>
      </c>
      <c r="J19" s="1596"/>
    </row>
    <row r="20" spans="1:10" ht="12.75" customHeight="1">
      <c r="A20" s="1594" t="s">
        <v>1054</v>
      </c>
      <c r="B20" s="1594"/>
      <c r="C20" s="1594"/>
      <c r="D20" s="1003">
        <f>Timeline!D8</f>
        <v>0</v>
      </c>
      <c r="E20" s="292" t="s">
        <v>1051</v>
      </c>
      <c r="F20" s="1003">
        <f>Timeline!E8</f>
        <v>0</v>
      </c>
      <c r="G20" s="1486" t="s">
        <v>1052</v>
      </c>
      <c r="H20" s="1487"/>
      <c r="I20" s="1611">
        <f>Timeline!H8</f>
        <v>0</v>
      </c>
      <c r="J20" s="1612"/>
    </row>
    <row r="21" spans="1:10" ht="2.25" customHeight="1">
      <c r="A21" s="444"/>
      <c r="C21" s="288"/>
      <c r="D21" s="293"/>
      <c r="E21" s="293"/>
      <c r="F21" s="288"/>
      <c r="G21" s="288"/>
      <c r="I21" s="441"/>
      <c r="J21" s="450"/>
    </row>
    <row r="22" spans="1:10" ht="12.75" customHeight="1">
      <c r="A22" s="1486" t="s">
        <v>1055</v>
      </c>
      <c r="B22" s="1605"/>
      <c r="C22" s="1487"/>
      <c r="D22" s="1004">
        <f>Timeline!A2</f>
        <v>0</v>
      </c>
      <c r="E22" s="1005"/>
      <c r="F22" s="1486" t="s">
        <v>1056</v>
      </c>
      <c r="G22" s="1605"/>
      <c r="H22" s="1487"/>
      <c r="I22" s="1613">
        <f>Timeline!A3</f>
        <v>0</v>
      </c>
      <c r="J22" s="1596"/>
    </row>
    <row r="23" spans="1:10" ht="2.25" customHeight="1">
      <c r="A23" s="444"/>
      <c r="C23" s="198"/>
      <c r="D23" s="293"/>
      <c r="E23" s="293"/>
      <c r="F23" s="288"/>
      <c r="G23" s="294"/>
      <c r="J23" s="445"/>
    </row>
    <row r="24" spans="1:10" ht="12.75" customHeight="1">
      <c r="A24" s="390" t="s">
        <v>1057</v>
      </c>
      <c r="B24" s="1606" t="s">
        <v>262</v>
      </c>
      <c r="C24" s="1607"/>
      <c r="D24" s="1608"/>
      <c r="E24" s="380" t="s">
        <v>1058</v>
      </c>
      <c r="F24" s="380" t="s">
        <v>1059</v>
      </c>
      <c r="G24" s="380" t="s">
        <v>1060</v>
      </c>
      <c r="J24" s="445"/>
    </row>
    <row r="25" spans="1:10" ht="12.75" customHeight="1">
      <c r="A25" s="451" t="str">
        <f>Budget!A4</f>
        <v>A</v>
      </c>
      <c r="B25" s="1600" t="str">
        <f>Budget!B4</f>
        <v>PRODUCER</v>
      </c>
      <c r="C25" s="1601"/>
      <c r="D25" s="1602"/>
      <c r="E25" s="3">
        <f>Budget!Q8</f>
        <v>0</v>
      </c>
      <c r="F25" s="3">
        <f>Budget!R8</f>
        <v>0</v>
      </c>
      <c r="G25" s="3">
        <f>Budget!K8</f>
        <v>0</v>
      </c>
      <c r="H25" s="295" t="b">
        <f>G25=Budget!K8</f>
        <v>1</v>
      </c>
      <c r="I25" s="295" t="b">
        <f t="shared" ref="I25:I45" si="0">F25+E25=G25</f>
        <v>1</v>
      </c>
      <c r="J25" s="445"/>
    </row>
    <row r="26" spans="1:10" ht="12.75" customHeight="1">
      <c r="A26" s="451" t="str">
        <f>Budget!A10</f>
        <v>B</v>
      </c>
      <c r="B26" s="1600" t="str">
        <f>Budget!B10</f>
        <v>PRODUCTION STAFF</v>
      </c>
      <c r="C26" s="1601"/>
      <c r="D26" s="1602"/>
      <c r="E26" s="3">
        <f>Budget!Q36</f>
        <v>0</v>
      </c>
      <c r="F26" s="3">
        <f>Budget!R36</f>
        <v>0</v>
      </c>
      <c r="G26" s="3">
        <f>Budget!K36</f>
        <v>0</v>
      </c>
      <c r="H26" s="295" t="b">
        <f>G26=Budget!K36</f>
        <v>1</v>
      </c>
      <c r="I26" s="295" t="b">
        <f t="shared" si="0"/>
        <v>1</v>
      </c>
      <c r="J26" s="445"/>
    </row>
    <row r="27" spans="1:10" ht="12.75" customHeight="1">
      <c r="A27" s="451" t="str">
        <f>Budget!A38</f>
        <v>C</v>
      </c>
      <c r="B27" s="1600" t="str">
        <f>Budget!B38</f>
        <v>TALENT</v>
      </c>
      <c r="C27" s="1601"/>
      <c r="D27" s="1602"/>
      <c r="E27" s="3">
        <f>Budget!Q82</f>
        <v>0</v>
      </c>
      <c r="F27" s="3">
        <f>Budget!R82</f>
        <v>0</v>
      </c>
      <c r="G27" s="3">
        <f>Budget!K82</f>
        <v>0</v>
      </c>
      <c r="H27" s="295" t="b">
        <f>G27=Budget!K82</f>
        <v>1</v>
      </c>
      <c r="I27" s="295" t="b">
        <f t="shared" si="0"/>
        <v>1</v>
      </c>
      <c r="J27" s="445"/>
    </row>
    <row r="28" spans="1:10" ht="12.75" customHeight="1">
      <c r="A28" s="451" t="str">
        <f>Budget!A84</f>
        <v>D</v>
      </c>
      <c r="B28" s="1600" t="str">
        <f>Budget!B84</f>
        <v>VOICE OVERS</v>
      </c>
      <c r="C28" s="1601"/>
      <c r="D28" s="1602"/>
      <c r="E28" s="3">
        <f>Budget!Q87</f>
        <v>0</v>
      </c>
      <c r="F28" s="3">
        <f>Budget!R87</f>
        <v>0</v>
      </c>
      <c r="G28" s="3">
        <f>Budget!K87</f>
        <v>0</v>
      </c>
      <c r="H28" s="295" t="b">
        <f>G28=Budget!K87</f>
        <v>1</v>
      </c>
      <c r="I28" s="295" t="b">
        <f t="shared" si="0"/>
        <v>1</v>
      </c>
      <c r="J28" s="445"/>
    </row>
    <row r="29" spans="1:10" ht="12.75" customHeight="1">
      <c r="A29" s="451" t="str">
        <f>Budget!A89</f>
        <v>E</v>
      </c>
      <c r="B29" s="1600" t="str">
        <f>Budget!B89</f>
        <v>MULTI-CAM SHOOT: STUDIO</v>
      </c>
      <c r="C29" s="1601"/>
      <c r="D29" s="1602"/>
      <c r="E29" s="3">
        <f>Budget!Q118</f>
        <v>0</v>
      </c>
      <c r="F29" s="3">
        <f>Budget!R118</f>
        <v>0</v>
      </c>
      <c r="G29" s="3">
        <f>Budget!K118</f>
        <v>0</v>
      </c>
      <c r="H29" s="295" t="b">
        <f>G29=Budget!K118</f>
        <v>1</v>
      </c>
      <c r="I29" s="295" t="b">
        <f t="shared" si="0"/>
        <v>1</v>
      </c>
      <c r="J29" s="445"/>
    </row>
    <row r="30" spans="1:10" ht="12.75" customHeight="1">
      <c r="A30" s="451" t="str">
        <f>Budget!A120</f>
        <v>F</v>
      </c>
      <c r="B30" s="1600" t="str">
        <f>Budget!B120</f>
        <v xml:space="preserve">MULTI-CAM SHOOT: O.B.  </v>
      </c>
      <c r="C30" s="1601"/>
      <c r="D30" s="1602"/>
      <c r="E30" s="3">
        <f>Budget!Q148</f>
        <v>0</v>
      </c>
      <c r="F30" s="3">
        <f>Budget!R148</f>
        <v>0</v>
      </c>
      <c r="G30" s="3">
        <f>Budget!K148</f>
        <v>0</v>
      </c>
      <c r="H30" s="295" t="b">
        <f>G30=Budget!K148</f>
        <v>1</v>
      </c>
      <c r="I30" s="295" t="b">
        <f t="shared" si="0"/>
        <v>1</v>
      </c>
      <c r="J30" s="445"/>
    </row>
    <row r="31" spans="1:10" ht="12.75" customHeight="1">
      <c r="A31" s="451" t="str">
        <f>Budget!A150</f>
        <v>G</v>
      </c>
      <c r="B31" s="1600" t="str">
        <f>Budget!B150</f>
        <v>SINGLE-CAM SHOOT</v>
      </c>
      <c r="C31" s="1601"/>
      <c r="D31" s="1602"/>
      <c r="E31" s="3">
        <f>Budget!Q178</f>
        <v>0</v>
      </c>
      <c r="F31" s="3">
        <f>Budget!R178</f>
        <v>0</v>
      </c>
      <c r="G31" s="3">
        <f>Budget!K178</f>
        <v>0</v>
      </c>
      <c r="H31" s="295" t="b">
        <f>G31=Budget!K178</f>
        <v>1</v>
      </c>
      <c r="I31" s="295" t="b">
        <f t="shared" si="0"/>
        <v>1</v>
      </c>
      <c r="J31" s="445"/>
    </row>
    <row r="32" spans="1:10" ht="12.75" customHeight="1">
      <c r="A32" s="451" t="str">
        <f>Budget!A180</f>
        <v>H</v>
      </c>
      <c r="B32" s="1600" t="str">
        <f>Budget!B180</f>
        <v>ART DEPARTMENT</v>
      </c>
      <c r="C32" s="1601"/>
      <c r="D32" s="1602"/>
      <c r="E32" s="3">
        <f>Budget!Q197</f>
        <v>0</v>
      </c>
      <c r="F32" s="3">
        <f>Budget!R197</f>
        <v>0</v>
      </c>
      <c r="G32" s="3">
        <f>Budget!K197</f>
        <v>0</v>
      </c>
      <c r="H32" s="295" t="b">
        <f>G32=Budget!K197</f>
        <v>1</v>
      </c>
      <c r="I32" s="295" t="b">
        <f t="shared" si="0"/>
        <v>1</v>
      </c>
      <c r="J32" s="445"/>
    </row>
    <row r="33" spans="1:10" ht="12.75" customHeight="1">
      <c r="A33" s="451" t="str">
        <f>Budget!A199</f>
        <v>I</v>
      </c>
      <c r="B33" s="1600" t="str">
        <f>Budget!B199</f>
        <v>SET DEPARTMENT</v>
      </c>
      <c r="C33" s="1601"/>
      <c r="D33" s="1602"/>
      <c r="E33" s="3">
        <f>Budget!Q216</f>
        <v>0</v>
      </c>
      <c r="F33" s="3">
        <f>Budget!R216</f>
        <v>0</v>
      </c>
      <c r="G33" s="3">
        <f>Budget!K216</f>
        <v>0</v>
      </c>
      <c r="H33" s="295" t="b">
        <f>G33=Budget!K216</f>
        <v>1</v>
      </c>
      <c r="I33" s="295" t="b">
        <f t="shared" si="0"/>
        <v>1</v>
      </c>
      <c r="J33" s="445"/>
    </row>
    <row r="34" spans="1:10" ht="12.75" customHeight="1">
      <c r="A34" s="451" t="str">
        <f>Budget!A218</f>
        <v>J</v>
      </c>
      <c r="B34" s="1600" t="str">
        <f>Budget!B218</f>
        <v>PROPS DEPARTMENT</v>
      </c>
      <c r="C34" s="1601"/>
      <c r="D34" s="1602"/>
      <c r="E34" s="3">
        <f>Budget!Q234</f>
        <v>0</v>
      </c>
      <c r="F34" s="3">
        <f>Budget!R234</f>
        <v>0</v>
      </c>
      <c r="G34" s="3">
        <f>Budget!K234</f>
        <v>0</v>
      </c>
      <c r="H34" s="295" t="b">
        <f>G34=Budget!K234</f>
        <v>1</v>
      </c>
      <c r="I34" s="295" t="b">
        <f t="shared" si="0"/>
        <v>1</v>
      </c>
      <c r="J34" s="445"/>
    </row>
    <row r="35" spans="1:10" ht="12.75" customHeight="1">
      <c r="A35" s="451" t="str">
        <f>Budget!A236</f>
        <v>K</v>
      </c>
      <c r="B35" s="1600" t="str">
        <f>Budget!B236</f>
        <v>WARDROBE</v>
      </c>
      <c r="C35" s="1601"/>
      <c r="D35" s="1602"/>
      <c r="E35" s="301">
        <f>Budget!Q254</f>
        <v>0</v>
      </c>
      <c r="F35" s="301">
        <f>Budget!R254</f>
        <v>0</v>
      </c>
      <c r="G35" s="301">
        <f>Budget!K254</f>
        <v>0</v>
      </c>
      <c r="H35" s="295" t="b">
        <f>G35=Budget!K254</f>
        <v>1</v>
      </c>
      <c r="I35" s="295" t="b">
        <f t="shared" si="0"/>
        <v>1</v>
      </c>
      <c r="J35" s="445"/>
    </row>
    <row r="36" spans="1:10" ht="12.75" customHeight="1">
      <c r="A36" s="296" t="str">
        <f>Budget!A256</f>
        <v>L</v>
      </c>
      <c r="B36" s="195" t="str">
        <f>Budget!B256</f>
        <v>STORAGE: ASSETS (upon completion of project)</v>
      </c>
      <c r="C36" s="287"/>
      <c r="D36" s="439"/>
      <c r="E36" s="775">
        <f>Budget!Q261</f>
        <v>0</v>
      </c>
      <c r="F36" s="775">
        <f>Budget!R261</f>
        <v>0</v>
      </c>
      <c r="G36" s="775">
        <f>Budget!K261</f>
        <v>0</v>
      </c>
      <c r="H36" s="295" t="b">
        <f>G36=Budget!K261</f>
        <v>1</v>
      </c>
      <c r="I36" s="295" t="b">
        <f t="shared" si="0"/>
        <v>1</v>
      </c>
      <c r="J36" s="445"/>
    </row>
    <row r="37" spans="1:10" ht="12.75" customHeight="1">
      <c r="A37" s="451" t="str">
        <f>Budget!A263</f>
        <v>M</v>
      </c>
      <c r="B37" s="1600" t="str">
        <f>Budget!B263</f>
        <v>MAKE-UP &amp; HAIR</v>
      </c>
      <c r="C37" s="1601"/>
      <c r="D37" s="1602"/>
      <c r="E37" s="302">
        <f>Budget!Q281</f>
        <v>0</v>
      </c>
      <c r="F37" s="302">
        <f>Budget!R281</f>
        <v>0</v>
      </c>
      <c r="G37" s="302">
        <f>Budget!K281</f>
        <v>0</v>
      </c>
      <c r="H37" s="295" t="b">
        <f>G37=Budget!K281</f>
        <v>1</v>
      </c>
      <c r="I37" s="295" t="b">
        <f t="shared" si="0"/>
        <v>1</v>
      </c>
      <c r="J37" s="445"/>
    </row>
    <row r="38" spans="1:10" ht="12.75" customHeight="1">
      <c r="A38" s="451" t="str">
        <f>Budget!A283</f>
        <v>N</v>
      </c>
      <c r="B38" s="1600" t="str">
        <f>Budget!B283</f>
        <v>STUNTS</v>
      </c>
      <c r="C38" s="1601"/>
      <c r="D38" s="1602"/>
      <c r="E38" s="3">
        <f>Budget!Q298</f>
        <v>0</v>
      </c>
      <c r="F38" s="3">
        <f>Budget!R298</f>
        <v>0</v>
      </c>
      <c r="G38" s="3">
        <f>Budget!K298</f>
        <v>0</v>
      </c>
      <c r="H38" s="295" t="b">
        <f>G38=Budget!K298</f>
        <v>1</v>
      </c>
      <c r="I38" s="295" t="b">
        <f t="shared" si="0"/>
        <v>1</v>
      </c>
      <c r="J38" s="445"/>
    </row>
    <row r="39" spans="1:10" ht="12.75" customHeight="1">
      <c r="A39" s="451" t="str">
        <f>Budget!A300</f>
        <v>O</v>
      </c>
      <c r="B39" s="1600" t="str">
        <f>Budget!B300</f>
        <v>SPECIAL EFFECTS</v>
      </c>
      <c r="C39" s="1601"/>
      <c r="D39" s="1602"/>
      <c r="E39" s="3">
        <f>Budget!Q315</f>
        <v>0</v>
      </c>
      <c r="F39" s="3">
        <f>Budget!R315</f>
        <v>0</v>
      </c>
      <c r="G39" s="3">
        <f>Budget!K315</f>
        <v>0</v>
      </c>
      <c r="H39" s="295" t="b">
        <f>G39=Budget!K315</f>
        <v>1</v>
      </c>
      <c r="I39" s="295" t="b">
        <f t="shared" si="0"/>
        <v>1</v>
      </c>
      <c r="J39" s="445"/>
    </row>
    <row r="40" spans="1:10" ht="12.75" customHeight="1">
      <c r="A40" s="451" t="str">
        <f>Budget!A317</f>
        <v>P</v>
      </c>
      <c r="B40" s="1600" t="str">
        <f>Budget!B317</f>
        <v>PICTURE VEHICLE / ANIMALS</v>
      </c>
      <c r="C40" s="1601"/>
      <c r="D40" s="1602"/>
      <c r="E40" s="3">
        <f>Budget!Q332</f>
        <v>0</v>
      </c>
      <c r="F40" s="3">
        <f>Budget!R332</f>
        <v>0</v>
      </c>
      <c r="G40" s="3">
        <f>Budget!K332</f>
        <v>0</v>
      </c>
      <c r="H40" s="295" t="b">
        <f>G40=Budget!K332</f>
        <v>1</v>
      </c>
      <c r="I40" s="295" t="b">
        <f t="shared" si="0"/>
        <v>1</v>
      </c>
      <c r="J40" s="445"/>
    </row>
    <row r="41" spans="1:10" ht="12.75" customHeight="1">
      <c r="A41" s="451" t="str">
        <f>Budget!A334</f>
        <v>Q</v>
      </c>
      <c r="B41" s="1600" t="str">
        <f>Budget!B334</f>
        <v>PHOTOGRAPHY</v>
      </c>
      <c r="C41" s="1601"/>
      <c r="D41" s="1602"/>
      <c r="E41" s="3">
        <f>Budget!Q349</f>
        <v>0</v>
      </c>
      <c r="F41" s="3">
        <f>Budget!R349</f>
        <v>0</v>
      </c>
      <c r="G41" s="3">
        <f>Budget!K349</f>
        <v>0</v>
      </c>
      <c r="H41" s="295" t="b">
        <f>G41=Budget!K349</f>
        <v>1</v>
      </c>
      <c r="I41" s="295" t="b">
        <f t="shared" si="0"/>
        <v>1</v>
      </c>
      <c r="J41" s="445"/>
    </row>
    <row r="42" spans="1:10" ht="12.75" customHeight="1">
      <c r="A42" s="451" t="str">
        <f>Budget!A351</f>
        <v>R</v>
      </c>
      <c r="B42" s="1600" t="str">
        <f>Budget!B351</f>
        <v>LOCATION COSTS</v>
      </c>
      <c r="C42" s="1601"/>
      <c r="D42" s="1602"/>
      <c r="E42" s="3">
        <f>Budget!Q373</f>
        <v>0</v>
      </c>
      <c r="F42" s="3">
        <f>Budget!R373</f>
        <v>0</v>
      </c>
      <c r="G42" s="3">
        <f>Budget!K373</f>
        <v>0</v>
      </c>
      <c r="H42" s="295" t="b">
        <f>G42=Budget!K373</f>
        <v>1</v>
      </c>
      <c r="I42" s="295" t="b">
        <f t="shared" si="0"/>
        <v>1</v>
      </c>
      <c r="J42" s="445"/>
    </row>
    <row r="43" spans="1:10" ht="12.75" customHeight="1">
      <c r="A43" s="451" t="str">
        <f>Budget!A375</f>
        <v>S</v>
      </c>
      <c r="B43" s="1600" t="str">
        <f>Budget!B375</f>
        <v>VEHICLES (Land Travel)</v>
      </c>
      <c r="C43" s="1601"/>
      <c r="D43" s="1602"/>
      <c r="E43" s="3">
        <f>Budget!Q407</f>
        <v>0</v>
      </c>
      <c r="F43" s="3">
        <f>Budget!R407</f>
        <v>0</v>
      </c>
      <c r="G43" s="3">
        <f>Budget!K407</f>
        <v>0</v>
      </c>
      <c r="H43" s="295" t="b">
        <f>G43=Budget!K407</f>
        <v>1</v>
      </c>
      <c r="I43" s="295" t="b">
        <f t="shared" si="0"/>
        <v>1</v>
      </c>
      <c r="J43" s="445"/>
    </row>
    <row r="44" spans="1:10" ht="12.75" customHeight="1">
      <c r="A44" s="451" t="str">
        <f>Budget!A409</f>
        <v>T</v>
      </c>
      <c r="B44" s="1600" t="str">
        <f>Budget!B409</f>
        <v>TRAVEL (Air Flights)</v>
      </c>
      <c r="C44" s="1601"/>
      <c r="D44" s="1602"/>
      <c r="E44" s="3">
        <f>Budget!Q420</f>
        <v>0</v>
      </c>
      <c r="F44" s="3">
        <f>Budget!R420</f>
        <v>0</v>
      </c>
      <c r="G44" s="3">
        <f>Budget!K420</f>
        <v>0</v>
      </c>
      <c r="H44" s="295" t="b">
        <f>G44=Budget!K420</f>
        <v>1</v>
      </c>
      <c r="I44" s="295" t="b">
        <f t="shared" si="0"/>
        <v>1</v>
      </c>
      <c r="J44" s="445"/>
    </row>
    <row r="45" spans="1:10" ht="12.75" customHeight="1">
      <c r="A45" s="451" t="str">
        <f>Budget!A422</f>
        <v>U</v>
      </c>
      <c r="B45" s="1600" t="str">
        <f>Budget!B422</f>
        <v>ACCOMMODATION &amp; MEALS</v>
      </c>
      <c r="C45" s="1601"/>
      <c r="D45" s="1602"/>
      <c r="E45" s="3">
        <f>Budget!Q450</f>
        <v>0</v>
      </c>
      <c r="F45" s="3">
        <f>Budget!R450</f>
        <v>0</v>
      </c>
      <c r="G45" s="3">
        <f>Budget!K450</f>
        <v>0</v>
      </c>
      <c r="H45" s="295" t="b">
        <f>G45=Budget!K450</f>
        <v>1</v>
      </c>
      <c r="I45" s="295" t="b">
        <f t="shared" si="0"/>
        <v>1</v>
      </c>
      <c r="J45" s="445"/>
    </row>
    <row r="46" spans="1:10" ht="12.75" customHeight="1">
      <c r="A46" s="451" t="str">
        <f>Budget!A452</f>
        <v>V</v>
      </c>
      <c r="B46" s="1600" t="str">
        <f>Budget!B452</f>
        <v>RECORDING STOCK (Cards/Drives/Discs)</v>
      </c>
      <c r="C46" s="1601"/>
      <c r="D46" s="1602"/>
      <c r="E46" s="303"/>
      <c r="F46" s="3">
        <f>Budget!R459</f>
        <v>0</v>
      </c>
      <c r="G46" s="3">
        <f>Budget!R459</f>
        <v>0</v>
      </c>
      <c r="H46" s="295"/>
      <c r="I46" s="295"/>
      <c r="J46" s="445"/>
    </row>
    <row r="47" spans="1:10" ht="12.75" customHeight="1">
      <c r="A47" s="451" t="str">
        <f>Budget!A461</f>
        <v>W</v>
      </c>
      <c r="B47" s="1600" t="str">
        <f>Budget!B461</f>
        <v>ARCHIVE / STOCK FOOTAGE</v>
      </c>
      <c r="C47" s="1601"/>
      <c r="D47" s="1602"/>
      <c r="E47" s="3">
        <f>Budget!Q464</f>
        <v>0</v>
      </c>
      <c r="F47" s="3">
        <f>Budget!R464</f>
        <v>0</v>
      </c>
      <c r="G47" s="3">
        <f>Budget!K464</f>
        <v>0</v>
      </c>
      <c r="H47" s="295" t="b">
        <f>G47=Budget!K464</f>
        <v>1</v>
      </c>
      <c r="I47" s="295" t="b">
        <f t="shared" ref="I47:I58" si="1">F47+E47=G47</f>
        <v>1</v>
      </c>
      <c r="J47" s="445"/>
    </row>
    <row r="48" spans="1:10" ht="12.75" customHeight="1">
      <c r="A48" s="451" t="str">
        <f>Budget!A466</f>
        <v>X</v>
      </c>
      <c r="B48" s="1600" t="str">
        <f>Budget!B466</f>
        <v>SUB-TITLING</v>
      </c>
      <c r="C48" s="1601"/>
      <c r="D48" s="1602"/>
      <c r="E48" s="3">
        <f>Budget!Q476</f>
        <v>0</v>
      </c>
      <c r="F48" s="3">
        <f>Budget!R476</f>
        <v>0</v>
      </c>
      <c r="G48" s="3">
        <f>Budget!K476</f>
        <v>0</v>
      </c>
      <c r="H48" s="295" t="b">
        <f>G48=Budget!K476</f>
        <v>1</v>
      </c>
      <c r="I48" s="295" t="b">
        <f t="shared" si="1"/>
        <v>1</v>
      </c>
      <c r="J48" s="445"/>
    </row>
    <row r="49" spans="1:10" ht="12.75" customHeight="1">
      <c r="A49" s="451" t="str">
        <f>Budget!A478</f>
        <v>Y</v>
      </c>
      <c r="B49" s="1600" t="str">
        <f>Budget!B478</f>
        <v>SOCIAL MEDIA</v>
      </c>
      <c r="C49" s="1601"/>
      <c r="D49" s="1602"/>
      <c r="E49" s="3">
        <f>Budget!Q489</f>
        <v>0</v>
      </c>
      <c r="F49" s="3">
        <f>Budget!R489</f>
        <v>0</v>
      </c>
      <c r="G49" s="3">
        <f>Budget!K489</f>
        <v>0</v>
      </c>
      <c r="H49" s="295" t="b">
        <f>G49=Budget!K489</f>
        <v>1</v>
      </c>
      <c r="I49" s="295" t="b">
        <f t="shared" si="1"/>
        <v>1</v>
      </c>
      <c r="J49" s="445"/>
    </row>
    <row r="50" spans="1:10" ht="12.75" customHeight="1">
      <c r="A50" s="451" t="str">
        <f>Budget!A491</f>
        <v>Z</v>
      </c>
      <c r="B50" s="1600" t="str">
        <f>Budget!B491</f>
        <v>COMPOSED MUSIC</v>
      </c>
      <c r="C50" s="1601"/>
      <c r="D50" s="1602"/>
      <c r="E50" s="3">
        <f>Budget!Q494</f>
        <v>0</v>
      </c>
      <c r="F50" s="3">
        <f>Budget!R494</f>
        <v>0</v>
      </c>
      <c r="G50" s="3">
        <f>Budget!K494</f>
        <v>0</v>
      </c>
      <c r="H50" s="295" t="b">
        <f>G50=Budget!K494</f>
        <v>1</v>
      </c>
      <c r="I50" s="295" t="b">
        <f t="shared" si="1"/>
        <v>1</v>
      </c>
      <c r="J50" s="445"/>
    </row>
    <row r="51" spans="1:10" ht="12.75" customHeight="1">
      <c r="A51" s="451" t="str">
        <f>Budget!A496</f>
        <v>ZA</v>
      </c>
      <c r="B51" s="1600" t="str">
        <f>Budget!B496</f>
        <v>POST PRODUCTION</v>
      </c>
      <c r="C51" s="1601"/>
      <c r="D51" s="1602"/>
      <c r="E51" s="3">
        <f>Budget!Q512</f>
        <v>0</v>
      </c>
      <c r="F51" s="3">
        <f>Budget!R512</f>
        <v>0</v>
      </c>
      <c r="G51" s="3">
        <f>Budget!K512</f>
        <v>0</v>
      </c>
      <c r="H51" s="295" t="b">
        <f>G51=Budget!K512</f>
        <v>1</v>
      </c>
      <c r="I51" s="295" t="b">
        <f t="shared" si="1"/>
        <v>1</v>
      </c>
      <c r="J51" s="445"/>
    </row>
    <row r="52" spans="1:10" ht="12.75" customHeight="1">
      <c r="A52" s="451" t="str">
        <f>Budget!A514</f>
        <v>ZB</v>
      </c>
      <c r="B52" s="195" t="str">
        <f>Budget!B514</f>
        <v>LANGUAGE DUBBING &amp; PREVIEW</v>
      </c>
      <c r="C52" s="287"/>
      <c r="D52" s="439"/>
      <c r="E52" s="3">
        <f>Budget!Q524</f>
        <v>0</v>
      </c>
      <c r="F52" s="3">
        <f>Budget!R524</f>
        <v>0</v>
      </c>
      <c r="G52" s="3">
        <f>Budget!K524</f>
        <v>0</v>
      </c>
      <c r="H52" s="295" t="b">
        <f>G52=Budget!K513</f>
        <v>1</v>
      </c>
      <c r="I52" s="295" t="b">
        <f t="shared" si="1"/>
        <v>1</v>
      </c>
      <c r="J52" s="445"/>
    </row>
    <row r="53" spans="1:10" ht="12.75" customHeight="1">
      <c r="A53" s="451" t="str">
        <f>Budget!A526</f>
        <v>ZC</v>
      </c>
      <c r="B53" s="1600" t="str">
        <f>Budget!B526</f>
        <v>OVERHEADS</v>
      </c>
      <c r="C53" s="1601"/>
      <c r="D53" s="1602"/>
      <c r="E53" s="3">
        <f>Budget!Q547</f>
        <v>0</v>
      </c>
      <c r="F53" s="3">
        <f>Budget!R547</f>
        <v>0</v>
      </c>
      <c r="G53" s="3">
        <f>Budget!K547</f>
        <v>0</v>
      </c>
      <c r="H53" s="295" t="b">
        <f>G53=Budget!K547</f>
        <v>1</v>
      </c>
      <c r="I53" s="295" t="b">
        <f t="shared" si="1"/>
        <v>1</v>
      </c>
      <c r="J53" s="445"/>
    </row>
    <row r="54" spans="1:10" ht="12.75" customHeight="1">
      <c r="A54" s="451" t="str">
        <f>Budget!A549</f>
        <v>ZD</v>
      </c>
      <c r="B54" s="1600" t="str">
        <f>Budget!B549</f>
        <v>MUSIC RIGHTS</v>
      </c>
      <c r="C54" s="1601"/>
      <c r="D54" s="1602"/>
      <c r="E54" s="3">
        <f>Budget!Q552</f>
        <v>0</v>
      </c>
      <c r="F54" s="3">
        <f>Budget!R552</f>
        <v>0</v>
      </c>
      <c r="G54" s="3">
        <f>Budget!K552</f>
        <v>0</v>
      </c>
      <c r="H54" s="295" t="b">
        <f>G54=Budget!K552</f>
        <v>1</v>
      </c>
      <c r="I54" s="295" t="b">
        <f t="shared" si="1"/>
        <v>1</v>
      </c>
      <c r="J54" s="445"/>
    </row>
    <row r="55" spans="1:10" ht="12.75" customHeight="1">
      <c r="A55" s="980"/>
      <c r="B55" s="1614" t="str">
        <f>Budget!J554</f>
        <v>SUB-TOTAL (i) Cost of Production:</v>
      </c>
      <c r="C55" s="1615"/>
      <c r="D55" s="1616"/>
      <c r="E55" s="381">
        <f>SUM(E20:E54)</f>
        <v>0</v>
      </c>
      <c r="F55" s="381">
        <f>SUM(F20:F54)</f>
        <v>0</v>
      </c>
      <c r="G55" s="381">
        <f>SUM(G20:G54)</f>
        <v>0</v>
      </c>
      <c r="H55" s="443" t="b">
        <f>G55=Budget!K554</f>
        <v>1</v>
      </c>
      <c r="I55" s="295"/>
      <c r="J55" s="445"/>
    </row>
    <row r="56" spans="1:10" ht="12.75" customHeight="1">
      <c r="A56" s="451" t="str">
        <f>Budget!A556</f>
        <v>ZE</v>
      </c>
      <c r="B56" s="1600" t="str">
        <f>Budget!B556</f>
        <v>FORMAT FEE</v>
      </c>
      <c r="C56" s="1601"/>
      <c r="D56" s="1602"/>
      <c r="E56" s="1415">
        <f>Budget!Q558</f>
        <v>0</v>
      </c>
      <c r="F56" s="3">
        <f>Budget!R558</f>
        <v>0</v>
      </c>
      <c r="G56" s="3">
        <f>Budget!K558</f>
        <v>0</v>
      </c>
      <c r="H56" s="295" t="b">
        <f>G56=Budget!K558</f>
        <v>1</v>
      </c>
      <c r="I56" s="295" t="b">
        <f t="shared" si="1"/>
        <v>1</v>
      </c>
      <c r="J56" s="445"/>
    </row>
    <row r="57" spans="1:10" ht="12.75" customHeight="1">
      <c r="A57" s="451" t="str">
        <f>Budget!A560</f>
        <v>ZF</v>
      </c>
      <c r="B57" s="1600" t="s">
        <v>715</v>
      </c>
      <c r="C57" s="1601"/>
      <c r="D57" s="1602"/>
      <c r="E57" s="303"/>
      <c r="F57" s="3">
        <f>Budget!R563</f>
        <v>0</v>
      </c>
      <c r="G57" s="3">
        <f>Budget!K563</f>
        <v>0</v>
      </c>
      <c r="H57" s="295" t="b">
        <f>G57=Budget!K563</f>
        <v>1</v>
      </c>
      <c r="I57" s="295" t="b">
        <f t="shared" si="1"/>
        <v>1</v>
      </c>
      <c r="J57" s="445"/>
    </row>
    <row r="58" spans="1:10" ht="12.75" customHeight="1">
      <c r="A58" s="451" t="str">
        <f>Budget!A576</f>
        <v>ZG</v>
      </c>
      <c r="B58" s="1600" t="str">
        <f>Budget!B576</f>
        <v>CASH PRIZE MONEY</v>
      </c>
      <c r="C58" s="1601"/>
      <c r="D58" s="1602"/>
      <c r="E58" s="303"/>
      <c r="F58" s="3">
        <f>Budget!R578</f>
        <v>0</v>
      </c>
      <c r="G58" s="3">
        <f>Budget!K578</f>
        <v>0</v>
      </c>
      <c r="H58" s="295" t="b">
        <f>G58=Budget!K578</f>
        <v>1</v>
      </c>
      <c r="I58" s="295" t="b">
        <f t="shared" si="1"/>
        <v>1</v>
      </c>
      <c r="J58" s="445"/>
    </row>
    <row r="59" spans="1:10" ht="12.75" customHeight="1">
      <c r="A59" s="980"/>
      <c r="B59" s="1614" t="str">
        <f>Budget!J580</f>
        <v>SUB-TOTAL (ii) External Contract Amount:</v>
      </c>
      <c r="C59" s="1615"/>
      <c r="D59" s="1616"/>
      <c r="E59" s="1416">
        <f>SUM(E25:E58)</f>
        <v>0</v>
      </c>
      <c r="F59" s="381">
        <f>SUM(F55:F58)</f>
        <v>0</v>
      </c>
      <c r="G59" s="381">
        <f>SUM(G55:G58)</f>
        <v>0</v>
      </c>
      <c r="H59" s="443" t="b">
        <f>G59=Budget!K580</f>
        <v>1</v>
      </c>
      <c r="I59" s="443"/>
      <c r="J59" s="445"/>
    </row>
    <row r="60" spans="1:10" ht="12.75" customHeight="1">
      <c r="A60" s="2218"/>
      <c r="B60" s="438"/>
      <c r="C60" s="438"/>
      <c r="D60" s="1006"/>
      <c r="E60" s="297"/>
      <c r="F60" s="298" t="s">
        <v>1061</v>
      </c>
      <c r="G60" s="304" t="e">
        <f>SUM(G59/J10)</f>
        <v>#DIV/0!</v>
      </c>
      <c r="H60" s="299"/>
      <c r="I60" s="210"/>
      <c r="J60" s="445"/>
    </row>
    <row r="61" spans="1:10" ht="12.75" customHeight="1">
      <c r="A61" s="451" t="str">
        <f>Budget!A582</f>
        <v>ZH</v>
      </c>
      <c r="B61" s="1600" t="str">
        <f>Budget!B582</f>
        <v>S.A.B.C. RECORDING STOCK</v>
      </c>
      <c r="C61" s="1601"/>
      <c r="D61" s="1602"/>
      <c r="E61" s="303"/>
      <c r="F61" s="3">
        <f>Budget!R589</f>
        <v>0</v>
      </c>
      <c r="G61" s="3">
        <f>Budget!K589</f>
        <v>0</v>
      </c>
      <c r="H61" s="295"/>
      <c r="I61" s="295"/>
      <c r="J61" s="445"/>
    </row>
    <row r="62" spans="1:10" ht="12.75" customHeight="1">
      <c r="A62" s="451" t="str">
        <f>Budget!A591</f>
        <v>ZI</v>
      </c>
      <c r="B62" s="1600" t="str">
        <f>Budget!B591</f>
        <v>S.A.B.C. PRODUCTION INSURANCE</v>
      </c>
      <c r="C62" s="1601"/>
      <c r="D62" s="1602"/>
      <c r="E62" s="303"/>
      <c r="F62" s="3">
        <f>Budget!R593</f>
        <v>0</v>
      </c>
      <c r="G62" s="3">
        <f>Budget!K593</f>
        <v>0</v>
      </c>
      <c r="H62" s="295" t="b">
        <f>G62=Budget!K593</f>
        <v>1</v>
      </c>
      <c r="I62" s="295" t="b">
        <f>F62+E62=G62</f>
        <v>1</v>
      </c>
      <c r="J62" s="445"/>
    </row>
    <row r="63" spans="1:10" ht="12.75" customHeight="1">
      <c r="A63" s="451"/>
      <c r="B63" s="195" t="s">
        <v>1062</v>
      </c>
      <c r="C63" s="287"/>
      <c r="D63" s="439"/>
      <c r="E63" s="3">
        <f>E59</f>
        <v>0</v>
      </c>
      <c r="F63" s="303"/>
      <c r="G63" s="738"/>
      <c r="H63" s="295" t="b">
        <f>E63+F63=E59</f>
        <v>1</v>
      </c>
      <c r="I63" s="295" t="b">
        <f>F63+E63=E59</f>
        <v>1</v>
      </c>
      <c r="J63" s="445"/>
    </row>
    <row r="64" spans="1:10" ht="12.75" customHeight="1">
      <c r="A64" s="451" t="str">
        <f>Budget!A595</f>
        <v>ZJ</v>
      </c>
      <c r="B64" s="1600" t="str">
        <f>Budget!B595</f>
        <v>LINE ITEMS MANAGED BY S.A.B.C.</v>
      </c>
      <c r="C64" s="1601"/>
      <c r="D64" s="1602"/>
      <c r="E64" s="3">
        <f>Budget!Q601</f>
        <v>0</v>
      </c>
      <c r="F64" s="3">
        <f>Budget!R601</f>
        <v>0</v>
      </c>
      <c r="G64" s="3">
        <f>Budget!K601</f>
        <v>0</v>
      </c>
      <c r="H64" s="295" t="b">
        <f>G64=Budget!K601</f>
        <v>1</v>
      </c>
      <c r="I64" s="295" t="b">
        <f>F64+E64=G64</f>
        <v>1</v>
      </c>
      <c r="J64" s="445"/>
    </row>
    <row r="65" spans="1:10" ht="12.75" customHeight="1">
      <c r="A65" s="980"/>
      <c r="B65" s="1614" t="str">
        <f>Budget!J603</f>
        <v>TOTAL VALUE:</v>
      </c>
      <c r="C65" s="1615"/>
      <c r="D65" s="1616"/>
      <c r="E65" s="381">
        <f>SUM(E64+E63)</f>
        <v>0</v>
      </c>
      <c r="F65" s="381">
        <f>SUM(F59,F61:F64)</f>
        <v>0</v>
      </c>
      <c r="G65" s="381">
        <f>SUM(G59,G61:G64)</f>
        <v>0</v>
      </c>
      <c r="H65" s="443" t="b">
        <f>G65=Budget!K603</f>
        <v>1</v>
      </c>
      <c r="I65" s="443"/>
      <c r="J65" s="445"/>
    </row>
    <row r="66" spans="1:10" ht="12.75" customHeight="1">
      <c r="A66" s="745"/>
      <c r="B66" s="933"/>
      <c r="C66" s="933"/>
      <c r="D66" s="1007"/>
      <c r="E66" s="934"/>
      <c r="F66" s="298" t="s">
        <v>197</v>
      </c>
      <c r="G66" s="304" t="e">
        <f>SUM(G65/J10)</f>
        <v>#DIV/0!</v>
      </c>
      <c r="H66" s="299"/>
      <c r="I66" s="210"/>
      <c r="J66" s="445"/>
    </row>
    <row r="67" spans="1:10" ht="2.25" customHeight="1">
      <c r="A67" s="1626"/>
      <c r="B67" s="1627"/>
      <c r="C67" s="1627"/>
      <c r="D67" s="1627"/>
      <c r="E67" s="209"/>
      <c r="F67" s="209"/>
      <c r="G67" s="209"/>
      <c r="J67" s="999"/>
    </row>
    <row r="68" spans="1:10" ht="12.75">
      <c r="A68" s="444"/>
      <c r="D68" s="440"/>
      <c r="E68" s="440" t="s">
        <v>1063</v>
      </c>
      <c r="F68" s="377">
        <f>F59</f>
        <v>0</v>
      </c>
      <c r="G68" s="378" t="s">
        <v>1064</v>
      </c>
      <c r="H68" s="2219"/>
      <c r="J68" s="445"/>
    </row>
    <row r="69" spans="1:10" ht="2.25" customHeight="1">
      <c r="A69" s="2220"/>
      <c r="B69" s="2221"/>
      <c r="C69" s="994"/>
      <c r="D69" s="995"/>
      <c r="E69" s="2222"/>
      <c r="F69" s="995"/>
      <c r="G69" s="995"/>
      <c r="H69" s="996"/>
      <c r="I69" s="996"/>
      <c r="J69" s="997"/>
    </row>
    <row r="70" spans="1:10" ht="15">
      <c r="A70" s="1620" t="s">
        <v>185</v>
      </c>
      <c r="B70" s="1621"/>
      <c r="C70" s="1621"/>
      <c r="D70" s="1621"/>
      <c r="E70" s="1621"/>
      <c r="F70" s="1621"/>
      <c r="G70" s="1621"/>
      <c r="H70" s="1621"/>
      <c r="I70" s="1621"/>
      <c r="J70" s="1622"/>
    </row>
    <row r="71" spans="1:10" ht="13.5">
      <c r="A71" s="998"/>
      <c r="B71" s="1617" t="s">
        <v>1065</v>
      </c>
      <c r="C71" s="1618"/>
      <c r="D71" s="1618"/>
      <c r="E71" s="1618"/>
      <c r="F71" s="1619"/>
      <c r="G71" s="1000">
        <v>0</v>
      </c>
      <c r="J71" s="999"/>
    </row>
    <row r="72" spans="1:10" ht="13.5">
      <c r="A72" s="2223"/>
      <c r="B72" s="1617" t="s">
        <v>1066</v>
      </c>
      <c r="C72" s="1618"/>
      <c r="D72" s="1618"/>
      <c r="E72" s="1618"/>
      <c r="F72" s="1619"/>
      <c r="G72" s="381">
        <f>G65-G71</f>
        <v>0</v>
      </c>
      <c r="H72" s="996"/>
      <c r="I72" s="996"/>
      <c r="J72" s="997"/>
    </row>
    <row r="73" spans="1:10" ht="15.75" customHeight="1">
      <c r="A73" s="292"/>
      <c r="B73" s="292"/>
      <c r="C73" s="209"/>
      <c r="D73" s="209"/>
      <c r="E73" s="209"/>
      <c r="F73" s="209"/>
      <c r="G73" s="209"/>
      <c r="J73" s="209"/>
    </row>
    <row r="74" spans="1:10" ht="15.75" customHeight="1">
      <c r="A74" s="292"/>
      <c r="B74" s="292"/>
      <c r="C74" s="209"/>
      <c r="D74" s="209"/>
      <c r="E74" s="209"/>
      <c r="F74" s="209"/>
      <c r="G74" s="209"/>
      <c r="J74" s="209"/>
    </row>
    <row r="75" spans="1:10" ht="15.75" customHeight="1">
      <c r="A75" s="292"/>
      <c r="B75" s="292"/>
      <c r="C75" s="209"/>
      <c r="D75" s="209"/>
      <c r="E75" s="209"/>
      <c r="F75" s="209"/>
      <c r="G75" s="209"/>
      <c r="J75" s="209"/>
    </row>
    <row r="76" spans="1:10" ht="15.75" customHeight="1">
      <c r="A76" s="300"/>
      <c r="B76" s="300"/>
      <c r="C76" s="209"/>
      <c r="D76" s="209"/>
      <c r="E76" s="209"/>
      <c r="F76" s="209"/>
      <c r="G76" s="209"/>
      <c r="J76" s="209"/>
    </row>
    <row r="77" spans="1:10" ht="15.75" customHeight="1">
      <c r="A77" s="300"/>
      <c r="B77" s="300"/>
      <c r="C77" s="209"/>
      <c r="D77" s="209"/>
      <c r="E77" s="209"/>
      <c r="F77" s="209"/>
      <c r="G77" s="209"/>
      <c r="J77" s="209"/>
    </row>
    <row r="78" spans="1:10" ht="15.75" customHeight="1">
      <c r="A78" s="300"/>
      <c r="B78" s="300"/>
      <c r="C78" s="209"/>
      <c r="D78" s="209"/>
      <c r="E78" s="209"/>
      <c r="F78" s="209"/>
      <c r="G78" s="209"/>
      <c r="J78" s="209"/>
    </row>
  </sheetData>
  <sheetProtection algorithmName="SHA-512" hashValue="T7ooUzhxG7HZBinfNXO909uZ8w3wJNwQdQ+TlAcpt3pMW4iw+zA4oDJghz5TcVPw0dDHc5qnhVjmjnMCsG6N3Q==" saltValue="LdSVnEsE95UEZ//+31sVqw==" spinCount="100000" sheet="1" objects="1" scenarios="1"/>
  <mergeCells count="74">
    <mergeCell ref="B72:F72"/>
    <mergeCell ref="B71:F71"/>
    <mergeCell ref="A70:J70"/>
    <mergeCell ref="A1:J1"/>
    <mergeCell ref="A67:D67"/>
    <mergeCell ref="B37:D37"/>
    <mergeCell ref="B38:D38"/>
    <mergeCell ref="B26:D26"/>
    <mergeCell ref="B50:D50"/>
    <mergeCell ref="B45:D45"/>
    <mergeCell ref="B41:D41"/>
    <mergeCell ref="B32:D32"/>
    <mergeCell ref="B33:D33"/>
    <mergeCell ref="B58:D58"/>
    <mergeCell ref="B59:D59"/>
    <mergeCell ref="B34:D34"/>
    <mergeCell ref="B64:D64"/>
    <mergeCell ref="B65:D65"/>
    <mergeCell ref="B61:D61"/>
    <mergeCell ref="B62:D62"/>
    <mergeCell ref="B56:D56"/>
    <mergeCell ref="B54:D54"/>
    <mergeCell ref="B49:D49"/>
    <mergeCell ref="B57:D57"/>
    <mergeCell ref="B53:D53"/>
    <mergeCell ref="B51:D51"/>
    <mergeCell ref="B55:D55"/>
    <mergeCell ref="B48:D48"/>
    <mergeCell ref="B25:D25"/>
    <mergeCell ref="H12:I12"/>
    <mergeCell ref="G18:H18"/>
    <mergeCell ref="G20:H20"/>
    <mergeCell ref="F22:H22"/>
    <mergeCell ref="I18:J18"/>
    <mergeCell ref="A18:C18"/>
    <mergeCell ref="I19:J19"/>
    <mergeCell ref="I20:J20"/>
    <mergeCell ref="A20:C20"/>
    <mergeCell ref="G19:H19"/>
    <mergeCell ref="B29:D29"/>
    <mergeCell ref="I22:J22"/>
    <mergeCell ref="B31:D31"/>
    <mergeCell ref="B35:D35"/>
    <mergeCell ref="H10:I10"/>
    <mergeCell ref="D14:J14"/>
    <mergeCell ref="A14:C14"/>
    <mergeCell ref="B46:D46"/>
    <mergeCell ref="B47:D47"/>
    <mergeCell ref="B44:D44"/>
    <mergeCell ref="B42:D42"/>
    <mergeCell ref="B28:D28"/>
    <mergeCell ref="B30:D30"/>
    <mergeCell ref="B27:D27"/>
    <mergeCell ref="A22:C22"/>
    <mergeCell ref="B39:D39"/>
    <mergeCell ref="B24:D24"/>
    <mergeCell ref="B43:D43"/>
    <mergeCell ref="B40:D40"/>
    <mergeCell ref="A2:J2"/>
    <mergeCell ref="A19:C19"/>
    <mergeCell ref="A3:D3"/>
    <mergeCell ref="A5:C5"/>
    <mergeCell ref="B12:C12"/>
    <mergeCell ref="B8:C8"/>
    <mergeCell ref="B7:C7"/>
    <mergeCell ref="H7:I7"/>
    <mergeCell ref="D5:J5"/>
    <mergeCell ref="H8:I8"/>
    <mergeCell ref="H9:I9"/>
    <mergeCell ref="G15:J15"/>
    <mergeCell ref="A16:C16"/>
    <mergeCell ref="B9:C9"/>
    <mergeCell ref="A15:C15"/>
    <mergeCell ref="G16:J16"/>
  </mergeCells>
  <phoneticPr fontId="4" type="noConversion"/>
  <printOptions horizontalCentered="1" verticalCentered="1"/>
  <pageMargins left="0.23622047244094491" right="0.23622047244094491" top="0.35433070866141736" bottom="0.31496062992125984" header="0.15748031496062992" footer="0.15748031496062992"/>
  <pageSetup paperSize="9" orientation="portrait" horizontalDpi="300" verticalDpi="300" r:id="rId1"/>
  <headerFooter alignWithMargins="0">
    <oddHeader>&amp;R&amp;6&amp;Z&amp;F</oddHeader>
    <oddFooter>&amp;L&amp;8Compiled by: S.A.B.C. Ltd - Updated March 2023&amp;R&amp;8Printed: &amp;D - Sheet 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46"/>
  </sheetPr>
  <dimension ref="A1:I47"/>
  <sheetViews>
    <sheetView showGridLines="0" showRowColHeaders="0" showRuler="0" view="pageLayout" zoomScaleNormal="75" workbookViewId="0"/>
  </sheetViews>
  <sheetFormatPr defaultColWidth="9" defaultRowHeight="15" customHeight="1"/>
  <cols>
    <col min="1" max="1" width="7.28515625" style="495" customWidth="1"/>
    <col min="2" max="2" width="26" style="498" customWidth="1"/>
    <col min="3" max="3" width="5" style="497" customWidth="1"/>
    <col min="4" max="4" width="8.140625" style="498" customWidth="1"/>
    <col min="5" max="5" width="5.42578125" style="498" customWidth="1"/>
    <col min="6" max="6" width="7" style="499" customWidth="1"/>
    <col min="7" max="8" width="13.140625" style="499" customWidth="1"/>
    <col min="9" max="9" width="12.85546875" style="499" customWidth="1"/>
    <col min="10" max="16384" width="9" style="498"/>
  </cols>
  <sheetData>
    <row r="1" spans="1:9" ht="15" customHeight="1" thickBot="1">
      <c r="B1" s="536"/>
      <c r="H1" s="498"/>
      <c r="I1" s="498"/>
    </row>
    <row r="2" spans="1:9" ht="15" customHeight="1" thickTop="1" thickBot="1">
      <c r="A2" s="500" t="s">
        <v>1067</v>
      </c>
      <c r="B2" s="501"/>
      <c r="C2" s="501"/>
      <c r="D2" s="501"/>
      <c r="E2" s="501"/>
      <c r="F2" s="501"/>
      <c r="G2" s="502"/>
      <c r="H2" s="537" t="s">
        <v>110</v>
      </c>
      <c r="I2" s="503"/>
    </row>
    <row r="3" spans="1:9" ht="15" customHeight="1" thickTop="1" thickBot="1">
      <c r="A3" s="538" t="s">
        <v>111</v>
      </c>
      <c r="B3" s="539" t="s">
        <v>1068</v>
      </c>
      <c r="C3" s="538" t="s">
        <v>113</v>
      </c>
      <c r="D3" s="538" t="s">
        <v>114</v>
      </c>
      <c r="E3" s="538" t="s">
        <v>115</v>
      </c>
      <c r="F3" s="540" t="s">
        <v>116</v>
      </c>
      <c r="G3" s="540" t="s">
        <v>117</v>
      </c>
      <c r="H3" s="541" t="s">
        <v>118</v>
      </c>
      <c r="I3" s="541" t="s">
        <v>119</v>
      </c>
    </row>
    <row r="4" spans="1:9" ht="15" customHeight="1" thickTop="1" thickBot="1">
      <c r="A4" s="542" t="s">
        <v>1069</v>
      </c>
      <c r="B4" s="543"/>
      <c r="C4" s="544"/>
      <c r="D4" s="545"/>
      <c r="E4" s="544"/>
      <c r="F4" s="546"/>
      <c r="G4" s="504">
        <f t="shared" ref="G4:G43" si="0">C4*D4*E4</f>
        <v>0</v>
      </c>
      <c r="H4" s="545"/>
      <c r="I4" s="545">
        <f t="shared" ref="I4:I43" si="1">SUM(G4)</f>
        <v>0</v>
      </c>
    </row>
    <row r="5" spans="1:9" ht="15" customHeight="1" thickTop="1" thickBot="1">
      <c r="A5" s="542" t="s">
        <v>1070</v>
      </c>
      <c r="B5" s="1161"/>
      <c r="C5" s="544"/>
      <c r="D5" s="545"/>
      <c r="E5" s="544"/>
      <c r="F5" s="546"/>
      <c r="G5" s="504">
        <f t="shared" si="0"/>
        <v>0</v>
      </c>
      <c r="H5" s="545"/>
      <c r="I5" s="545">
        <f t="shared" si="1"/>
        <v>0</v>
      </c>
    </row>
    <row r="6" spans="1:9" ht="15" customHeight="1" thickTop="1" thickBot="1">
      <c r="A6" s="542" t="s">
        <v>1071</v>
      </c>
      <c r="B6" s="1162"/>
      <c r="C6" s="544"/>
      <c r="D6" s="545"/>
      <c r="E6" s="544"/>
      <c r="F6" s="546"/>
      <c r="G6" s="504">
        <f t="shared" si="0"/>
        <v>0</v>
      </c>
      <c r="H6" s="545"/>
      <c r="I6" s="545">
        <f t="shared" si="1"/>
        <v>0</v>
      </c>
    </row>
    <row r="7" spans="1:9" ht="15" customHeight="1" thickTop="1" thickBot="1">
      <c r="A7" s="542" t="s">
        <v>1072</v>
      </c>
      <c r="B7" s="543"/>
      <c r="C7" s="544"/>
      <c r="D7" s="545"/>
      <c r="E7" s="544"/>
      <c r="F7" s="546"/>
      <c r="G7" s="504">
        <f t="shared" si="0"/>
        <v>0</v>
      </c>
      <c r="H7" s="545"/>
      <c r="I7" s="545">
        <f t="shared" si="1"/>
        <v>0</v>
      </c>
    </row>
    <row r="8" spans="1:9" ht="15" customHeight="1" thickTop="1" thickBot="1">
      <c r="A8" s="542" t="s">
        <v>1073</v>
      </c>
      <c r="B8" s="543"/>
      <c r="C8" s="544"/>
      <c r="D8" s="545"/>
      <c r="E8" s="544"/>
      <c r="F8" s="546"/>
      <c r="G8" s="504">
        <f t="shared" si="0"/>
        <v>0</v>
      </c>
      <c r="H8" s="545"/>
      <c r="I8" s="545">
        <f t="shared" si="1"/>
        <v>0</v>
      </c>
    </row>
    <row r="9" spans="1:9" ht="15" customHeight="1" thickTop="1" thickBot="1">
      <c r="A9" s="542" t="s">
        <v>1074</v>
      </c>
      <c r="B9" s="543"/>
      <c r="C9" s="544"/>
      <c r="D9" s="545"/>
      <c r="E9" s="544"/>
      <c r="F9" s="546"/>
      <c r="G9" s="504">
        <f t="shared" si="0"/>
        <v>0</v>
      </c>
      <c r="H9" s="545"/>
      <c r="I9" s="545">
        <f t="shared" si="1"/>
        <v>0</v>
      </c>
    </row>
    <row r="10" spans="1:9" ht="15" customHeight="1" thickTop="1" thickBot="1">
      <c r="A10" s="542" t="s">
        <v>1075</v>
      </c>
      <c r="B10" s="543"/>
      <c r="C10" s="544"/>
      <c r="D10" s="545"/>
      <c r="E10" s="544"/>
      <c r="F10" s="546"/>
      <c r="G10" s="504">
        <f t="shared" si="0"/>
        <v>0</v>
      </c>
      <c r="H10" s="545"/>
      <c r="I10" s="545">
        <f t="shared" si="1"/>
        <v>0</v>
      </c>
    </row>
    <row r="11" spans="1:9" ht="15" customHeight="1" thickTop="1" thickBot="1">
      <c r="A11" s="542" t="s">
        <v>1076</v>
      </c>
      <c r="B11" s="543"/>
      <c r="C11" s="544"/>
      <c r="D11" s="545"/>
      <c r="E11" s="544"/>
      <c r="F11" s="546"/>
      <c r="G11" s="504">
        <f t="shared" si="0"/>
        <v>0</v>
      </c>
      <c r="H11" s="545"/>
      <c r="I11" s="545">
        <f t="shared" si="1"/>
        <v>0</v>
      </c>
    </row>
    <row r="12" spans="1:9" ht="15" customHeight="1" thickTop="1" thickBot="1">
      <c r="A12" s="542" t="s">
        <v>1077</v>
      </c>
      <c r="B12" s="543"/>
      <c r="C12" s="544"/>
      <c r="D12" s="545"/>
      <c r="E12" s="544"/>
      <c r="F12" s="546"/>
      <c r="G12" s="504">
        <f t="shared" si="0"/>
        <v>0</v>
      </c>
      <c r="H12" s="545"/>
      <c r="I12" s="545">
        <f t="shared" si="1"/>
        <v>0</v>
      </c>
    </row>
    <row r="13" spans="1:9" ht="15" customHeight="1" thickTop="1" thickBot="1">
      <c r="A13" s="542" t="s">
        <v>1078</v>
      </c>
      <c r="B13" s="543"/>
      <c r="C13" s="544"/>
      <c r="D13" s="545"/>
      <c r="E13" s="544"/>
      <c r="F13" s="546"/>
      <c r="G13" s="504">
        <f t="shared" si="0"/>
        <v>0</v>
      </c>
      <c r="H13" s="545"/>
      <c r="I13" s="545">
        <f t="shared" si="1"/>
        <v>0</v>
      </c>
    </row>
    <row r="14" spans="1:9" ht="15" customHeight="1" thickTop="1" thickBot="1">
      <c r="A14" s="542" t="s">
        <v>1079</v>
      </c>
      <c r="B14" s="543"/>
      <c r="C14" s="544"/>
      <c r="D14" s="545"/>
      <c r="E14" s="544"/>
      <c r="F14" s="546"/>
      <c r="G14" s="504">
        <f t="shared" si="0"/>
        <v>0</v>
      </c>
      <c r="H14" s="545"/>
      <c r="I14" s="545">
        <f t="shared" si="1"/>
        <v>0</v>
      </c>
    </row>
    <row r="15" spans="1:9" ht="15" customHeight="1" thickTop="1" thickBot="1">
      <c r="A15" s="542" t="s">
        <v>1080</v>
      </c>
      <c r="B15" s="543"/>
      <c r="C15" s="544"/>
      <c r="D15" s="545"/>
      <c r="E15" s="544"/>
      <c r="F15" s="546"/>
      <c r="G15" s="504">
        <f t="shared" si="0"/>
        <v>0</v>
      </c>
      <c r="H15" s="545"/>
      <c r="I15" s="545">
        <f t="shared" si="1"/>
        <v>0</v>
      </c>
    </row>
    <row r="16" spans="1:9" ht="15" customHeight="1" thickTop="1" thickBot="1">
      <c r="A16" s="542" t="s">
        <v>1081</v>
      </c>
      <c r="B16" s="543"/>
      <c r="C16" s="544"/>
      <c r="D16" s="545"/>
      <c r="E16" s="544"/>
      <c r="F16" s="546"/>
      <c r="G16" s="504">
        <f t="shared" si="0"/>
        <v>0</v>
      </c>
      <c r="H16" s="545"/>
      <c r="I16" s="545">
        <f t="shared" si="1"/>
        <v>0</v>
      </c>
    </row>
    <row r="17" spans="1:9" ht="15" customHeight="1" thickTop="1" thickBot="1">
      <c r="A17" s="542" t="s">
        <v>1082</v>
      </c>
      <c r="B17" s="543"/>
      <c r="C17" s="544"/>
      <c r="D17" s="545"/>
      <c r="E17" s="544"/>
      <c r="F17" s="546"/>
      <c r="G17" s="504">
        <f t="shared" si="0"/>
        <v>0</v>
      </c>
      <c r="H17" s="545"/>
      <c r="I17" s="545">
        <f t="shared" si="1"/>
        <v>0</v>
      </c>
    </row>
    <row r="18" spans="1:9" ht="15" customHeight="1" thickTop="1" thickBot="1">
      <c r="A18" s="542" t="s">
        <v>1083</v>
      </c>
      <c r="B18" s="543"/>
      <c r="C18" s="544"/>
      <c r="D18" s="545"/>
      <c r="E18" s="544"/>
      <c r="F18" s="546"/>
      <c r="G18" s="504">
        <f t="shared" si="0"/>
        <v>0</v>
      </c>
      <c r="H18" s="545"/>
      <c r="I18" s="545">
        <f t="shared" si="1"/>
        <v>0</v>
      </c>
    </row>
    <row r="19" spans="1:9" ht="15" customHeight="1" thickTop="1" thickBot="1">
      <c r="A19" s="542" t="s">
        <v>1084</v>
      </c>
      <c r="B19" s="543"/>
      <c r="C19" s="544"/>
      <c r="D19" s="545"/>
      <c r="E19" s="544"/>
      <c r="F19" s="546"/>
      <c r="G19" s="504">
        <f t="shared" si="0"/>
        <v>0</v>
      </c>
      <c r="H19" s="545"/>
      <c r="I19" s="545">
        <f t="shared" si="1"/>
        <v>0</v>
      </c>
    </row>
    <row r="20" spans="1:9" ht="15" customHeight="1" thickTop="1" thickBot="1">
      <c r="A20" s="542" t="s">
        <v>1085</v>
      </c>
      <c r="B20" s="543"/>
      <c r="C20" s="544"/>
      <c r="D20" s="545"/>
      <c r="E20" s="544"/>
      <c r="F20" s="546"/>
      <c r="G20" s="504">
        <f t="shared" si="0"/>
        <v>0</v>
      </c>
      <c r="H20" s="545"/>
      <c r="I20" s="545">
        <f t="shared" si="1"/>
        <v>0</v>
      </c>
    </row>
    <row r="21" spans="1:9" ht="15" customHeight="1" thickTop="1" thickBot="1">
      <c r="A21" s="542" t="s">
        <v>1086</v>
      </c>
      <c r="B21" s="543"/>
      <c r="C21" s="544"/>
      <c r="D21" s="545"/>
      <c r="E21" s="544"/>
      <c r="F21" s="546"/>
      <c r="G21" s="504">
        <f t="shared" si="0"/>
        <v>0</v>
      </c>
      <c r="H21" s="545"/>
      <c r="I21" s="545">
        <f t="shared" si="1"/>
        <v>0</v>
      </c>
    </row>
    <row r="22" spans="1:9" ht="15" customHeight="1" thickTop="1" thickBot="1">
      <c r="A22" s="542" t="s">
        <v>1087</v>
      </c>
      <c r="B22" s="543"/>
      <c r="C22" s="544"/>
      <c r="D22" s="545"/>
      <c r="E22" s="544"/>
      <c r="F22" s="546"/>
      <c r="G22" s="504">
        <f t="shared" si="0"/>
        <v>0</v>
      </c>
      <c r="H22" s="545"/>
      <c r="I22" s="545">
        <f t="shared" si="1"/>
        <v>0</v>
      </c>
    </row>
    <row r="23" spans="1:9" ht="15" customHeight="1" thickTop="1" thickBot="1">
      <c r="A23" s="542" t="s">
        <v>1088</v>
      </c>
      <c r="B23" s="543"/>
      <c r="C23" s="544"/>
      <c r="D23" s="545"/>
      <c r="E23" s="544"/>
      <c r="F23" s="546"/>
      <c r="G23" s="504">
        <f t="shared" si="0"/>
        <v>0</v>
      </c>
      <c r="H23" s="545"/>
      <c r="I23" s="545">
        <f t="shared" si="1"/>
        <v>0</v>
      </c>
    </row>
    <row r="24" spans="1:9" ht="15" customHeight="1" thickTop="1" thickBot="1">
      <c r="A24" s="542" t="s">
        <v>1089</v>
      </c>
      <c r="B24" s="543"/>
      <c r="C24" s="544"/>
      <c r="D24" s="545"/>
      <c r="E24" s="544"/>
      <c r="F24" s="546"/>
      <c r="G24" s="504">
        <f t="shared" si="0"/>
        <v>0</v>
      </c>
      <c r="H24" s="545"/>
      <c r="I24" s="545">
        <f t="shared" si="1"/>
        <v>0</v>
      </c>
    </row>
    <row r="25" spans="1:9" ht="15" customHeight="1" thickTop="1" thickBot="1">
      <c r="A25" s="542" t="s">
        <v>1090</v>
      </c>
      <c r="B25" s="543"/>
      <c r="C25" s="544"/>
      <c r="D25" s="545"/>
      <c r="E25" s="544"/>
      <c r="F25" s="546"/>
      <c r="G25" s="504">
        <f t="shared" si="0"/>
        <v>0</v>
      </c>
      <c r="H25" s="545"/>
      <c r="I25" s="545">
        <f t="shared" si="1"/>
        <v>0</v>
      </c>
    </row>
    <row r="26" spans="1:9" ht="15" customHeight="1" thickTop="1" thickBot="1">
      <c r="A26" s="542" t="s">
        <v>1091</v>
      </c>
      <c r="B26" s="543"/>
      <c r="C26" s="544"/>
      <c r="D26" s="545"/>
      <c r="E26" s="544"/>
      <c r="F26" s="546"/>
      <c r="G26" s="504">
        <f t="shared" si="0"/>
        <v>0</v>
      </c>
      <c r="H26" s="545"/>
      <c r="I26" s="545">
        <f t="shared" si="1"/>
        <v>0</v>
      </c>
    </row>
    <row r="27" spans="1:9" ht="15" customHeight="1" thickTop="1" thickBot="1">
      <c r="A27" s="542" t="s">
        <v>1092</v>
      </c>
      <c r="B27" s="543"/>
      <c r="C27" s="544"/>
      <c r="D27" s="545"/>
      <c r="E27" s="544"/>
      <c r="F27" s="546"/>
      <c r="G27" s="504">
        <f t="shared" si="0"/>
        <v>0</v>
      </c>
      <c r="H27" s="545"/>
      <c r="I27" s="545">
        <f t="shared" si="1"/>
        <v>0</v>
      </c>
    </row>
    <row r="28" spans="1:9" ht="15" customHeight="1" thickTop="1" thickBot="1">
      <c r="A28" s="542" t="s">
        <v>1093</v>
      </c>
      <c r="B28" s="543"/>
      <c r="C28" s="544"/>
      <c r="D28" s="545"/>
      <c r="E28" s="544"/>
      <c r="F28" s="546"/>
      <c r="G28" s="504">
        <f t="shared" si="0"/>
        <v>0</v>
      </c>
      <c r="H28" s="545"/>
      <c r="I28" s="545">
        <f t="shared" si="1"/>
        <v>0</v>
      </c>
    </row>
    <row r="29" spans="1:9" ht="15" customHeight="1" thickTop="1" thickBot="1">
      <c r="A29" s="542" t="s">
        <v>1094</v>
      </c>
      <c r="B29" s="543"/>
      <c r="C29" s="544"/>
      <c r="D29" s="545"/>
      <c r="E29" s="544"/>
      <c r="F29" s="546"/>
      <c r="G29" s="504">
        <f t="shared" si="0"/>
        <v>0</v>
      </c>
      <c r="H29" s="545"/>
      <c r="I29" s="545">
        <f t="shared" si="1"/>
        <v>0</v>
      </c>
    </row>
    <row r="30" spans="1:9" ht="15" customHeight="1" thickTop="1" thickBot="1">
      <c r="A30" s="542" t="s">
        <v>1095</v>
      </c>
      <c r="B30" s="543"/>
      <c r="C30" s="544"/>
      <c r="D30" s="545"/>
      <c r="E30" s="544"/>
      <c r="F30" s="546"/>
      <c r="G30" s="504">
        <f t="shared" si="0"/>
        <v>0</v>
      </c>
      <c r="H30" s="545"/>
      <c r="I30" s="545">
        <f t="shared" si="1"/>
        <v>0</v>
      </c>
    </row>
    <row r="31" spans="1:9" ht="15" customHeight="1" thickTop="1" thickBot="1">
      <c r="A31" s="542" t="s">
        <v>1096</v>
      </c>
      <c r="B31" s="543"/>
      <c r="C31" s="544"/>
      <c r="D31" s="545"/>
      <c r="E31" s="544"/>
      <c r="F31" s="546"/>
      <c r="G31" s="504">
        <f t="shared" si="0"/>
        <v>0</v>
      </c>
      <c r="H31" s="545"/>
      <c r="I31" s="545">
        <f t="shared" si="1"/>
        <v>0</v>
      </c>
    </row>
    <row r="32" spans="1:9" ht="15" customHeight="1" thickTop="1" thickBot="1">
      <c r="A32" s="542" t="s">
        <v>1097</v>
      </c>
      <c r="B32" s="543"/>
      <c r="C32" s="544"/>
      <c r="D32" s="545"/>
      <c r="E32" s="544"/>
      <c r="F32" s="546"/>
      <c r="G32" s="504">
        <f t="shared" si="0"/>
        <v>0</v>
      </c>
      <c r="H32" s="545"/>
      <c r="I32" s="545">
        <f t="shared" si="1"/>
        <v>0</v>
      </c>
    </row>
    <row r="33" spans="1:9" ht="15" customHeight="1" thickTop="1" thickBot="1">
      <c r="A33" s="542" t="s">
        <v>1098</v>
      </c>
      <c r="B33" s="543"/>
      <c r="C33" s="544"/>
      <c r="D33" s="545"/>
      <c r="E33" s="544"/>
      <c r="F33" s="546"/>
      <c r="G33" s="504">
        <f t="shared" si="0"/>
        <v>0</v>
      </c>
      <c r="H33" s="545"/>
      <c r="I33" s="545">
        <f t="shared" si="1"/>
        <v>0</v>
      </c>
    </row>
    <row r="34" spans="1:9" ht="15" customHeight="1" thickTop="1" thickBot="1">
      <c r="A34" s="542" t="s">
        <v>1099</v>
      </c>
      <c r="B34" s="543"/>
      <c r="C34" s="544"/>
      <c r="D34" s="545"/>
      <c r="E34" s="544"/>
      <c r="F34" s="546"/>
      <c r="G34" s="504">
        <f t="shared" si="0"/>
        <v>0</v>
      </c>
      <c r="H34" s="545"/>
      <c r="I34" s="545">
        <f t="shared" si="1"/>
        <v>0</v>
      </c>
    </row>
    <row r="35" spans="1:9" ht="15" customHeight="1" thickTop="1" thickBot="1">
      <c r="A35" s="542" t="s">
        <v>1100</v>
      </c>
      <c r="B35" s="543"/>
      <c r="C35" s="544"/>
      <c r="D35" s="545"/>
      <c r="E35" s="544"/>
      <c r="F35" s="546"/>
      <c r="G35" s="504">
        <f t="shared" si="0"/>
        <v>0</v>
      </c>
      <c r="H35" s="545"/>
      <c r="I35" s="545">
        <f t="shared" si="1"/>
        <v>0</v>
      </c>
    </row>
    <row r="36" spans="1:9" ht="15" customHeight="1" thickTop="1" thickBot="1">
      <c r="A36" s="542" t="s">
        <v>1101</v>
      </c>
      <c r="B36" s="543"/>
      <c r="C36" s="544"/>
      <c r="D36" s="545"/>
      <c r="E36" s="544"/>
      <c r="F36" s="546"/>
      <c r="G36" s="504">
        <f t="shared" si="0"/>
        <v>0</v>
      </c>
      <c r="H36" s="545"/>
      <c r="I36" s="545">
        <f t="shared" si="1"/>
        <v>0</v>
      </c>
    </row>
    <row r="37" spans="1:9" ht="15" customHeight="1" thickTop="1" thickBot="1">
      <c r="A37" s="542" t="s">
        <v>1102</v>
      </c>
      <c r="B37" s="543"/>
      <c r="C37" s="544"/>
      <c r="D37" s="545"/>
      <c r="E37" s="544"/>
      <c r="F37" s="546"/>
      <c r="G37" s="504">
        <f t="shared" si="0"/>
        <v>0</v>
      </c>
      <c r="H37" s="545"/>
      <c r="I37" s="545">
        <f t="shared" si="1"/>
        <v>0</v>
      </c>
    </row>
    <row r="38" spans="1:9" ht="15" customHeight="1" thickTop="1" thickBot="1">
      <c r="A38" s="542" t="s">
        <v>1103</v>
      </c>
      <c r="B38" s="543"/>
      <c r="C38" s="544"/>
      <c r="D38" s="545"/>
      <c r="E38" s="544"/>
      <c r="F38" s="546"/>
      <c r="G38" s="504">
        <f t="shared" si="0"/>
        <v>0</v>
      </c>
      <c r="H38" s="545"/>
      <c r="I38" s="545">
        <f t="shared" si="1"/>
        <v>0</v>
      </c>
    </row>
    <row r="39" spans="1:9" ht="15" customHeight="1" thickTop="1" thickBot="1">
      <c r="A39" s="542" t="s">
        <v>1104</v>
      </c>
      <c r="B39" s="543"/>
      <c r="C39" s="544"/>
      <c r="D39" s="545"/>
      <c r="E39" s="544"/>
      <c r="F39" s="546"/>
      <c r="G39" s="504">
        <f t="shared" si="0"/>
        <v>0</v>
      </c>
      <c r="H39" s="545"/>
      <c r="I39" s="545">
        <f t="shared" si="1"/>
        <v>0</v>
      </c>
    </row>
    <row r="40" spans="1:9" ht="15" customHeight="1" thickTop="1" thickBot="1">
      <c r="A40" s="542" t="s">
        <v>1105</v>
      </c>
      <c r="B40" s="543"/>
      <c r="C40" s="544"/>
      <c r="D40" s="545"/>
      <c r="E40" s="544"/>
      <c r="F40" s="546"/>
      <c r="G40" s="504">
        <f t="shared" si="0"/>
        <v>0</v>
      </c>
      <c r="H40" s="545"/>
      <c r="I40" s="545">
        <f t="shared" si="1"/>
        <v>0</v>
      </c>
    </row>
    <row r="41" spans="1:9" ht="15" customHeight="1" thickTop="1" thickBot="1">
      <c r="A41" s="542" t="s">
        <v>1106</v>
      </c>
      <c r="B41" s="543"/>
      <c r="C41" s="544"/>
      <c r="D41" s="545"/>
      <c r="E41" s="544"/>
      <c r="F41" s="546"/>
      <c r="G41" s="504">
        <f t="shared" si="0"/>
        <v>0</v>
      </c>
      <c r="H41" s="545"/>
      <c r="I41" s="545">
        <f t="shared" si="1"/>
        <v>0</v>
      </c>
    </row>
    <row r="42" spans="1:9" ht="15" customHeight="1" thickTop="1" thickBot="1">
      <c r="A42" s="542" t="s">
        <v>1107</v>
      </c>
      <c r="B42" s="543"/>
      <c r="C42" s="544"/>
      <c r="D42" s="545"/>
      <c r="E42" s="544"/>
      <c r="F42" s="546"/>
      <c r="G42" s="504">
        <f t="shared" si="0"/>
        <v>0</v>
      </c>
      <c r="H42" s="545"/>
      <c r="I42" s="545">
        <f t="shared" si="1"/>
        <v>0</v>
      </c>
    </row>
    <row r="43" spans="1:9" ht="15" customHeight="1" thickTop="1" thickBot="1">
      <c r="A43" s="542" t="s">
        <v>1108</v>
      </c>
      <c r="B43" s="543"/>
      <c r="C43" s="544"/>
      <c r="D43" s="545"/>
      <c r="E43" s="544"/>
      <c r="F43" s="546"/>
      <c r="G43" s="504">
        <f t="shared" si="0"/>
        <v>0</v>
      </c>
      <c r="H43" s="545"/>
      <c r="I43" s="545">
        <f t="shared" si="1"/>
        <v>0</v>
      </c>
    </row>
    <row r="44" spans="1:9" ht="15" customHeight="1" thickTop="1">
      <c r="A44" s="505"/>
      <c r="B44" s="536"/>
      <c r="C44" s="506"/>
      <c r="D44" s="496"/>
      <c r="E44" s="496"/>
      <c r="F44" s="547"/>
      <c r="G44" s="547"/>
      <c r="H44" s="496"/>
      <c r="I44" s="496"/>
    </row>
    <row r="45" spans="1:9" ht="15" customHeight="1" thickBot="1">
      <c r="A45" s="505"/>
      <c r="B45" s="536"/>
      <c r="C45" s="506"/>
      <c r="D45" s="496"/>
      <c r="E45" s="496"/>
      <c r="F45" s="507" t="s">
        <v>133</v>
      </c>
      <c r="G45" s="548">
        <f>SUM(G4:G43)</f>
        <v>0</v>
      </c>
      <c r="H45" s="508">
        <f>SUM(H4:H43)</f>
        <v>0</v>
      </c>
      <c r="I45" s="508">
        <f>SUM(I4:I43)</f>
        <v>0</v>
      </c>
    </row>
    <row r="46" spans="1:9" ht="15" customHeight="1">
      <c r="A46" s="505"/>
      <c r="B46" s="536"/>
      <c r="C46" s="506"/>
      <c r="D46" s="496"/>
      <c r="E46" s="496"/>
      <c r="F46" s="509"/>
      <c r="G46" s="509" t="b">
        <f>H45+I45=G45</f>
        <v>1</v>
      </c>
      <c r="H46" s="496"/>
      <c r="I46" s="496"/>
    </row>
    <row r="47" spans="1:9" ht="15" customHeight="1">
      <c r="A47" s="505"/>
      <c r="B47" s="496"/>
      <c r="C47" s="506"/>
      <c r="D47" s="496"/>
      <c r="E47" s="496"/>
      <c r="F47" s="509"/>
      <c r="G47" s="510"/>
      <c r="H47" s="496"/>
      <c r="I47" s="496"/>
    </row>
  </sheetData>
  <printOptions horizontalCentered="1"/>
  <pageMargins left="0" right="0" top="0.39370078740157483" bottom="0.39370078740157483" header="0.19685039370078741" footer="0.15748031496062992"/>
  <pageSetup paperSize="9" orientation="portrait" horizontalDpi="300" verticalDpi="300" r:id="rId1"/>
  <headerFooter alignWithMargins="0">
    <oddHeader>&amp;R&amp;6&amp;Z&amp;F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theme="0"/>
  </sheetPr>
  <dimension ref="F7"/>
  <sheetViews>
    <sheetView view="pageLayout" workbookViewId="0"/>
  </sheetViews>
  <sheetFormatPr defaultColWidth="9.140625" defaultRowHeight="12.75"/>
  <cols>
    <col min="1" max="16384" width="9.140625" style="198"/>
  </cols>
  <sheetData>
    <row r="7" spans="6:6">
      <c r="F7" s="685"/>
    </row>
  </sheetData>
  <phoneticPr fontId="4" type="noConversion"/>
  <pageMargins left="0.75" right="0.75" top="1" bottom="1" header="0.5" footer="0.5"/>
  <pageSetup paperSize="9" orientation="portrait" r:id="rId1"/>
  <headerFooter alignWithMargins="0">
    <oddHeader>&amp;R&amp;6&amp;Z&amp;F</oddHeader>
    <oddFooter>&amp;R&amp;8Printed: &amp;D - Sheet 12: 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indexed="12"/>
    <pageSetUpPr fitToPage="1"/>
  </sheetPr>
  <dimension ref="A1:AI632"/>
  <sheetViews>
    <sheetView showGridLines="0" zoomScaleNormal="100" zoomScaleSheetLayoutView="100" workbookViewId="0">
      <pane xSplit="10" ySplit="12" topLeftCell="K541" activePane="bottomRight" state="frozen"/>
      <selection pane="bottomRight" activeCell="AH553" sqref="AH553"/>
      <selection pane="bottomLeft" activeCell="A14" sqref="A14"/>
      <selection pane="topRight" activeCell="K1" sqref="K1"/>
    </sheetView>
  </sheetViews>
  <sheetFormatPr defaultColWidth="9.42578125" defaultRowHeight="13.5" customHeight="1"/>
  <cols>
    <col min="1" max="1" width="1" style="26" customWidth="1"/>
    <col min="2" max="2" width="7.7109375" style="26" customWidth="1"/>
    <col min="3" max="7" width="8" style="26" customWidth="1"/>
    <col min="8" max="8" width="14.85546875" style="26" customWidth="1"/>
    <col min="9" max="10" width="5.7109375" style="847" customWidth="1"/>
    <col min="11" max="25" width="12.42578125" style="26" customWidth="1"/>
    <col min="26" max="26" width="14.28515625" style="26" hidden="1" customWidth="1"/>
    <col min="27" max="27" width="12.42578125" style="26" customWidth="1"/>
    <col min="28" max="28" width="12.42578125" style="46" customWidth="1"/>
    <col min="29" max="29" width="12.42578125" style="26" customWidth="1"/>
    <col min="30" max="30" width="52.42578125" style="948" hidden="1" customWidth="1"/>
    <col min="31" max="32" width="42.85546875" style="948" hidden="1" customWidth="1"/>
    <col min="33" max="34" width="12.42578125" style="1349" customWidth="1"/>
    <col min="35" max="16384" width="9.42578125" style="26"/>
  </cols>
  <sheetData>
    <row r="1" spans="2:34" ht="24" customHeight="1">
      <c r="B1" s="23" t="s">
        <v>1109</v>
      </c>
      <c r="D1" s="23"/>
      <c r="E1" s="23"/>
      <c r="F1" s="23"/>
      <c r="G1" s="23"/>
      <c r="H1" s="1667" t="s">
        <v>1110</v>
      </c>
      <c r="I1" s="1668"/>
      <c r="J1" s="1668"/>
      <c r="K1" s="1413" t="s">
        <v>1111</v>
      </c>
      <c r="L1" s="1231" t="s">
        <v>1112</v>
      </c>
      <c r="M1" s="1231" t="s">
        <v>1112</v>
      </c>
      <c r="N1" s="1231" t="s">
        <v>1112</v>
      </c>
      <c r="O1" s="1231" t="s">
        <v>1112</v>
      </c>
      <c r="P1" s="1231" t="s">
        <v>1112</v>
      </c>
      <c r="Q1" s="1231" t="s">
        <v>1112</v>
      </c>
      <c r="R1" s="1231" t="s">
        <v>1112</v>
      </c>
      <c r="S1" s="1231" t="s">
        <v>1112</v>
      </c>
      <c r="T1" s="1231" t="s">
        <v>1112</v>
      </c>
      <c r="U1" s="1231" t="s">
        <v>1112</v>
      </c>
      <c r="V1" s="1231" t="s">
        <v>1112</v>
      </c>
      <c r="W1" s="1231" t="s">
        <v>1112</v>
      </c>
      <c r="X1" s="1231" t="s">
        <v>1112</v>
      </c>
      <c r="Y1" s="1231" t="s">
        <v>1112</v>
      </c>
      <c r="AC1" s="24"/>
    </row>
    <row r="2" spans="2:34" s="362" customFormat="1" ht="13.5" customHeight="1">
      <c r="B2" s="1730" t="str">
        <f>'Prod. Info'!A37</f>
        <v>SAP Project No./s:</v>
      </c>
      <c r="C2" s="1730"/>
      <c r="D2" s="1731" t="str">
        <f>'Prod. Info'!B37</f>
        <v>LP-000</v>
      </c>
      <c r="E2" s="1731"/>
      <c r="F2" s="1731"/>
      <c r="G2" s="1731"/>
      <c r="H2" s="1669" t="s">
        <v>1113</v>
      </c>
      <c r="I2" s="1670"/>
      <c r="J2" s="1232">
        <f>SUM(K2:Z2)</f>
        <v>0</v>
      </c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649"/>
      <c r="V2" s="649"/>
      <c r="W2" s="649"/>
      <c r="X2" s="649"/>
      <c r="Y2" s="649"/>
      <c r="Z2" s="25"/>
      <c r="AA2" s="25"/>
      <c r="AB2" s="47"/>
      <c r="AC2" s="361"/>
      <c r="AD2" s="949"/>
      <c r="AE2" s="949"/>
      <c r="AF2" s="949"/>
      <c r="AG2" s="1350"/>
      <c r="AH2" s="1350"/>
    </row>
    <row r="3" spans="2:34" s="362" customFormat="1" ht="13.5" customHeight="1">
      <c r="B3" s="1730"/>
      <c r="C3" s="1730"/>
      <c r="D3" s="1731"/>
      <c r="E3" s="1731"/>
      <c r="F3" s="1731"/>
      <c r="G3" s="1731"/>
      <c r="H3" s="1671" t="s">
        <v>1114</v>
      </c>
      <c r="I3" s="1672"/>
      <c r="J3" s="1232">
        <f>SUM(K3:Z3)</f>
        <v>0</v>
      </c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649"/>
      <c r="V3" s="649"/>
      <c r="W3" s="649"/>
      <c r="X3" s="649"/>
      <c r="Y3" s="649"/>
      <c r="Z3" s="25"/>
      <c r="AA3" s="25"/>
      <c r="AB3" s="47"/>
      <c r="AC3" s="361"/>
      <c r="AD3" s="949"/>
      <c r="AE3" s="949"/>
      <c r="AF3" s="949"/>
      <c r="AG3" s="1350"/>
      <c r="AH3" s="1350"/>
    </row>
    <row r="4" spans="2:34" s="362" customFormat="1" ht="13.5" customHeight="1">
      <c r="B4" s="634" t="s">
        <v>1115</v>
      </c>
      <c r="C4" s="1744">
        <f>('Prod. Info'!C2)</f>
        <v>0</v>
      </c>
      <c r="D4" s="1744"/>
      <c r="E4" s="1744"/>
      <c r="F4" s="1744"/>
      <c r="G4" s="1744"/>
      <c r="H4" s="1671" t="s">
        <v>1116</v>
      </c>
      <c r="I4" s="1672"/>
      <c r="J4" s="1232">
        <f>SUM(K4:Z4)</f>
        <v>0</v>
      </c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25"/>
      <c r="AA4" s="25"/>
      <c r="AB4" s="47"/>
      <c r="AC4" s="363"/>
      <c r="AD4" s="949"/>
      <c r="AE4" s="949"/>
      <c r="AF4" s="949"/>
      <c r="AG4" s="1350"/>
      <c r="AH4" s="1350"/>
    </row>
    <row r="5" spans="2:34" s="362" customFormat="1" ht="13.5" customHeight="1">
      <c r="B5" s="634" t="s">
        <v>1117</v>
      </c>
      <c r="C5" s="1744">
        <f>('Prod. Info'!C20)</f>
        <v>0</v>
      </c>
      <c r="D5" s="1744"/>
      <c r="E5" s="1744"/>
      <c r="F5" s="1744"/>
      <c r="G5" s="1744"/>
      <c r="H5" s="1671" t="s">
        <v>1118</v>
      </c>
      <c r="I5" s="1672"/>
      <c r="J5" s="1232">
        <f>SUM(K5:Z5)</f>
        <v>0</v>
      </c>
      <c r="K5" s="649"/>
      <c r="L5" s="649"/>
      <c r="M5" s="649"/>
      <c r="N5" s="649"/>
      <c r="O5" s="649"/>
      <c r="P5" s="649"/>
      <c r="Q5" s="649"/>
      <c r="R5" s="649"/>
      <c r="S5" s="649"/>
      <c r="T5" s="649"/>
      <c r="U5" s="649"/>
      <c r="V5" s="649"/>
      <c r="W5" s="649"/>
      <c r="X5" s="649"/>
      <c r="Y5" s="649"/>
      <c r="AB5" s="47"/>
      <c r="AC5" s="363"/>
      <c r="AD5" s="950"/>
      <c r="AE5" s="950"/>
      <c r="AF5" s="950"/>
      <c r="AG5" s="1351"/>
      <c r="AH5" s="1351"/>
    </row>
    <row r="6" spans="2:34" s="362" customFormat="1" ht="13.5" customHeight="1">
      <c r="B6" s="634" t="s">
        <v>1119</v>
      </c>
      <c r="C6" s="1744">
        <f>('Prod. Info'!C40)</f>
        <v>0</v>
      </c>
      <c r="D6" s="1744"/>
      <c r="E6" s="1744"/>
      <c r="F6" s="1744"/>
      <c r="G6" s="1744"/>
      <c r="H6" s="1673" t="s">
        <v>1120</v>
      </c>
      <c r="I6" s="1674"/>
      <c r="J6" s="1232">
        <f>SUM(K6:Z6)</f>
        <v>0</v>
      </c>
      <c r="K6" s="649"/>
      <c r="L6" s="649"/>
      <c r="M6" s="649"/>
      <c r="N6" s="649"/>
      <c r="O6" s="649"/>
      <c r="P6" s="649"/>
      <c r="Q6" s="649"/>
      <c r="R6" s="649"/>
      <c r="S6" s="649"/>
      <c r="T6" s="649"/>
      <c r="U6" s="649"/>
      <c r="V6" s="649"/>
      <c r="W6" s="649"/>
      <c r="X6" s="649"/>
      <c r="Y6" s="649"/>
      <c r="Z6" s="25"/>
      <c r="AA6" s="25"/>
      <c r="AB6" s="25"/>
      <c r="AC6" s="25"/>
      <c r="AD6" s="949"/>
      <c r="AE6" s="949"/>
      <c r="AF6" s="949"/>
      <c r="AG6" s="1350"/>
      <c r="AH6" s="1350"/>
    </row>
    <row r="7" spans="2:34" s="362" customFormat="1" ht="3.75" customHeight="1" thickBot="1">
      <c r="I7" s="517"/>
      <c r="J7" s="517"/>
      <c r="K7" s="641"/>
      <c r="Z7" s="638"/>
      <c r="AA7" s="638"/>
      <c r="AB7" s="47"/>
      <c r="AC7" s="364"/>
      <c r="AD7" s="951"/>
      <c r="AE7" s="951"/>
      <c r="AF7" s="951"/>
      <c r="AG7" s="1352"/>
      <c r="AH7" s="1352"/>
    </row>
    <row r="8" spans="2:34" s="362" customFormat="1" ht="13.5" customHeight="1" thickTop="1">
      <c r="B8" s="1732" t="s">
        <v>1121</v>
      </c>
      <c r="C8" s="1748" t="s">
        <v>262</v>
      </c>
      <c r="D8" s="1749"/>
      <c r="E8" s="1749"/>
      <c r="F8" s="1749"/>
      <c r="G8" s="1750"/>
      <c r="H8" s="1745" t="s">
        <v>1122</v>
      </c>
      <c r="I8" s="550"/>
      <c r="J8" s="1216"/>
      <c r="K8" s="1142" t="s">
        <v>1123</v>
      </c>
      <c r="L8" s="1142" t="s">
        <v>1123</v>
      </c>
      <c r="M8" s="1142" t="s">
        <v>1123</v>
      </c>
      <c r="N8" s="1142" t="s">
        <v>1123</v>
      </c>
      <c r="O8" s="1142" t="s">
        <v>1123</v>
      </c>
      <c r="P8" s="1142" t="s">
        <v>1123</v>
      </c>
      <c r="Q8" s="1142" t="s">
        <v>1123</v>
      </c>
      <c r="R8" s="1142" t="s">
        <v>1123</v>
      </c>
      <c r="S8" s="1142" t="s">
        <v>1123</v>
      </c>
      <c r="T8" s="1142" t="s">
        <v>1123</v>
      </c>
      <c r="U8" s="1142" t="s">
        <v>1123</v>
      </c>
      <c r="V8" s="1142" t="s">
        <v>1123</v>
      </c>
      <c r="W8" s="1142" t="s">
        <v>1123</v>
      </c>
      <c r="X8" s="1142" t="s">
        <v>1123</v>
      </c>
      <c r="Y8" s="1142" t="s">
        <v>1123</v>
      </c>
      <c r="Z8" s="1735" t="s">
        <v>1124</v>
      </c>
      <c r="AA8" s="1741" t="s">
        <v>1125</v>
      </c>
      <c r="AB8" s="642" t="s">
        <v>1126</v>
      </c>
      <c r="AC8" s="1738" t="s">
        <v>118</v>
      </c>
      <c r="AD8" s="1721" t="s">
        <v>1127</v>
      </c>
      <c r="AE8" s="1724" t="s">
        <v>1128</v>
      </c>
      <c r="AF8" s="1724" t="s">
        <v>1129</v>
      </c>
      <c r="AG8" s="1727" t="s">
        <v>1130</v>
      </c>
      <c r="AH8" s="1727" t="s">
        <v>1131</v>
      </c>
    </row>
    <row r="9" spans="2:34" s="362" customFormat="1" ht="13.5" customHeight="1" thickBot="1">
      <c r="B9" s="1733"/>
      <c r="C9" s="1751"/>
      <c r="D9" s="1752"/>
      <c r="E9" s="1752"/>
      <c r="F9" s="1752"/>
      <c r="G9" s="1753"/>
      <c r="H9" s="1746"/>
      <c r="I9" s="550"/>
      <c r="J9" s="1216"/>
      <c r="K9" s="1300" t="s">
        <v>1132</v>
      </c>
      <c r="L9" s="1300" t="s">
        <v>1132</v>
      </c>
      <c r="M9" s="1300" t="s">
        <v>1132</v>
      </c>
      <c r="N9" s="1300" t="s">
        <v>1132</v>
      </c>
      <c r="O9" s="1300" t="s">
        <v>1132</v>
      </c>
      <c r="P9" s="1300" t="s">
        <v>1132</v>
      </c>
      <c r="Q9" s="1300" t="s">
        <v>1132</v>
      </c>
      <c r="R9" s="1300" t="s">
        <v>1132</v>
      </c>
      <c r="S9" s="1300" t="s">
        <v>1132</v>
      </c>
      <c r="T9" s="1300" t="s">
        <v>1132</v>
      </c>
      <c r="U9" s="1300" t="s">
        <v>1132</v>
      </c>
      <c r="V9" s="1300" t="s">
        <v>1132</v>
      </c>
      <c r="W9" s="1300" t="s">
        <v>1132</v>
      </c>
      <c r="X9" s="1300" t="s">
        <v>1132</v>
      </c>
      <c r="Y9" s="1300" t="s">
        <v>1132</v>
      </c>
      <c r="Z9" s="1736"/>
      <c r="AA9" s="1742"/>
      <c r="AB9" s="643" t="s">
        <v>1133</v>
      </c>
      <c r="AC9" s="1739"/>
      <c r="AD9" s="1722"/>
      <c r="AE9" s="1725"/>
      <c r="AF9" s="1725"/>
      <c r="AG9" s="1728"/>
      <c r="AH9" s="1728"/>
    </row>
    <row r="10" spans="2:34" s="362" customFormat="1" ht="13.5" customHeight="1">
      <c r="B10" s="1733"/>
      <c r="C10" s="1751"/>
      <c r="D10" s="1752"/>
      <c r="E10" s="1752"/>
      <c r="F10" s="1752"/>
      <c r="G10" s="1753"/>
      <c r="H10" s="1746"/>
      <c r="I10" s="550"/>
      <c r="J10" s="1216"/>
      <c r="K10" s="644" t="s">
        <v>1134</v>
      </c>
      <c r="L10" s="644" t="s">
        <v>1134</v>
      </c>
      <c r="M10" s="644" t="s">
        <v>1134</v>
      </c>
      <c r="N10" s="644" t="s">
        <v>1134</v>
      </c>
      <c r="O10" s="644" t="s">
        <v>1134</v>
      </c>
      <c r="P10" s="644" t="s">
        <v>1134</v>
      </c>
      <c r="Q10" s="644" t="s">
        <v>1134</v>
      </c>
      <c r="R10" s="644" t="s">
        <v>1134</v>
      </c>
      <c r="S10" s="644" t="s">
        <v>1134</v>
      </c>
      <c r="T10" s="644" t="s">
        <v>1134</v>
      </c>
      <c r="U10" s="644" t="s">
        <v>1134</v>
      </c>
      <c r="V10" s="644" t="s">
        <v>1134</v>
      </c>
      <c r="W10" s="644" t="s">
        <v>1134</v>
      </c>
      <c r="X10" s="644" t="s">
        <v>1134</v>
      </c>
      <c r="Y10" s="644" t="s">
        <v>1134</v>
      </c>
      <c r="Z10" s="1736"/>
      <c r="AA10" s="1742"/>
      <c r="AB10" s="643" t="s">
        <v>1135</v>
      </c>
      <c r="AC10" s="1739"/>
      <c r="AD10" s="1722"/>
      <c r="AE10" s="1725"/>
      <c r="AF10" s="1725"/>
      <c r="AG10" s="1728"/>
      <c r="AH10" s="1728"/>
    </row>
    <row r="11" spans="2:34" s="362" customFormat="1" ht="13.5" customHeight="1" thickBot="1">
      <c r="B11" s="1734"/>
      <c r="C11" s="1754"/>
      <c r="D11" s="1755"/>
      <c r="E11" s="1755"/>
      <c r="F11" s="1755"/>
      <c r="G11" s="1756"/>
      <c r="H11" s="1747"/>
      <c r="I11" s="823"/>
      <c r="J11" s="1217"/>
      <c r="K11" s="645" t="s">
        <v>1136</v>
      </c>
      <c r="L11" s="645" t="s">
        <v>1136</v>
      </c>
      <c r="M11" s="645" t="s">
        <v>1136</v>
      </c>
      <c r="N11" s="645" t="s">
        <v>1136</v>
      </c>
      <c r="O11" s="645" t="s">
        <v>1136</v>
      </c>
      <c r="P11" s="645" t="s">
        <v>1136</v>
      </c>
      <c r="Q11" s="645" t="s">
        <v>1136</v>
      </c>
      <c r="R11" s="645" t="s">
        <v>1136</v>
      </c>
      <c r="S11" s="645" t="s">
        <v>1136</v>
      </c>
      <c r="T11" s="645" t="s">
        <v>1136</v>
      </c>
      <c r="U11" s="645" t="s">
        <v>1136</v>
      </c>
      <c r="V11" s="645" t="s">
        <v>1136</v>
      </c>
      <c r="W11" s="645" t="s">
        <v>1136</v>
      </c>
      <c r="X11" s="645" t="s">
        <v>1136</v>
      </c>
      <c r="Y11" s="645" t="s">
        <v>1136</v>
      </c>
      <c r="Z11" s="1737"/>
      <c r="AA11" s="1743"/>
      <c r="AB11" s="646" t="s">
        <v>1137</v>
      </c>
      <c r="AC11" s="1740"/>
      <c r="AD11" s="1723"/>
      <c r="AE11" s="1726"/>
      <c r="AF11" s="1726"/>
      <c r="AG11" s="1729"/>
      <c r="AH11" s="1729"/>
    </row>
    <row r="12" spans="2:34" s="362" customFormat="1" ht="13.5" customHeight="1" thickBot="1">
      <c r="B12" s="511"/>
      <c r="C12" s="511"/>
      <c r="D12" s="511"/>
      <c r="E12" s="512"/>
      <c r="F12" s="512"/>
      <c r="G12" s="512"/>
      <c r="H12" s="512"/>
      <c r="I12" s="647" t="s">
        <v>1138</v>
      </c>
      <c r="J12" s="647" t="s">
        <v>1139</v>
      </c>
      <c r="K12" s="647">
        <v>1</v>
      </c>
      <c r="L12" s="647">
        <v>2</v>
      </c>
      <c r="M12" s="647">
        <v>3</v>
      </c>
      <c r="N12" s="647">
        <v>4</v>
      </c>
      <c r="O12" s="647">
        <v>5</v>
      </c>
      <c r="P12" s="647">
        <v>6</v>
      </c>
      <c r="Q12" s="647">
        <v>7</v>
      </c>
      <c r="R12" s="647">
        <v>8</v>
      </c>
      <c r="S12" s="647">
        <v>9</v>
      </c>
      <c r="T12" s="647">
        <v>10</v>
      </c>
      <c r="U12" s="647">
        <v>11</v>
      </c>
      <c r="V12" s="647">
        <v>12</v>
      </c>
      <c r="W12" s="647">
        <v>13</v>
      </c>
      <c r="X12" s="647">
        <v>14</v>
      </c>
      <c r="Y12" s="647">
        <v>15</v>
      </c>
      <c r="Z12" s="935"/>
      <c r="AA12" s="974"/>
      <c r="AB12" s="648"/>
      <c r="AC12" s="648"/>
      <c r="AD12" s="952"/>
      <c r="AE12" s="952"/>
      <c r="AF12" s="952"/>
      <c r="AG12" s="1353"/>
      <c r="AH12" s="1353"/>
    </row>
    <row r="13" spans="2:34" s="362" customFormat="1" ht="13.5" customHeight="1" thickTop="1">
      <c r="B13" s="511"/>
      <c r="C13" s="511"/>
      <c r="D13" s="511"/>
      <c r="E13" s="512"/>
      <c r="F13" s="512"/>
      <c r="G13" s="512"/>
      <c r="H13" s="512"/>
      <c r="I13" s="795"/>
      <c r="J13" s="795"/>
      <c r="K13" s="795"/>
      <c r="L13" s="795"/>
      <c r="M13" s="795"/>
      <c r="N13" s="795"/>
      <c r="O13" s="795"/>
      <c r="P13" s="795"/>
      <c r="Q13" s="795"/>
      <c r="R13" s="795"/>
      <c r="S13" s="795"/>
      <c r="T13" s="795"/>
      <c r="U13" s="795"/>
      <c r="V13" s="795"/>
      <c r="W13" s="795"/>
      <c r="X13" s="795"/>
      <c r="Y13" s="795"/>
      <c r="Z13" s="1291"/>
      <c r="AA13" s="1291"/>
      <c r="AB13" s="1292"/>
      <c r="AC13" s="1292"/>
      <c r="AD13" s="952"/>
      <c r="AE13" s="952"/>
      <c r="AF13" s="952"/>
      <c r="AG13" s="1353"/>
      <c r="AH13" s="1353"/>
    </row>
    <row r="14" spans="2:34" ht="13.5" customHeight="1">
      <c r="B14" s="40"/>
      <c r="C14" s="1648" t="str">
        <f>Budget!B4</f>
        <v>PRODUCER</v>
      </c>
      <c r="D14" s="1648"/>
      <c r="E14" s="1648"/>
      <c r="F14" s="1648"/>
      <c r="G14" s="1648"/>
      <c r="H14" s="1648"/>
      <c r="I14" s="824"/>
      <c r="J14" s="824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177"/>
      <c r="AC14" s="633"/>
      <c r="AD14" s="953"/>
      <c r="AE14" s="953"/>
      <c r="AF14" s="953"/>
      <c r="AG14" s="1354"/>
      <c r="AH14" s="1354"/>
    </row>
    <row r="15" spans="2:34" ht="13.5" customHeight="1">
      <c r="B15" s="400">
        <f>Budget!A5</f>
        <v>0</v>
      </c>
      <c r="C15" s="1149"/>
      <c r="D15" s="401"/>
      <c r="E15" s="401"/>
      <c r="F15" s="401"/>
      <c r="G15" s="402"/>
      <c r="H15" s="62">
        <f>Budget!K5</f>
        <v>0</v>
      </c>
      <c r="I15" s="867">
        <f>Budget!I5</f>
        <v>0</v>
      </c>
      <c r="J15" s="867">
        <f>Budget!J5</f>
        <v>0</v>
      </c>
      <c r="K15" s="551">
        <f>Budget!R5</f>
        <v>0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60"/>
      <c r="X15" s="57"/>
      <c r="Y15" s="57"/>
      <c r="Z15" s="57"/>
      <c r="AA15" s="58"/>
      <c r="AB15" s="59">
        <f>H15-SUM(K15:AA15)-AC15</f>
        <v>0</v>
      </c>
      <c r="AC15" s="551">
        <f>Budget!Q5</f>
        <v>0</v>
      </c>
      <c r="AD15" s="955"/>
      <c r="AE15" s="955"/>
      <c r="AF15" s="955"/>
      <c r="AG15" s="1411"/>
      <c r="AH15" s="1411"/>
    </row>
    <row r="16" spans="2:34" ht="13.5" customHeight="1">
      <c r="B16" s="400">
        <f>Budget!A6</f>
        <v>0</v>
      </c>
      <c r="C16" s="1149"/>
      <c r="D16" s="401"/>
      <c r="E16" s="401"/>
      <c r="F16" s="401"/>
      <c r="G16" s="402"/>
      <c r="H16" s="62">
        <f>Budget!K6</f>
        <v>0</v>
      </c>
      <c r="I16" s="868">
        <f>Budget!I6</f>
        <v>0</v>
      </c>
      <c r="J16" s="868">
        <f>Budget!J6</f>
        <v>0</v>
      </c>
      <c r="K16" s="551">
        <f>Budget!R6</f>
        <v>0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60"/>
      <c r="X16" s="57"/>
      <c r="Y16" s="57"/>
      <c r="Z16" s="57"/>
      <c r="AA16" s="61"/>
      <c r="AB16" s="59">
        <f>H16-SUM(K16:AA16)-AC16</f>
        <v>0</v>
      </c>
      <c r="AC16" s="551">
        <f>Budget!Q6</f>
        <v>0</v>
      </c>
      <c r="AD16" s="955"/>
      <c r="AE16" s="955"/>
      <c r="AF16" s="955"/>
      <c r="AG16" s="1411"/>
      <c r="AH16" s="1411"/>
    </row>
    <row r="17" spans="2:34" ht="13.5" customHeight="1">
      <c r="B17" s="400">
        <f>Budget!A7</f>
        <v>0</v>
      </c>
      <c r="C17" s="1149"/>
      <c r="D17" s="401"/>
      <c r="E17" s="401"/>
      <c r="F17" s="401"/>
      <c r="G17" s="402"/>
      <c r="H17" s="62">
        <f>Budget!K7</f>
        <v>0</v>
      </c>
      <c r="I17" s="871">
        <f>Budget!I7</f>
        <v>0</v>
      </c>
      <c r="J17" s="871">
        <f>Budget!J7</f>
        <v>0</v>
      </c>
      <c r="K17" s="551">
        <f>Budget!R7</f>
        <v>0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61"/>
      <c r="AB17" s="59">
        <f>H17-SUM(K17:AA17)-AC17</f>
        <v>0</v>
      </c>
      <c r="AC17" s="551">
        <f>Budget!Q7</f>
        <v>0</v>
      </c>
      <c r="AD17" s="955"/>
      <c r="AE17" s="955"/>
      <c r="AF17" s="955"/>
      <c r="AG17" s="1411"/>
      <c r="AH17" s="1411"/>
    </row>
    <row r="18" spans="2:34" s="28" customFormat="1" ht="13.5" customHeight="1" thickBot="1">
      <c r="B18" s="41"/>
      <c r="C18" s="392"/>
      <c r="D18" s="392"/>
      <c r="E18" s="392"/>
      <c r="F18" s="392"/>
      <c r="G18" s="44" t="s">
        <v>133</v>
      </c>
      <c r="H18" s="157">
        <f>SUM(H15:H17)</f>
        <v>0</v>
      </c>
      <c r="I18" s="1644" t="b">
        <f>H18=Summary!G25</f>
        <v>1</v>
      </c>
      <c r="J18" s="1645"/>
      <c r="K18" s="153">
        <f t="shared" ref="K18:Q18" si="0">SUM(K15:K17)</f>
        <v>0</v>
      </c>
      <c r="L18" s="132">
        <f t="shared" si="0"/>
        <v>0</v>
      </c>
      <c r="M18" s="132">
        <f t="shared" si="0"/>
        <v>0</v>
      </c>
      <c r="N18" s="132">
        <f t="shared" si="0"/>
        <v>0</v>
      </c>
      <c r="O18" s="132">
        <f t="shared" si="0"/>
        <v>0</v>
      </c>
      <c r="P18" s="132">
        <f t="shared" si="0"/>
        <v>0</v>
      </c>
      <c r="Q18" s="132">
        <f t="shared" si="0"/>
        <v>0</v>
      </c>
      <c r="R18" s="132">
        <f t="shared" ref="R18:AB18" si="1">SUM(R15:R17)</f>
        <v>0</v>
      </c>
      <c r="S18" s="132">
        <f t="shared" si="1"/>
        <v>0</v>
      </c>
      <c r="T18" s="132">
        <f t="shared" si="1"/>
        <v>0</v>
      </c>
      <c r="U18" s="132">
        <f t="shared" si="1"/>
        <v>0</v>
      </c>
      <c r="V18" s="132">
        <f t="shared" si="1"/>
        <v>0</v>
      </c>
      <c r="W18" s="132">
        <f>SUM(W15:W17)</f>
        <v>0</v>
      </c>
      <c r="X18" s="132">
        <f>SUM(X15:X17)</f>
        <v>0</v>
      </c>
      <c r="Y18" s="132">
        <f t="shared" ref="Y18" si="2">SUM(Y15:Y17)</f>
        <v>0</v>
      </c>
      <c r="Z18" s="132">
        <f t="shared" si="1"/>
        <v>0</v>
      </c>
      <c r="AA18" s="154"/>
      <c r="AB18" s="153">
        <f t="shared" si="1"/>
        <v>0</v>
      </c>
      <c r="AC18" s="153">
        <f>SUM(AC15:AC17)</f>
        <v>0</v>
      </c>
      <c r="AD18" s="953"/>
      <c r="AE18" s="953"/>
      <c r="AF18" s="953"/>
      <c r="AG18" s="1354"/>
      <c r="AH18" s="1354"/>
    </row>
    <row r="19" spans="2:34" ht="13.5" customHeight="1">
      <c r="B19" s="40"/>
      <c r="C19" s="1648" t="str">
        <f>Budget!B10</f>
        <v>PRODUCTION STAFF</v>
      </c>
      <c r="D19" s="1648"/>
      <c r="E19" s="1648"/>
      <c r="F19" s="1648"/>
      <c r="G19" s="1648"/>
      <c r="H19" s="1648"/>
      <c r="I19" s="825"/>
      <c r="J19" s="825"/>
      <c r="K19" s="118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176"/>
      <c r="AC19" s="936"/>
      <c r="AD19" s="953"/>
      <c r="AE19" s="953"/>
      <c r="AF19" s="953"/>
      <c r="AG19" s="1354"/>
      <c r="AH19" s="1354"/>
    </row>
    <row r="20" spans="2:34" ht="13.5" customHeight="1">
      <c r="B20" s="403">
        <f>Budget!A11</f>
        <v>0</v>
      </c>
      <c r="C20" s="1149"/>
      <c r="D20" s="404"/>
      <c r="E20" s="404"/>
      <c r="F20" s="404"/>
      <c r="G20" s="405"/>
      <c r="H20" s="62">
        <f>Budget!K11</f>
        <v>0</v>
      </c>
      <c r="I20" s="867">
        <f>Budget!I11</f>
        <v>0</v>
      </c>
      <c r="J20" s="867">
        <f>Budget!J11</f>
        <v>0</v>
      </c>
      <c r="K20" s="551">
        <f>Budget!R11</f>
        <v>0</v>
      </c>
      <c r="L20" s="57"/>
      <c r="M20" s="57"/>
      <c r="N20" s="57"/>
      <c r="O20" s="57"/>
      <c r="P20" s="60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8"/>
      <c r="AB20" s="59">
        <f>H20-SUM(K20:AA20)-AC20</f>
        <v>0</v>
      </c>
      <c r="AC20" s="551">
        <f>Budget!Q11</f>
        <v>0</v>
      </c>
      <c r="AD20" s="955"/>
      <c r="AE20" s="955"/>
      <c r="AF20" s="955"/>
      <c r="AG20" s="1411"/>
      <c r="AH20" s="1411"/>
    </row>
    <row r="21" spans="2:34" ht="13.5" customHeight="1">
      <c r="B21" s="403">
        <f>Budget!A12</f>
        <v>0</v>
      </c>
      <c r="C21" s="1149"/>
      <c r="D21" s="404"/>
      <c r="E21" s="404"/>
      <c r="F21" s="404"/>
      <c r="G21" s="405"/>
      <c r="H21" s="62">
        <f>Budget!K12</f>
        <v>0</v>
      </c>
      <c r="I21" s="868">
        <f>Budget!I12</f>
        <v>0</v>
      </c>
      <c r="J21" s="868">
        <f>Budget!J12</f>
        <v>0</v>
      </c>
      <c r="K21" s="551">
        <f>Budget!R12</f>
        <v>0</v>
      </c>
      <c r="L21" s="57"/>
      <c r="M21" s="57"/>
      <c r="N21" s="57"/>
      <c r="O21" s="57"/>
      <c r="P21" s="60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61"/>
      <c r="AB21" s="59">
        <f t="shared" ref="AB21:AB38" si="3">H21-SUM(K21:AA21)-AC21</f>
        <v>0</v>
      </c>
      <c r="AC21" s="551">
        <f>Budget!Q12</f>
        <v>0</v>
      </c>
      <c r="AD21" s="955"/>
      <c r="AE21" s="955"/>
      <c r="AF21" s="955"/>
      <c r="AG21" s="1411"/>
      <c r="AH21" s="1411"/>
    </row>
    <row r="22" spans="2:34" ht="13.5" customHeight="1">
      <c r="B22" s="403">
        <f>Budget!A13</f>
        <v>0</v>
      </c>
      <c r="C22" s="1149"/>
      <c r="D22" s="404"/>
      <c r="E22" s="404"/>
      <c r="F22" s="404"/>
      <c r="G22" s="405"/>
      <c r="H22" s="62">
        <f>Budget!K13</f>
        <v>0</v>
      </c>
      <c r="I22" s="868">
        <f>Budget!I13</f>
        <v>0</v>
      </c>
      <c r="J22" s="868">
        <f>Budget!J13</f>
        <v>0</v>
      </c>
      <c r="K22" s="551">
        <f>Budget!R13</f>
        <v>0</v>
      </c>
      <c r="L22" s="57"/>
      <c r="M22" s="57"/>
      <c r="N22" s="57"/>
      <c r="O22" s="57"/>
      <c r="P22" s="60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61"/>
      <c r="AB22" s="59">
        <f t="shared" si="3"/>
        <v>0</v>
      </c>
      <c r="AC22" s="551">
        <f>Budget!Q13</f>
        <v>0</v>
      </c>
      <c r="AD22" s="955"/>
      <c r="AE22" s="955"/>
      <c r="AF22" s="955"/>
      <c r="AG22" s="1411"/>
      <c r="AH22" s="1411"/>
    </row>
    <row r="23" spans="2:34" ht="13.5" customHeight="1">
      <c r="B23" s="403">
        <f>Budget!A14</f>
        <v>0</v>
      </c>
      <c r="C23" s="1149"/>
      <c r="D23" s="404"/>
      <c r="E23" s="404"/>
      <c r="F23" s="404"/>
      <c r="G23" s="405"/>
      <c r="H23" s="62">
        <f>Budget!K14</f>
        <v>0</v>
      </c>
      <c r="I23" s="868">
        <f>Budget!I14</f>
        <v>0</v>
      </c>
      <c r="J23" s="868">
        <f>Budget!J14</f>
        <v>0</v>
      </c>
      <c r="K23" s="551">
        <f>Budget!R14</f>
        <v>0</v>
      </c>
      <c r="L23" s="57"/>
      <c r="M23" s="57"/>
      <c r="N23" s="57"/>
      <c r="O23" s="57"/>
      <c r="P23" s="60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61"/>
      <c r="AB23" s="59">
        <f t="shared" si="3"/>
        <v>0</v>
      </c>
      <c r="AC23" s="551">
        <f>Budget!Q14</f>
        <v>0</v>
      </c>
      <c r="AD23" s="955"/>
      <c r="AE23" s="955"/>
      <c r="AF23" s="955"/>
      <c r="AG23" s="1411"/>
      <c r="AH23" s="1411"/>
    </row>
    <row r="24" spans="2:34" ht="13.5" customHeight="1">
      <c r="B24" s="403">
        <f>Budget!A15</f>
        <v>0</v>
      </c>
      <c r="C24" s="1149"/>
      <c r="D24" s="404"/>
      <c r="E24" s="404"/>
      <c r="F24" s="404"/>
      <c r="G24" s="405"/>
      <c r="H24" s="62">
        <f>Budget!K15</f>
        <v>0</v>
      </c>
      <c r="I24" s="868">
        <f>Budget!I15</f>
        <v>0</v>
      </c>
      <c r="J24" s="868">
        <f>Budget!J15</f>
        <v>0</v>
      </c>
      <c r="K24" s="551">
        <f>Budget!R15</f>
        <v>0</v>
      </c>
      <c r="L24" s="57"/>
      <c r="M24" s="57"/>
      <c r="N24" s="57"/>
      <c r="O24" s="57"/>
      <c r="P24" s="60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61"/>
      <c r="AB24" s="59">
        <f t="shared" si="3"/>
        <v>0</v>
      </c>
      <c r="AC24" s="551">
        <f>Budget!Q15</f>
        <v>0</v>
      </c>
      <c r="AD24" s="955"/>
      <c r="AE24" s="955"/>
      <c r="AF24" s="955"/>
      <c r="AG24" s="1411"/>
      <c r="AH24" s="1411"/>
    </row>
    <row r="25" spans="2:34" ht="13.5" customHeight="1">
      <c r="B25" s="403">
        <f>Budget!A16</f>
        <v>0</v>
      </c>
      <c r="C25" s="1149"/>
      <c r="D25" s="404"/>
      <c r="E25" s="404"/>
      <c r="F25" s="404"/>
      <c r="G25" s="405"/>
      <c r="H25" s="62">
        <f>Budget!K16</f>
        <v>0</v>
      </c>
      <c r="I25" s="868">
        <f>Budget!I16</f>
        <v>0</v>
      </c>
      <c r="J25" s="868">
        <f>Budget!J16</f>
        <v>0</v>
      </c>
      <c r="K25" s="551">
        <f>Budget!R16</f>
        <v>0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61"/>
      <c r="AB25" s="59">
        <f t="shared" si="3"/>
        <v>0</v>
      </c>
      <c r="AC25" s="551">
        <f>Budget!Q16</f>
        <v>0</v>
      </c>
      <c r="AD25" s="955"/>
      <c r="AE25" s="955"/>
      <c r="AF25" s="955"/>
      <c r="AG25" s="1411"/>
      <c r="AH25" s="1411"/>
    </row>
    <row r="26" spans="2:34" ht="13.5" customHeight="1">
      <c r="B26" s="403">
        <f>Budget!A17</f>
        <v>0</v>
      </c>
      <c r="C26" s="1149"/>
      <c r="D26" s="404"/>
      <c r="E26" s="404"/>
      <c r="F26" s="404"/>
      <c r="G26" s="405"/>
      <c r="H26" s="62">
        <f>Budget!K17</f>
        <v>0</v>
      </c>
      <c r="I26" s="868">
        <f>Budget!I17</f>
        <v>0</v>
      </c>
      <c r="J26" s="868">
        <f>Budget!J17</f>
        <v>0</v>
      </c>
      <c r="K26" s="551">
        <f>Budget!R17</f>
        <v>0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61"/>
      <c r="AB26" s="59">
        <f t="shared" si="3"/>
        <v>0</v>
      </c>
      <c r="AC26" s="551">
        <f>Budget!Q17</f>
        <v>0</v>
      </c>
      <c r="AD26" s="955"/>
      <c r="AE26" s="955"/>
      <c r="AF26" s="955"/>
      <c r="AG26" s="1411"/>
      <c r="AH26" s="1411"/>
    </row>
    <row r="27" spans="2:34" ht="13.5" customHeight="1">
      <c r="B27" s="403">
        <f>Budget!A18</f>
        <v>0</v>
      </c>
      <c r="C27" s="1149"/>
      <c r="D27" s="404"/>
      <c r="E27" s="404"/>
      <c r="F27" s="404"/>
      <c r="G27" s="405"/>
      <c r="H27" s="62">
        <f>Budget!K18</f>
        <v>0</v>
      </c>
      <c r="I27" s="868">
        <f>Budget!I18</f>
        <v>0</v>
      </c>
      <c r="J27" s="868">
        <f>Budget!J18</f>
        <v>0</v>
      </c>
      <c r="K27" s="551">
        <f>Budget!R18</f>
        <v>0</v>
      </c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61"/>
      <c r="AB27" s="59">
        <f t="shared" si="3"/>
        <v>0</v>
      </c>
      <c r="AC27" s="551">
        <f>Budget!Q18</f>
        <v>0</v>
      </c>
      <c r="AD27" s="955"/>
      <c r="AE27" s="955"/>
      <c r="AF27" s="955"/>
      <c r="AG27" s="1411"/>
      <c r="AH27" s="1411"/>
    </row>
    <row r="28" spans="2:34" ht="13.5" customHeight="1">
      <c r="B28" s="403">
        <f>Budget!A19</f>
        <v>0</v>
      </c>
      <c r="C28" s="1149"/>
      <c r="D28" s="404"/>
      <c r="E28" s="404"/>
      <c r="F28" s="404"/>
      <c r="G28" s="405"/>
      <c r="H28" s="62">
        <f>Budget!K19</f>
        <v>0</v>
      </c>
      <c r="I28" s="868">
        <f>Budget!I19</f>
        <v>0</v>
      </c>
      <c r="J28" s="868">
        <f>Budget!J19</f>
        <v>0</v>
      </c>
      <c r="K28" s="551">
        <f>Budget!R19</f>
        <v>0</v>
      </c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61"/>
      <c r="AB28" s="59">
        <f t="shared" si="3"/>
        <v>0</v>
      </c>
      <c r="AC28" s="551">
        <f>Budget!Q19</f>
        <v>0</v>
      </c>
      <c r="AD28" s="955"/>
      <c r="AE28" s="955"/>
      <c r="AF28" s="955"/>
      <c r="AG28" s="1411"/>
      <c r="AH28" s="1411"/>
    </row>
    <row r="29" spans="2:34" ht="13.5" customHeight="1">
      <c r="B29" s="403">
        <f>Budget!A20</f>
        <v>0</v>
      </c>
      <c r="C29" s="1149"/>
      <c r="D29" s="404"/>
      <c r="E29" s="404"/>
      <c r="F29" s="404"/>
      <c r="G29" s="405"/>
      <c r="H29" s="62">
        <f>Budget!K20</f>
        <v>0</v>
      </c>
      <c r="I29" s="868">
        <f>Budget!I20</f>
        <v>0</v>
      </c>
      <c r="J29" s="868">
        <f>Budget!J20</f>
        <v>0</v>
      </c>
      <c r="K29" s="551">
        <f>Budget!R20</f>
        <v>0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61"/>
      <c r="AB29" s="59">
        <f t="shared" si="3"/>
        <v>0</v>
      </c>
      <c r="AC29" s="551">
        <f>Budget!Q20</f>
        <v>0</v>
      </c>
      <c r="AD29" s="955"/>
      <c r="AE29" s="955"/>
      <c r="AF29" s="955"/>
      <c r="AG29" s="1411"/>
      <c r="AH29" s="1411"/>
    </row>
    <row r="30" spans="2:34" ht="13.5" customHeight="1">
      <c r="B30" s="403">
        <f>Budget!A21</f>
        <v>0</v>
      </c>
      <c r="C30" s="1149"/>
      <c r="D30" s="404"/>
      <c r="E30" s="404"/>
      <c r="F30" s="404"/>
      <c r="G30" s="405"/>
      <c r="H30" s="62">
        <f>Budget!K21</f>
        <v>0</v>
      </c>
      <c r="I30" s="868">
        <f>Budget!I21</f>
        <v>0</v>
      </c>
      <c r="J30" s="868">
        <f>Budget!J21</f>
        <v>0</v>
      </c>
      <c r="K30" s="551">
        <f>Budget!R21</f>
        <v>0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61"/>
      <c r="AB30" s="59">
        <f t="shared" si="3"/>
        <v>0</v>
      </c>
      <c r="AC30" s="551">
        <f>Budget!Q21</f>
        <v>0</v>
      </c>
      <c r="AD30" s="955"/>
      <c r="AE30" s="955"/>
      <c r="AF30" s="955"/>
      <c r="AG30" s="1411"/>
      <c r="AH30" s="1411"/>
    </row>
    <row r="31" spans="2:34" ht="13.5" customHeight="1">
      <c r="B31" s="403">
        <f>Budget!A22</f>
        <v>0</v>
      </c>
      <c r="C31" s="1149"/>
      <c r="D31" s="404"/>
      <c r="E31" s="404"/>
      <c r="F31" s="404"/>
      <c r="G31" s="405"/>
      <c r="H31" s="62">
        <f>Budget!K22</f>
        <v>0</v>
      </c>
      <c r="I31" s="868">
        <f>Budget!I22</f>
        <v>0</v>
      </c>
      <c r="J31" s="868">
        <f>Budget!J22</f>
        <v>0</v>
      </c>
      <c r="K31" s="551">
        <f>Budget!R22</f>
        <v>0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61"/>
      <c r="AB31" s="59">
        <f t="shared" si="3"/>
        <v>0</v>
      </c>
      <c r="AC31" s="551">
        <f>Budget!Q22</f>
        <v>0</v>
      </c>
      <c r="AD31" s="955"/>
      <c r="AE31" s="955"/>
      <c r="AF31" s="955"/>
      <c r="AG31" s="1411"/>
      <c r="AH31" s="1411"/>
    </row>
    <row r="32" spans="2:34" ht="13.5" customHeight="1">
      <c r="B32" s="403">
        <f>Budget!A23</f>
        <v>0</v>
      </c>
      <c r="C32" s="1149"/>
      <c r="D32" s="404"/>
      <c r="E32" s="404"/>
      <c r="F32" s="404"/>
      <c r="G32" s="405"/>
      <c r="H32" s="62">
        <f>Budget!K23</f>
        <v>0</v>
      </c>
      <c r="I32" s="868">
        <f>Budget!I23</f>
        <v>0</v>
      </c>
      <c r="J32" s="868">
        <f>Budget!J23</f>
        <v>0</v>
      </c>
      <c r="K32" s="551">
        <f>Budget!R23</f>
        <v>0</v>
      </c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61"/>
      <c r="AB32" s="59">
        <f t="shared" si="3"/>
        <v>0</v>
      </c>
      <c r="AC32" s="551">
        <f>Budget!Q23</f>
        <v>0</v>
      </c>
      <c r="AD32" s="955"/>
      <c r="AE32" s="955"/>
      <c r="AF32" s="955"/>
      <c r="AG32" s="1411"/>
      <c r="AH32" s="1411"/>
    </row>
    <row r="33" spans="1:34" ht="13.5" customHeight="1">
      <c r="B33" s="403">
        <f>Budget!A24</f>
        <v>0</v>
      </c>
      <c r="C33" s="1149"/>
      <c r="D33" s="404"/>
      <c r="E33" s="404"/>
      <c r="F33" s="404"/>
      <c r="G33" s="405"/>
      <c r="H33" s="62">
        <f>Budget!K24</f>
        <v>0</v>
      </c>
      <c r="I33" s="868">
        <f>Budget!I24</f>
        <v>0</v>
      </c>
      <c r="J33" s="868">
        <f>Budget!J24</f>
        <v>0</v>
      </c>
      <c r="K33" s="551">
        <f>Budget!R24</f>
        <v>0</v>
      </c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61"/>
      <c r="AB33" s="59">
        <f t="shared" si="3"/>
        <v>0</v>
      </c>
      <c r="AC33" s="551">
        <f>Budget!Q24</f>
        <v>0</v>
      </c>
      <c r="AD33" s="955"/>
      <c r="AE33" s="955"/>
      <c r="AF33" s="955"/>
      <c r="AG33" s="1411"/>
      <c r="AH33" s="1411"/>
    </row>
    <row r="34" spans="1:34" ht="13.5" customHeight="1">
      <c r="B34" s="403">
        <f>Budget!A25</f>
        <v>0</v>
      </c>
      <c r="C34" s="1149"/>
      <c r="D34" s="404"/>
      <c r="E34" s="404"/>
      <c r="F34" s="404"/>
      <c r="G34" s="405"/>
      <c r="H34" s="62">
        <f>Budget!K25</f>
        <v>0</v>
      </c>
      <c r="I34" s="868">
        <f>Budget!I25</f>
        <v>0</v>
      </c>
      <c r="J34" s="868">
        <f>Budget!J25</f>
        <v>0</v>
      </c>
      <c r="K34" s="551">
        <f>Budget!R25</f>
        <v>0</v>
      </c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61"/>
      <c r="AB34" s="59">
        <f t="shared" si="3"/>
        <v>0</v>
      </c>
      <c r="AC34" s="551">
        <f>Budget!Q25</f>
        <v>0</v>
      </c>
      <c r="AD34" s="955"/>
      <c r="AE34" s="955"/>
      <c r="AF34" s="955"/>
      <c r="AG34" s="1411"/>
      <c r="AH34" s="1411"/>
    </row>
    <row r="35" spans="1:34" ht="13.5" customHeight="1">
      <c r="B35" s="403">
        <f>Budget!A26</f>
        <v>0</v>
      </c>
      <c r="C35" s="1149"/>
      <c r="D35" s="404"/>
      <c r="E35" s="404"/>
      <c r="F35" s="404"/>
      <c r="G35" s="405"/>
      <c r="H35" s="62">
        <f>Budget!K26</f>
        <v>0</v>
      </c>
      <c r="I35" s="868">
        <f>Budget!I26</f>
        <v>0</v>
      </c>
      <c r="J35" s="868">
        <f>Budget!J26</f>
        <v>0</v>
      </c>
      <c r="K35" s="551">
        <f>Budget!R26</f>
        <v>0</v>
      </c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61"/>
      <c r="AB35" s="59">
        <f t="shared" si="3"/>
        <v>0</v>
      </c>
      <c r="AC35" s="551">
        <f>Budget!Q26</f>
        <v>0</v>
      </c>
      <c r="AD35" s="955"/>
      <c r="AE35" s="955"/>
      <c r="AF35" s="955"/>
      <c r="AG35" s="1411"/>
      <c r="AH35" s="1411"/>
    </row>
    <row r="36" spans="1:34" ht="13.5" customHeight="1">
      <c r="B36" s="403">
        <f>Budget!A27</f>
        <v>0</v>
      </c>
      <c r="C36" s="1149"/>
      <c r="D36" s="404"/>
      <c r="E36" s="404"/>
      <c r="F36" s="404"/>
      <c r="G36" s="405"/>
      <c r="H36" s="62">
        <f>Budget!K27</f>
        <v>0</v>
      </c>
      <c r="I36" s="868">
        <f>Budget!I27</f>
        <v>0</v>
      </c>
      <c r="J36" s="868">
        <f>Budget!J27</f>
        <v>0</v>
      </c>
      <c r="K36" s="551">
        <f>Budget!R27</f>
        <v>0</v>
      </c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61"/>
      <c r="AB36" s="59">
        <f t="shared" si="3"/>
        <v>0</v>
      </c>
      <c r="AC36" s="551">
        <f>Budget!Q27</f>
        <v>0</v>
      </c>
      <c r="AD36" s="955"/>
      <c r="AE36" s="955"/>
      <c r="AF36" s="955"/>
      <c r="AG36" s="1411"/>
      <c r="AH36" s="1411"/>
    </row>
    <row r="37" spans="1:34" ht="13.5" customHeight="1">
      <c r="B37" s="403">
        <f>Budget!A28</f>
        <v>0</v>
      </c>
      <c r="C37" s="1149"/>
      <c r="D37" s="404"/>
      <c r="E37" s="404"/>
      <c r="F37" s="404"/>
      <c r="G37" s="405"/>
      <c r="H37" s="62">
        <f>Budget!K28</f>
        <v>0</v>
      </c>
      <c r="I37" s="868">
        <f>Budget!I28</f>
        <v>0</v>
      </c>
      <c r="J37" s="868">
        <f>Budget!J28</f>
        <v>0</v>
      </c>
      <c r="K37" s="551">
        <f>Budget!R28</f>
        <v>0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61"/>
      <c r="AB37" s="59">
        <f t="shared" si="3"/>
        <v>0</v>
      </c>
      <c r="AC37" s="551">
        <f>Budget!Q28</f>
        <v>0</v>
      </c>
      <c r="AD37" s="955"/>
      <c r="AE37" s="955"/>
      <c r="AF37" s="955"/>
      <c r="AG37" s="1411"/>
      <c r="AH37" s="1411"/>
    </row>
    <row r="38" spans="1:34" ht="13.5" customHeight="1">
      <c r="B38" s="403">
        <f>Budget!A29</f>
        <v>0</v>
      </c>
      <c r="C38" s="1149"/>
      <c r="D38" s="404"/>
      <c r="E38" s="404"/>
      <c r="F38" s="404"/>
      <c r="G38" s="405"/>
      <c r="H38" s="62">
        <f>Budget!K29</f>
        <v>0</v>
      </c>
      <c r="I38" s="868">
        <f>Budget!I29</f>
        <v>0</v>
      </c>
      <c r="J38" s="868">
        <f>Budget!J29</f>
        <v>0</v>
      </c>
      <c r="K38" s="551">
        <f>Budget!R29</f>
        <v>0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61"/>
      <c r="AB38" s="59">
        <f t="shared" si="3"/>
        <v>0</v>
      </c>
      <c r="AC38" s="551">
        <f>Budget!Q29</f>
        <v>0</v>
      </c>
      <c r="AD38" s="955"/>
      <c r="AE38" s="955"/>
      <c r="AF38" s="955"/>
      <c r="AG38" s="1411"/>
      <c r="AH38" s="1411"/>
    </row>
    <row r="39" spans="1:34" ht="13.5" customHeight="1">
      <c r="B39" s="403">
        <f>Budget!A30</f>
        <v>0</v>
      </c>
      <c r="C39" s="1149"/>
      <c r="D39" s="404"/>
      <c r="E39" s="404"/>
      <c r="F39" s="404"/>
      <c r="G39" s="405"/>
      <c r="H39" s="62">
        <f>Budget!K30</f>
        <v>0</v>
      </c>
      <c r="I39" s="868">
        <f>Budget!I30</f>
        <v>0</v>
      </c>
      <c r="J39" s="868">
        <f>Budget!J30</f>
        <v>0</v>
      </c>
      <c r="K39" s="551">
        <f>Budget!R30</f>
        <v>0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61"/>
      <c r="AB39" s="59">
        <f t="shared" ref="AB39:AB44" si="4">H39-SUM(K39:AA39)-AC39</f>
        <v>0</v>
      </c>
      <c r="AC39" s="551">
        <f>Budget!Q30</f>
        <v>0</v>
      </c>
      <c r="AD39" s="955"/>
      <c r="AE39" s="955"/>
      <c r="AF39" s="955"/>
      <c r="AG39" s="1411"/>
      <c r="AH39" s="1411"/>
    </row>
    <row r="40" spans="1:34" ht="13.5" customHeight="1">
      <c r="B40" s="403">
        <f>Budget!A31</f>
        <v>0</v>
      </c>
      <c r="C40" s="1149"/>
      <c r="D40" s="404"/>
      <c r="E40" s="404"/>
      <c r="F40" s="404"/>
      <c r="G40" s="405"/>
      <c r="H40" s="62">
        <f>Budget!K31</f>
        <v>0</v>
      </c>
      <c r="I40" s="868">
        <f>Budget!I31</f>
        <v>0</v>
      </c>
      <c r="J40" s="868">
        <f>Budget!J31</f>
        <v>0</v>
      </c>
      <c r="K40" s="551">
        <f>Budget!R31</f>
        <v>0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61"/>
      <c r="AB40" s="59">
        <f t="shared" si="4"/>
        <v>0</v>
      </c>
      <c r="AC40" s="551">
        <f>Budget!Q31</f>
        <v>0</v>
      </c>
      <c r="AD40" s="955"/>
      <c r="AE40" s="955"/>
      <c r="AF40" s="955"/>
      <c r="AG40" s="1411"/>
      <c r="AH40" s="1411"/>
    </row>
    <row r="41" spans="1:34" ht="13.5" customHeight="1">
      <c r="B41" s="403">
        <f>Budget!A32</f>
        <v>0</v>
      </c>
      <c r="C41" s="1149"/>
      <c r="D41" s="404"/>
      <c r="E41" s="404"/>
      <c r="F41" s="404"/>
      <c r="G41" s="405"/>
      <c r="H41" s="62">
        <f>Budget!K32</f>
        <v>0</v>
      </c>
      <c r="I41" s="868">
        <f>Budget!I32</f>
        <v>0</v>
      </c>
      <c r="J41" s="868">
        <f>Budget!J32</f>
        <v>0</v>
      </c>
      <c r="K41" s="551">
        <f>Budget!R32</f>
        <v>0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61"/>
      <c r="AB41" s="59">
        <f t="shared" si="4"/>
        <v>0</v>
      </c>
      <c r="AC41" s="551">
        <f>Budget!Q32</f>
        <v>0</v>
      </c>
      <c r="AD41" s="955"/>
      <c r="AE41" s="955"/>
      <c r="AF41" s="955"/>
      <c r="AG41" s="1411"/>
      <c r="AH41" s="1411"/>
    </row>
    <row r="42" spans="1:34" ht="13.5" customHeight="1">
      <c r="B42" s="403">
        <f>Budget!A33</f>
        <v>0</v>
      </c>
      <c r="C42" s="1149"/>
      <c r="D42" s="404"/>
      <c r="E42" s="404"/>
      <c r="F42" s="404"/>
      <c r="G42" s="405"/>
      <c r="H42" s="62">
        <f>Budget!K33</f>
        <v>0</v>
      </c>
      <c r="I42" s="868">
        <f>Budget!I33</f>
        <v>0</v>
      </c>
      <c r="J42" s="868">
        <f>Budget!J33</f>
        <v>0</v>
      </c>
      <c r="K42" s="551">
        <f>Budget!R33</f>
        <v>0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61"/>
      <c r="AB42" s="59">
        <f t="shared" si="4"/>
        <v>0</v>
      </c>
      <c r="AC42" s="551">
        <f>Budget!Q33</f>
        <v>0</v>
      </c>
      <c r="AD42" s="955"/>
      <c r="AE42" s="955"/>
      <c r="AF42" s="955"/>
      <c r="AG42" s="1411"/>
      <c r="AH42" s="1411"/>
    </row>
    <row r="43" spans="1:34" ht="13.5" customHeight="1">
      <c r="B43" s="403">
        <f>Budget!A34</f>
        <v>0</v>
      </c>
      <c r="C43" s="1149"/>
      <c r="D43" s="404"/>
      <c r="E43" s="404"/>
      <c r="F43" s="404"/>
      <c r="G43" s="405"/>
      <c r="H43" s="62">
        <f>Budget!K34</f>
        <v>0</v>
      </c>
      <c r="I43" s="868">
        <f>Budget!I34</f>
        <v>0</v>
      </c>
      <c r="J43" s="868">
        <f>Budget!J34</f>
        <v>0</v>
      </c>
      <c r="K43" s="551">
        <f>Budget!R34</f>
        <v>0</v>
      </c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61"/>
      <c r="AB43" s="59">
        <f t="shared" si="4"/>
        <v>0</v>
      </c>
      <c r="AC43" s="551">
        <f>Budget!Q34</f>
        <v>0</v>
      </c>
      <c r="AD43" s="955"/>
      <c r="AE43" s="955"/>
      <c r="AF43" s="955"/>
      <c r="AG43" s="1411"/>
      <c r="AH43" s="1411"/>
    </row>
    <row r="44" spans="1:34" ht="13.5" customHeight="1">
      <c r="B44" s="403">
        <f>Budget!A35</f>
        <v>0</v>
      </c>
      <c r="C44" s="1149"/>
      <c r="D44" s="404"/>
      <c r="E44" s="404"/>
      <c r="F44" s="404"/>
      <c r="G44" s="405"/>
      <c r="H44" s="62">
        <f>Budget!K35</f>
        <v>0</v>
      </c>
      <c r="I44" s="868">
        <f>Budget!I35</f>
        <v>0</v>
      </c>
      <c r="J44" s="868">
        <f>Budget!J35</f>
        <v>0</v>
      </c>
      <c r="K44" s="551">
        <f>Budget!R35</f>
        <v>0</v>
      </c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61"/>
      <c r="AB44" s="59">
        <f t="shared" si="4"/>
        <v>0</v>
      </c>
      <c r="AC44" s="551">
        <f>Budget!Q35</f>
        <v>0</v>
      </c>
      <c r="AD44" s="955"/>
      <c r="AE44" s="955"/>
      <c r="AF44" s="955"/>
      <c r="AG44" s="1411"/>
      <c r="AH44" s="1411"/>
    </row>
    <row r="45" spans="1:34" s="28" customFormat="1" ht="13.5" customHeight="1" thickBot="1">
      <c r="B45" s="41"/>
      <c r="C45" s="392"/>
      <c r="D45" s="392"/>
      <c r="E45" s="392"/>
      <c r="F45" s="392"/>
      <c r="G45" s="44" t="s">
        <v>133</v>
      </c>
      <c r="H45" s="56">
        <f>SUM(H20:H44)</f>
        <v>0</v>
      </c>
      <c r="I45" s="1642" t="b">
        <f>H45=Summary!G26</f>
        <v>1</v>
      </c>
      <c r="J45" s="1643"/>
      <c r="K45" s="153">
        <f t="shared" ref="K45:Z45" si="5">SUM(K20:K44)</f>
        <v>0</v>
      </c>
      <c r="L45" s="153">
        <f t="shared" si="5"/>
        <v>0</v>
      </c>
      <c r="M45" s="153">
        <f t="shared" si="5"/>
        <v>0</v>
      </c>
      <c r="N45" s="153">
        <f t="shared" si="5"/>
        <v>0</v>
      </c>
      <c r="O45" s="153">
        <f t="shared" si="5"/>
        <v>0</v>
      </c>
      <c r="P45" s="153">
        <f t="shared" si="5"/>
        <v>0</v>
      </c>
      <c r="Q45" s="153">
        <f t="shared" si="5"/>
        <v>0</v>
      </c>
      <c r="R45" s="153">
        <f t="shared" si="5"/>
        <v>0</v>
      </c>
      <c r="S45" s="153">
        <f t="shared" si="5"/>
        <v>0</v>
      </c>
      <c r="T45" s="153">
        <f t="shared" si="5"/>
        <v>0</v>
      </c>
      <c r="U45" s="153">
        <f t="shared" si="5"/>
        <v>0</v>
      </c>
      <c r="V45" s="153">
        <f t="shared" si="5"/>
        <v>0</v>
      </c>
      <c r="W45" s="153">
        <f t="shared" si="5"/>
        <v>0</v>
      </c>
      <c r="X45" s="153">
        <f t="shared" si="5"/>
        <v>0</v>
      </c>
      <c r="Y45" s="153">
        <f t="shared" ref="Y45" si="6">SUM(Y20:Y44)</f>
        <v>0</v>
      </c>
      <c r="Z45" s="153">
        <f t="shared" si="5"/>
        <v>0</v>
      </c>
      <c r="AA45" s="154"/>
      <c r="AB45" s="153">
        <f>SUM(AB20:AB44)</f>
        <v>0</v>
      </c>
      <c r="AC45" s="153">
        <f>SUM(AC20:AC44)</f>
        <v>0</v>
      </c>
      <c r="AD45" s="953"/>
      <c r="AE45" s="953"/>
      <c r="AF45" s="953"/>
      <c r="AG45" s="1354"/>
      <c r="AH45" s="1354"/>
    </row>
    <row r="46" spans="1:34" ht="13.5" customHeight="1">
      <c r="A46" s="192"/>
      <c r="B46" s="40"/>
      <c r="C46" s="1648" t="str">
        <f>Budget!B38</f>
        <v>TALENT</v>
      </c>
      <c r="D46" s="1648"/>
      <c r="E46" s="1648"/>
      <c r="F46" s="1648"/>
      <c r="G46" s="1648"/>
      <c r="H46" s="1648"/>
      <c r="I46" s="826"/>
      <c r="J46" s="825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176"/>
      <c r="AC46" s="936"/>
      <c r="AD46" s="953"/>
      <c r="AE46" s="953"/>
      <c r="AF46" s="953"/>
      <c r="AG46" s="1354"/>
      <c r="AH46" s="1354"/>
    </row>
    <row r="47" spans="1:34" ht="13.5" customHeight="1">
      <c r="A47" s="192"/>
      <c r="B47" s="32"/>
      <c r="C47" s="406" t="str">
        <f>Budget!B39</f>
        <v>PRESENTERS</v>
      </c>
      <c r="D47" s="406"/>
      <c r="E47" s="406"/>
      <c r="F47" s="406"/>
      <c r="G47" s="406"/>
      <c r="H47" s="406"/>
      <c r="I47" s="827"/>
      <c r="J47" s="827"/>
      <c r="K47" s="125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174"/>
      <c r="AC47" s="937"/>
      <c r="AD47" s="953"/>
      <c r="AE47" s="953"/>
      <c r="AF47" s="953"/>
      <c r="AG47" s="1354"/>
      <c r="AH47" s="1354"/>
    </row>
    <row r="48" spans="1:34" ht="13.5" customHeight="1">
      <c r="B48" s="403">
        <f>Budget!A40</f>
        <v>0</v>
      </c>
      <c r="C48" s="1149"/>
      <c r="D48" s="404"/>
      <c r="E48" s="404"/>
      <c r="F48" s="404"/>
      <c r="G48" s="405"/>
      <c r="H48" s="62">
        <f>Budget!K40</f>
        <v>0</v>
      </c>
      <c r="I48" s="873">
        <f>Budget!I40</f>
        <v>0</v>
      </c>
      <c r="J48" s="873">
        <f>Budget!J40</f>
        <v>0</v>
      </c>
      <c r="K48" s="552">
        <f>Budget!R40</f>
        <v>0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8"/>
      <c r="AB48" s="59">
        <f>H48-SUM(K48:AA48)-AC48</f>
        <v>0</v>
      </c>
      <c r="AC48" s="171">
        <f>Budget!Q40</f>
        <v>0</v>
      </c>
      <c r="AD48" s="955"/>
      <c r="AE48" s="955"/>
      <c r="AF48" s="955"/>
      <c r="AG48" s="1411"/>
      <c r="AH48" s="1411"/>
    </row>
    <row r="49" spans="1:34" ht="13.5" customHeight="1">
      <c r="B49" s="403">
        <f>Budget!A41</f>
        <v>0</v>
      </c>
      <c r="C49" s="1149"/>
      <c r="D49" s="404"/>
      <c r="E49" s="404"/>
      <c r="F49" s="404"/>
      <c r="G49" s="405"/>
      <c r="H49" s="62">
        <f>Budget!K41</f>
        <v>0</v>
      </c>
      <c r="I49" s="873">
        <f>Budget!I41</f>
        <v>0</v>
      </c>
      <c r="J49" s="873">
        <f>Budget!J41</f>
        <v>0</v>
      </c>
      <c r="K49" s="552">
        <f>Budget!R41</f>
        <v>0</v>
      </c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61"/>
      <c r="AB49" s="59">
        <f>H49-SUM(K49:AA49)-AC49</f>
        <v>0</v>
      </c>
      <c r="AC49" s="171">
        <f>Budget!Q41</f>
        <v>0</v>
      </c>
      <c r="AD49" s="955"/>
      <c r="AE49" s="955"/>
      <c r="AF49" s="955"/>
      <c r="AG49" s="1411"/>
      <c r="AH49" s="1411"/>
    </row>
    <row r="50" spans="1:34" ht="13.5" customHeight="1">
      <c r="B50" s="403">
        <f>Budget!A42</f>
        <v>0</v>
      </c>
      <c r="C50" s="1149"/>
      <c r="D50" s="404"/>
      <c r="E50" s="404"/>
      <c r="F50" s="404"/>
      <c r="G50" s="405"/>
      <c r="H50" s="62">
        <f>Budget!K42</f>
        <v>0</v>
      </c>
      <c r="I50" s="873">
        <f>Budget!I42</f>
        <v>0</v>
      </c>
      <c r="J50" s="873">
        <f>Budget!J42</f>
        <v>0</v>
      </c>
      <c r="K50" s="552">
        <f>Budget!R42</f>
        <v>0</v>
      </c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61"/>
      <c r="AB50" s="59">
        <f>H50-SUM(K50:AA50)-AC50</f>
        <v>0</v>
      </c>
      <c r="AC50" s="171">
        <f>Budget!Q42</f>
        <v>0</v>
      </c>
      <c r="AD50" s="955"/>
      <c r="AE50" s="955"/>
      <c r="AF50" s="955"/>
      <c r="AG50" s="1411"/>
      <c r="AH50" s="1411"/>
    </row>
    <row r="51" spans="1:34" ht="13.5" customHeight="1">
      <c r="B51" s="32"/>
      <c r="C51" s="406" t="str">
        <f>Budget!B43</f>
        <v>GROUPS AND BANDS</v>
      </c>
      <c r="D51" s="406"/>
      <c r="E51" s="406"/>
      <c r="F51" s="406"/>
      <c r="G51" s="406"/>
      <c r="H51" s="406"/>
      <c r="I51" s="406"/>
      <c r="J51" s="406"/>
      <c r="K51" s="125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612"/>
      <c r="AC51" s="938"/>
      <c r="AD51" s="953"/>
      <c r="AE51" s="953"/>
      <c r="AF51" s="953"/>
      <c r="AG51" s="1354"/>
      <c r="AH51" s="1354"/>
    </row>
    <row r="52" spans="1:34" ht="13.5" customHeight="1">
      <c r="B52" s="403">
        <f>Budget!A44</f>
        <v>0</v>
      </c>
      <c r="C52" s="1149"/>
      <c r="D52" s="404"/>
      <c r="E52" s="404"/>
      <c r="F52" s="404"/>
      <c r="G52" s="405"/>
      <c r="H52" s="62">
        <f>Budget!K44</f>
        <v>0</v>
      </c>
      <c r="I52" s="873">
        <f>Budget!I44</f>
        <v>0</v>
      </c>
      <c r="J52" s="873">
        <f>Budget!J44</f>
        <v>0</v>
      </c>
      <c r="K52" s="552">
        <f>Budget!R44</f>
        <v>0</v>
      </c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8"/>
      <c r="AB52" s="59">
        <f>H52-SUM(K52:AA52)-AC52</f>
        <v>0</v>
      </c>
      <c r="AC52" s="171">
        <f>Budget!Q44</f>
        <v>0</v>
      </c>
      <c r="AD52" s="955"/>
      <c r="AE52" s="955"/>
      <c r="AF52" s="955"/>
      <c r="AG52" s="1411"/>
      <c r="AH52" s="1411"/>
    </row>
    <row r="53" spans="1:34" ht="13.5" customHeight="1">
      <c r="B53" s="403">
        <f>Budget!A45</f>
        <v>0</v>
      </c>
      <c r="C53" s="1149"/>
      <c r="D53" s="404"/>
      <c r="E53" s="404"/>
      <c r="F53" s="404"/>
      <c r="G53" s="405"/>
      <c r="H53" s="62">
        <f>Budget!K45</f>
        <v>0</v>
      </c>
      <c r="I53" s="873">
        <f>Budget!I45</f>
        <v>0</v>
      </c>
      <c r="J53" s="873">
        <f>Budget!J45</f>
        <v>0</v>
      </c>
      <c r="K53" s="552">
        <f>Budget!R45</f>
        <v>0</v>
      </c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61"/>
      <c r="AB53" s="59">
        <f>H53-SUM(K53:AA53)-AC53</f>
        <v>0</v>
      </c>
      <c r="AC53" s="171">
        <f>Budget!Q45</f>
        <v>0</v>
      </c>
      <c r="AD53" s="955"/>
      <c r="AE53" s="955"/>
      <c r="AF53" s="955"/>
      <c r="AG53" s="1411"/>
      <c r="AH53" s="1411"/>
    </row>
    <row r="54" spans="1:34" ht="13.5" customHeight="1">
      <c r="B54" s="403">
        <f>Budget!A46</f>
        <v>0</v>
      </c>
      <c r="C54" s="1149"/>
      <c r="D54" s="404"/>
      <c r="E54" s="404"/>
      <c r="F54" s="404"/>
      <c r="G54" s="405"/>
      <c r="H54" s="62">
        <f>Budget!K46</f>
        <v>0</v>
      </c>
      <c r="I54" s="873">
        <f>Budget!I46</f>
        <v>0</v>
      </c>
      <c r="J54" s="873">
        <f>Budget!J46</f>
        <v>0</v>
      </c>
      <c r="K54" s="552">
        <f>Budget!R46</f>
        <v>0</v>
      </c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61"/>
      <c r="AB54" s="59">
        <f>H54-SUM(K54:AA54)-AC54</f>
        <v>0</v>
      </c>
      <c r="AC54" s="171">
        <f>Budget!Q46</f>
        <v>0</v>
      </c>
      <c r="AD54" s="955"/>
      <c r="AE54" s="955"/>
      <c r="AF54" s="955"/>
      <c r="AG54" s="1411"/>
      <c r="AH54" s="1411"/>
    </row>
    <row r="55" spans="1:34" ht="13.5" customHeight="1">
      <c r="A55" s="192"/>
      <c r="B55" s="32"/>
      <c r="C55" s="406" t="str">
        <f>Budget!B47</f>
        <v>LEADS (Actors, Judges, etc.)</v>
      </c>
      <c r="D55" s="406"/>
      <c r="E55" s="406"/>
      <c r="F55" s="406"/>
      <c r="G55" s="406"/>
      <c r="H55" s="33"/>
      <c r="I55" s="33"/>
      <c r="J55" s="33"/>
      <c r="K55" s="125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612"/>
      <c r="AC55" s="938"/>
      <c r="AD55" s="953"/>
      <c r="AE55" s="953"/>
      <c r="AF55" s="953"/>
      <c r="AG55" s="1354"/>
      <c r="AH55" s="1354"/>
    </row>
    <row r="56" spans="1:34" ht="13.5" customHeight="1">
      <c r="A56" s="191"/>
      <c r="B56" s="29" t="str">
        <f>Budget!A48</f>
        <v>C03-01</v>
      </c>
      <c r="C56" s="403">
        <f>Budget!B48</f>
        <v>0</v>
      </c>
      <c r="D56" s="404"/>
      <c r="E56" s="404"/>
      <c r="F56" s="404"/>
      <c r="G56" s="405"/>
      <c r="H56" s="62">
        <f>Budget!K48</f>
        <v>0</v>
      </c>
      <c r="I56" s="873">
        <f>Budget!I48</f>
        <v>0</v>
      </c>
      <c r="J56" s="873">
        <f>Budget!J48</f>
        <v>0</v>
      </c>
      <c r="K56" s="552">
        <f>Budget!R48</f>
        <v>0</v>
      </c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8"/>
      <c r="AB56" s="59">
        <f>H56-SUM(K56:AA56)-AC56</f>
        <v>0</v>
      </c>
      <c r="AC56" s="171">
        <f>Budget!Q48</f>
        <v>0</v>
      </c>
      <c r="AD56" s="955"/>
      <c r="AE56" s="955"/>
      <c r="AF56" s="955"/>
      <c r="AG56" s="1411"/>
      <c r="AH56" s="1411"/>
    </row>
    <row r="57" spans="1:34" ht="13.5" customHeight="1">
      <c r="A57" s="191"/>
      <c r="B57" s="29" t="str">
        <f>Budget!A49</f>
        <v>C03-02</v>
      </c>
      <c r="C57" s="403">
        <f>Budget!B49</f>
        <v>0</v>
      </c>
      <c r="D57" s="404"/>
      <c r="E57" s="404"/>
      <c r="F57" s="404"/>
      <c r="G57" s="405"/>
      <c r="H57" s="62">
        <f>Budget!K49</f>
        <v>0</v>
      </c>
      <c r="I57" s="873">
        <f>Budget!I49</f>
        <v>0</v>
      </c>
      <c r="J57" s="873">
        <f>Budget!J49</f>
        <v>0</v>
      </c>
      <c r="K57" s="552">
        <f>Budget!R49</f>
        <v>0</v>
      </c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61"/>
      <c r="AB57" s="59">
        <f t="shared" ref="AB57:AB63" si="7">H57-SUM(K57:AA57)-AC57</f>
        <v>0</v>
      </c>
      <c r="AC57" s="171">
        <f>Budget!Q49</f>
        <v>0</v>
      </c>
      <c r="AD57" s="955"/>
      <c r="AE57" s="955"/>
      <c r="AF57" s="955"/>
      <c r="AG57" s="1411"/>
      <c r="AH57" s="1411"/>
    </row>
    <row r="58" spans="1:34" ht="13.5" customHeight="1">
      <c r="A58" s="191"/>
      <c r="B58" s="29" t="str">
        <f>Budget!A50</f>
        <v>C03-03</v>
      </c>
      <c r="C58" s="403">
        <f>Budget!B50</f>
        <v>0</v>
      </c>
      <c r="D58" s="404"/>
      <c r="E58" s="404"/>
      <c r="F58" s="404"/>
      <c r="G58" s="405"/>
      <c r="H58" s="62">
        <f>Budget!K50</f>
        <v>0</v>
      </c>
      <c r="I58" s="873">
        <f>Budget!I50</f>
        <v>0</v>
      </c>
      <c r="J58" s="873">
        <f>Budget!J50</f>
        <v>0</v>
      </c>
      <c r="K58" s="552">
        <f>Budget!R50</f>
        <v>0</v>
      </c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61"/>
      <c r="AB58" s="59">
        <f t="shared" si="7"/>
        <v>0</v>
      </c>
      <c r="AC58" s="171">
        <f>Budget!Q50</f>
        <v>0</v>
      </c>
      <c r="AD58" s="955"/>
      <c r="AE58" s="955"/>
      <c r="AF58" s="955"/>
      <c r="AG58" s="1411"/>
      <c r="AH58" s="1411"/>
    </row>
    <row r="59" spans="1:34" ht="13.5" customHeight="1">
      <c r="A59" s="191"/>
      <c r="B59" s="29" t="str">
        <f>Budget!A51</f>
        <v>C03-04</v>
      </c>
      <c r="C59" s="403">
        <f>Budget!B51</f>
        <v>0</v>
      </c>
      <c r="D59" s="404"/>
      <c r="E59" s="404"/>
      <c r="F59" s="404"/>
      <c r="G59" s="405"/>
      <c r="H59" s="62">
        <f>Budget!K51</f>
        <v>0</v>
      </c>
      <c r="I59" s="873">
        <f>Budget!I51</f>
        <v>0</v>
      </c>
      <c r="J59" s="873">
        <f>Budget!J51</f>
        <v>0</v>
      </c>
      <c r="K59" s="552">
        <f>Budget!R51</f>
        <v>0</v>
      </c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61"/>
      <c r="AB59" s="59">
        <f t="shared" si="7"/>
        <v>0</v>
      </c>
      <c r="AC59" s="171">
        <f>Budget!Q51</f>
        <v>0</v>
      </c>
      <c r="AD59" s="955"/>
      <c r="AE59" s="955"/>
      <c r="AF59" s="955"/>
      <c r="AG59" s="1411"/>
      <c r="AH59" s="1411"/>
    </row>
    <row r="60" spans="1:34" ht="13.5" customHeight="1">
      <c r="A60" s="191"/>
      <c r="B60" s="29" t="str">
        <f>Budget!A52</f>
        <v>C03-05</v>
      </c>
      <c r="C60" s="403">
        <f>Budget!B52</f>
        <v>0</v>
      </c>
      <c r="D60" s="404"/>
      <c r="E60" s="404"/>
      <c r="F60" s="404"/>
      <c r="G60" s="405"/>
      <c r="H60" s="62">
        <f>Budget!K52</f>
        <v>0</v>
      </c>
      <c r="I60" s="873">
        <f>Budget!I52</f>
        <v>0</v>
      </c>
      <c r="J60" s="873">
        <f>Budget!J52</f>
        <v>0</v>
      </c>
      <c r="K60" s="552">
        <f>Budget!R52</f>
        <v>0</v>
      </c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61"/>
      <c r="AB60" s="59">
        <f t="shared" si="7"/>
        <v>0</v>
      </c>
      <c r="AC60" s="171">
        <f>Budget!Q52</f>
        <v>0</v>
      </c>
      <c r="AD60" s="955"/>
      <c r="AE60" s="955"/>
      <c r="AF60" s="955"/>
      <c r="AG60" s="1411"/>
      <c r="AH60" s="1411"/>
    </row>
    <row r="61" spans="1:34" ht="13.5" customHeight="1">
      <c r="A61" s="191"/>
      <c r="B61" s="29" t="str">
        <f>Budget!A53</f>
        <v>C03-06</v>
      </c>
      <c r="C61" s="403">
        <f>Budget!B53</f>
        <v>0</v>
      </c>
      <c r="D61" s="404"/>
      <c r="E61" s="404"/>
      <c r="F61" s="404"/>
      <c r="G61" s="405"/>
      <c r="H61" s="62">
        <f>Budget!K53</f>
        <v>0</v>
      </c>
      <c r="I61" s="873">
        <f>Budget!I53</f>
        <v>0</v>
      </c>
      <c r="J61" s="873">
        <f>Budget!J53</f>
        <v>0</v>
      </c>
      <c r="K61" s="552">
        <f>Budget!R53</f>
        <v>0</v>
      </c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61"/>
      <c r="AB61" s="59">
        <f t="shared" si="7"/>
        <v>0</v>
      </c>
      <c r="AC61" s="171">
        <f>Budget!Q53</f>
        <v>0</v>
      </c>
      <c r="AD61" s="955"/>
      <c r="AE61" s="955"/>
      <c r="AF61" s="955"/>
      <c r="AG61" s="1411"/>
      <c r="AH61" s="1411"/>
    </row>
    <row r="62" spans="1:34" ht="13.5" customHeight="1">
      <c r="A62" s="191"/>
      <c r="B62" s="29" t="str">
        <f>Budget!A54</f>
        <v>C03-07</v>
      </c>
      <c r="C62" s="403">
        <f>Budget!B54</f>
        <v>0</v>
      </c>
      <c r="D62" s="404"/>
      <c r="E62" s="404"/>
      <c r="F62" s="404"/>
      <c r="G62" s="405"/>
      <c r="H62" s="62">
        <f>Budget!K54</f>
        <v>0</v>
      </c>
      <c r="I62" s="873">
        <f>Budget!I54</f>
        <v>0</v>
      </c>
      <c r="J62" s="873">
        <f>Budget!J54</f>
        <v>0</v>
      </c>
      <c r="K62" s="552">
        <f>Budget!R54</f>
        <v>0</v>
      </c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61"/>
      <c r="AB62" s="59">
        <f t="shared" si="7"/>
        <v>0</v>
      </c>
      <c r="AC62" s="171">
        <f>Budget!Q54</f>
        <v>0</v>
      </c>
      <c r="AD62" s="955"/>
      <c r="AE62" s="955"/>
      <c r="AF62" s="955"/>
      <c r="AG62" s="1411"/>
      <c r="AH62" s="1411"/>
    </row>
    <row r="63" spans="1:34" ht="13.5" customHeight="1">
      <c r="A63" s="191"/>
      <c r="B63" s="29" t="str">
        <f>Budget!A55</f>
        <v>C03-08</v>
      </c>
      <c r="C63" s="403">
        <f>Budget!B55</f>
        <v>0</v>
      </c>
      <c r="D63" s="404"/>
      <c r="E63" s="404"/>
      <c r="F63" s="404"/>
      <c r="G63" s="405"/>
      <c r="H63" s="62">
        <f>Budget!K55</f>
        <v>0</v>
      </c>
      <c r="I63" s="873">
        <f>Budget!I55</f>
        <v>0</v>
      </c>
      <c r="J63" s="873">
        <f>Budget!J55</f>
        <v>0</v>
      </c>
      <c r="K63" s="552">
        <f>Budget!R55</f>
        <v>0</v>
      </c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61"/>
      <c r="AB63" s="59">
        <f t="shared" si="7"/>
        <v>0</v>
      </c>
      <c r="AC63" s="171">
        <f>Budget!Q55</f>
        <v>0</v>
      </c>
      <c r="AD63" s="955"/>
      <c r="AE63" s="955"/>
      <c r="AF63" s="955"/>
      <c r="AG63" s="1411"/>
      <c r="AH63" s="1411"/>
    </row>
    <row r="64" spans="1:34" ht="13.5" customHeight="1">
      <c r="A64" s="192"/>
      <c r="B64" s="32"/>
      <c r="C64" s="406" t="str">
        <f>Budget!B56</f>
        <v>SUPPORTING LEADS  (Actors, Judges, etc.)</v>
      </c>
      <c r="D64" s="406"/>
      <c r="E64" s="406"/>
      <c r="F64" s="406"/>
      <c r="G64" s="406"/>
      <c r="H64" s="33"/>
      <c r="I64" s="33"/>
      <c r="J64" s="33"/>
      <c r="K64" s="125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612"/>
      <c r="AC64" s="938"/>
      <c r="AD64" s="953"/>
      <c r="AE64" s="953"/>
      <c r="AF64" s="953"/>
      <c r="AG64" s="1354"/>
      <c r="AH64" s="1354"/>
    </row>
    <row r="65" spans="1:34" ht="13.5" customHeight="1">
      <c r="A65" s="191"/>
      <c r="B65" s="29" t="str">
        <f>Budget!A57</f>
        <v>C04-01</v>
      </c>
      <c r="C65" s="403">
        <f>Budget!B57</f>
        <v>0</v>
      </c>
      <c r="D65" s="404"/>
      <c r="E65" s="404"/>
      <c r="F65" s="404"/>
      <c r="G65" s="405"/>
      <c r="H65" s="62">
        <f>Budget!K57</f>
        <v>0</v>
      </c>
      <c r="I65" s="873">
        <f>Budget!I57</f>
        <v>0</v>
      </c>
      <c r="J65" s="873">
        <f>Budget!J57</f>
        <v>0</v>
      </c>
      <c r="K65" s="552">
        <f>Budget!R57</f>
        <v>0</v>
      </c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8"/>
      <c r="AB65" s="59">
        <f>H65-SUM(K65:AA65)-AC65</f>
        <v>0</v>
      </c>
      <c r="AC65" s="171">
        <f>Budget!Q57</f>
        <v>0</v>
      </c>
      <c r="AD65" s="955"/>
      <c r="AE65" s="955"/>
      <c r="AF65" s="955"/>
      <c r="AG65" s="1411"/>
      <c r="AH65" s="1411"/>
    </row>
    <row r="66" spans="1:34" ht="13.5" customHeight="1">
      <c r="A66" s="191"/>
      <c r="B66" s="29" t="str">
        <f>Budget!A58</f>
        <v>C04-02</v>
      </c>
      <c r="C66" s="403">
        <f>Budget!B58</f>
        <v>0</v>
      </c>
      <c r="D66" s="404"/>
      <c r="E66" s="404"/>
      <c r="F66" s="404"/>
      <c r="G66" s="405"/>
      <c r="H66" s="62">
        <f>Budget!K58</f>
        <v>0</v>
      </c>
      <c r="I66" s="873">
        <f>Budget!I58</f>
        <v>0</v>
      </c>
      <c r="J66" s="873">
        <f>Budget!J58</f>
        <v>0</v>
      </c>
      <c r="K66" s="552">
        <f>Budget!R58</f>
        <v>0</v>
      </c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61"/>
      <c r="AB66" s="59">
        <f t="shared" ref="AB66:AB74" si="8">H66-SUM(K66:AA66)-AC66</f>
        <v>0</v>
      </c>
      <c r="AC66" s="171">
        <f>Budget!Q58</f>
        <v>0</v>
      </c>
      <c r="AD66" s="955"/>
      <c r="AE66" s="955"/>
      <c r="AF66" s="955"/>
      <c r="AG66" s="1411"/>
      <c r="AH66" s="1411"/>
    </row>
    <row r="67" spans="1:34" ht="13.5" customHeight="1">
      <c r="A67" s="191"/>
      <c r="B67" s="29" t="str">
        <f>Budget!A59</f>
        <v>C04-03</v>
      </c>
      <c r="C67" s="403">
        <f>Budget!B59</f>
        <v>0</v>
      </c>
      <c r="D67" s="404"/>
      <c r="E67" s="404"/>
      <c r="F67" s="404"/>
      <c r="G67" s="405"/>
      <c r="H67" s="62">
        <f>Budget!K59</f>
        <v>0</v>
      </c>
      <c r="I67" s="873">
        <f>Budget!I59</f>
        <v>0</v>
      </c>
      <c r="J67" s="873">
        <f>Budget!J59</f>
        <v>0</v>
      </c>
      <c r="K67" s="552">
        <f>Budget!R59</f>
        <v>0</v>
      </c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61"/>
      <c r="AB67" s="59">
        <f t="shared" si="8"/>
        <v>0</v>
      </c>
      <c r="AC67" s="171">
        <f>Budget!Q59</f>
        <v>0</v>
      </c>
      <c r="AD67" s="955"/>
      <c r="AE67" s="955"/>
      <c r="AF67" s="955"/>
      <c r="AG67" s="1411"/>
      <c r="AH67" s="1411"/>
    </row>
    <row r="68" spans="1:34" ht="13.5" customHeight="1">
      <c r="A68" s="191"/>
      <c r="B68" s="29" t="str">
        <f>Budget!A60</f>
        <v>C04-04</v>
      </c>
      <c r="C68" s="403">
        <f>Budget!B60</f>
        <v>0</v>
      </c>
      <c r="D68" s="404"/>
      <c r="E68" s="404"/>
      <c r="F68" s="404"/>
      <c r="G68" s="405"/>
      <c r="H68" s="62">
        <f>Budget!K60</f>
        <v>0</v>
      </c>
      <c r="I68" s="873">
        <f>Budget!I60</f>
        <v>0</v>
      </c>
      <c r="J68" s="873">
        <f>Budget!J60</f>
        <v>0</v>
      </c>
      <c r="K68" s="552">
        <f>Budget!R60</f>
        <v>0</v>
      </c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61"/>
      <c r="AB68" s="59">
        <f t="shared" si="8"/>
        <v>0</v>
      </c>
      <c r="AC68" s="171">
        <f>Budget!Q60</f>
        <v>0</v>
      </c>
      <c r="AD68" s="955"/>
      <c r="AE68" s="955"/>
      <c r="AF68" s="955"/>
      <c r="AG68" s="1411"/>
      <c r="AH68" s="1411"/>
    </row>
    <row r="69" spans="1:34" ht="13.5" customHeight="1">
      <c r="A69" s="191"/>
      <c r="B69" s="29" t="str">
        <f>Budget!A61</f>
        <v>C04-05</v>
      </c>
      <c r="C69" s="403">
        <f>Budget!B61</f>
        <v>0</v>
      </c>
      <c r="D69" s="404"/>
      <c r="E69" s="404"/>
      <c r="F69" s="404"/>
      <c r="G69" s="405"/>
      <c r="H69" s="62">
        <f>Budget!K61</f>
        <v>0</v>
      </c>
      <c r="I69" s="873">
        <f>Budget!I61</f>
        <v>0</v>
      </c>
      <c r="J69" s="873">
        <f>Budget!J61</f>
        <v>0</v>
      </c>
      <c r="K69" s="552">
        <f>Budget!R61</f>
        <v>0</v>
      </c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61"/>
      <c r="AB69" s="59">
        <f t="shared" si="8"/>
        <v>0</v>
      </c>
      <c r="AC69" s="171">
        <f>Budget!Q61</f>
        <v>0</v>
      </c>
      <c r="AD69" s="955"/>
      <c r="AE69" s="955"/>
      <c r="AF69" s="955"/>
      <c r="AG69" s="1411"/>
      <c r="AH69" s="1411"/>
    </row>
    <row r="70" spans="1:34" ht="13.5" customHeight="1">
      <c r="A70" s="191"/>
      <c r="B70" s="29" t="str">
        <f>Budget!A62</f>
        <v>C04-06</v>
      </c>
      <c r="C70" s="403">
        <f>Budget!B62</f>
        <v>0</v>
      </c>
      <c r="D70" s="404"/>
      <c r="E70" s="404"/>
      <c r="F70" s="404"/>
      <c r="G70" s="405"/>
      <c r="H70" s="62">
        <f>Budget!K62</f>
        <v>0</v>
      </c>
      <c r="I70" s="873">
        <f>Budget!I62</f>
        <v>0</v>
      </c>
      <c r="J70" s="873">
        <f>Budget!J62</f>
        <v>0</v>
      </c>
      <c r="K70" s="552">
        <f>Budget!R62</f>
        <v>0</v>
      </c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61"/>
      <c r="AB70" s="59">
        <f t="shared" si="8"/>
        <v>0</v>
      </c>
      <c r="AC70" s="171">
        <f>Budget!Q62</f>
        <v>0</v>
      </c>
      <c r="AD70" s="955"/>
      <c r="AE70" s="955"/>
      <c r="AF70" s="955"/>
      <c r="AG70" s="1411"/>
      <c r="AH70" s="1411"/>
    </row>
    <row r="71" spans="1:34" ht="13.5" customHeight="1">
      <c r="A71" s="191"/>
      <c r="B71" s="29" t="str">
        <f>Budget!A63</f>
        <v>C04-07</v>
      </c>
      <c r="C71" s="403">
        <f>Budget!B63</f>
        <v>0</v>
      </c>
      <c r="D71" s="404"/>
      <c r="E71" s="404"/>
      <c r="F71" s="404"/>
      <c r="G71" s="405"/>
      <c r="H71" s="62">
        <f>Budget!K63</f>
        <v>0</v>
      </c>
      <c r="I71" s="873">
        <f>Budget!I63</f>
        <v>0</v>
      </c>
      <c r="J71" s="873">
        <f>Budget!J63</f>
        <v>0</v>
      </c>
      <c r="K71" s="552">
        <f>Budget!R63</f>
        <v>0</v>
      </c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61"/>
      <c r="AB71" s="59">
        <f t="shared" si="8"/>
        <v>0</v>
      </c>
      <c r="AC71" s="171">
        <f>Budget!Q63</f>
        <v>0</v>
      </c>
      <c r="AD71" s="955"/>
      <c r="AE71" s="955"/>
      <c r="AF71" s="955"/>
      <c r="AG71" s="1411"/>
      <c r="AH71" s="1411"/>
    </row>
    <row r="72" spans="1:34" ht="13.5" customHeight="1">
      <c r="A72" s="191"/>
      <c r="B72" s="29" t="str">
        <f>Budget!A64</f>
        <v>C04-08</v>
      </c>
      <c r="C72" s="403">
        <f>Budget!B64</f>
        <v>0</v>
      </c>
      <c r="D72" s="404"/>
      <c r="E72" s="404"/>
      <c r="F72" s="404"/>
      <c r="G72" s="405"/>
      <c r="H72" s="62">
        <f>Budget!K64</f>
        <v>0</v>
      </c>
      <c r="I72" s="873">
        <f>Budget!I64</f>
        <v>0</v>
      </c>
      <c r="J72" s="873">
        <f>Budget!J64</f>
        <v>0</v>
      </c>
      <c r="K72" s="552">
        <f>Budget!R64</f>
        <v>0</v>
      </c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61"/>
      <c r="AB72" s="59">
        <f t="shared" si="8"/>
        <v>0</v>
      </c>
      <c r="AC72" s="171">
        <f>Budget!Q64</f>
        <v>0</v>
      </c>
      <c r="AD72" s="955"/>
      <c r="AE72" s="955"/>
      <c r="AF72" s="955"/>
      <c r="AG72" s="1411"/>
      <c r="AH72" s="1411"/>
    </row>
    <row r="73" spans="1:34" ht="13.5" customHeight="1">
      <c r="A73" s="191"/>
      <c r="B73" s="29" t="str">
        <f>Budget!A65</f>
        <v>C04-09</v>
      </c>
      <c r="C73" s="403">
        <f>Budget!B65</f>
        <v>0</v>
      </c>
      <c r="D73" s="404"/>
      <c r="E73" s="404"/>
      <c r="F73" s="404"/>
      <c r="G73" s="405"/>
      <c r="H73" s="62">
        <f>Budget!K65</f>
        <v>0</v>
      </c>
      <c r="I73" s="873">
        <f>Budget!I65</f>
        <v>0</v>
      </c>
      <c r="J73" s="873">
        <f>Budget!J65</f>
        <v>0</v>
      </c>
      <c r="K73" s="552">
        <f>Budget!R65</f>
        <v>0</v>
      </c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61"/>
      <c r="AB73" s="59">
        <f t="shared" si="8"/>
        <v>0</v>
      </c>
      <c r="AC73" s="171">
        <f>Budget!Q65</f>
        <v>0</v>
      </c>
      <c r="AD73" s="955"/>
      <c r="AE73" s="955"/>
      <c r="AF73" s="955"/>
      <c r="AG73" s="1411"/>
      <c r="AH73" s="1411"/>
    </row>
    <row r="74" spans="1:34" ht="13.5" customHeight="1">
      <c r="B74" s="29" t="str">
        <f>Budget!A66</f>
        <v>C04-10</v>
      </c>
      <c r="C74" s="403">
        <f>Budget!B66</f>
        <v>0</v>
      </c>
      <c r="D74" s="404"/>
      <c r="E74" s="404"/>
      <c r="F74" s="404"/>
      <c r="G74" s="405"/>
      <c r="H74" s="62">
        <f>Budget!K66</f>
        <v>0</v>
      </c>
      <c r="I74" s="873">
        <f>Budget!I66</f>
        <v>0</v>
      </c>
      <c r="J74" s="873">
        <f>Budget!J66</f>
        <v>0</v>
      </c>
      <c r="K74" s="552">
        <f>Budget!R66</f>
        <v>0</v>
      </c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61"/>
      <c r="AB74" s="59">
        <f t="shared" si="8"/>
        <v>0</v>
      </c>
      <c r="AC74" s="171">
        <f>Budget!Q66</f>
        <v>0</v>
      </c>
      <c r="AD74" s="955"/>
      <c r="AE74" s="955"/>
      <c r="AF74" s="955"/>
      <c r="AG74" s="1411"/>
      <c r="AH74" s="1411"/>
    </row>
    <row r="75" spans="1:34" ht="13.5" customHeight="1">
      <c r="A75" s="192"/>
      <c r="B75" s="32"/>
      <c r="C75" s="406" t="str">
        <f>Budget!B67</f>
        <v>CAMEOS</v>
      </c>
      <c r="D75" s="406"/>
      <c r="E75" s="406"/>
      <c r="F75" s="406"/>
      <c r="G75" s="406"/>
      <c r="H75" s="33"/>
      <c r="I75" s="33"/>
      <c r="J75" s="33"/>
      <c r="K75" s="125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615"/>
      <c r="AC75" s="938"/>
      <c r="AD75" s="953"/>
      <c r="AE75" s="953"/>
      <c r="AF75" s="953"/>
      <c r="AG75" s="1354"/>
      <c r="AH75" s="1354"/>
    </row>
    <row r="76" spans="1:34" ht="13.5" customHeight="1">
      <c r="B76" s="29" t="str">
        <f>Budget!A68</f>
        <v>C05-01</v>
      </c>
      <c r="C76" s="403">
        <f>Budget!B68</f>
        <v>0</v>
      </c>
      <c r="D76" s="404"/>
      <c r="E76" s="404"/>
      <c r="F76" s="404"/>
      <c r="G76" s="405"/>
      <c r="H76" s="62">
        <f>Budget!K68</f>
        <v>0</v>
      </c>
      <c r="I76" s="873">
        <f>Budget!I68</f>
        <v>0</v>
      </c>
      <c r="J76" s="873">
        <f>Budget!J68</f>
        <v>0</v>
      </c>
      <c r="K76" s="552">
        <f>Budget!R68</f>
        <v>0</v>
      </c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8"/>
      <c r="AB76" s="59">
        <f>H76-SUM(K76:AA76)-AC76</f>
        <v>0</v>
      </c>
      <c r="AC76" s="171">
        <f>Budget!Q68</f>
        <v>0</v>
      </c>
      <c r="AD76" s="955"/>
      <c r="AE76" s="955"/>
      <c r="AF76" s="955"/>
      <c r="AG76" s="1411"/>
      <c r="AH76" s="1411"/>
    </row>
    <row r="77" spans="1:34" ht="13.5" customHeight="1">
      <c r="A77" s="191"/>
      <c r="B77" s="29" t="str">
        <f>Budget!A69</f>
        <v>C05-02</v>
      </c>
      <c r="C77" s="403">
        <f>Budget!B69</f>
        <v>0</v>
      </c>
      <c r="D77" s="404"/>
      <c r="E77" s="404"/>
      <c r="F77" s="404"/>
      <c r="G77" s="405"/>
      <c r="H77" s="62">
        <f>Budget!K69</f>
        <v>0</v>
      </c>
      <c r="I77" s="873">
        <f>Budget!I69</f>
        <v>0</v>
      </c>
      <c r="J77" s="873">
        <f>Budget!J69</f>
        <v>0</v>
      </c>
      <c r="K77" s="552">
        <f>Budget!R69</f>
        <v>0</v>
      </c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61"/>
      <c r="AB77" s="59">
        <f>H77-SUM(K77:AA77)-AC77</f>
        <v>0</v>
      </c>
      <c r="AC77" s="171">
        <f>Budget!Q69</f>
        <v>0</v>
      </c>
      <c r="AD77" s="955"/>
      <c r="AE77" s="955"/>
      <c r="AF77" s="955"/>
      <c r="AG77" s="1411"/>
      <c r="AH77" s="1411"/>
    </row>
    <row r="78" spans="1:34" ht="13.5" customHeight="1">
      <c r="A78" s="192"/>
      <c r="B78" s="32"/>
      <c r="C78" s="406" t="str">
        <f>Budget!B70</f>
        <v>BIT PARTS</v>
      </c>
      <c r="D78" s="406"/>
      <c r="E78" s="406"/>
      <c r="F78" s="406"/>
      <c r="G78" s="406"/>
      <c r="H78" s="33"/>
      <c r="I78" s="33"/>
      <c r="J78" s="33"/>
      <c r="K78" s="125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612"/>
      <c r="AC78" s="938"/>
      <c r="AD78" s="953"/>
      <c r="AE78" s="953"/>
      <c r="AF78" s="953"/>
      <c r="AG78" s="1354"/>
      <c r="AH78" s="1354"/>
    </row>
    <row r="79" spans="1:34" ht="13.5" customHeight="1">
      <c r="A79" s="191"/>
      <c r="B79" s="29" t="str">
        <f>Budget!A71</f>
        <v>C06-01</v>
      </c>
      <c r="C79" s="403">
        <f>Budget!B71</f>
        <v>0</v>
      </c>
      <c r="D79" s="404"/>
      <c r="E79" s="404"/>
      <c r="F79" s="404"/>
      <c r="G79" s="405"/>
      <c r="H79" s="62">
        <f>Budget!K71</f>
        <v>0</v>
      </c>
      <c r="I79" s="873">
        <f>Budget!I71</f>
        <v>0</v>
      </c>
      <c r="J79" s="873">
        <f>Budget!J71</f>
        <v>0</v>
      </c>
      <c r="K79" s="552">
        <f>Budget!R71</f>
        <v>0</v>
      </c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8"/>
      <c r="AB79" s="59">
        <f>H79-SUM(K79:AA79)-AC79</f>
        <v>0</v>
      </c>
      <c r="AC79" s="171">
        <f>Budget!Q71</f>
        <v>0</v>
      </c>
      <c r="AD79" s="955"/>
      <c r="AE79" s="955"/>
      <c r="AF79" s="955"/>
      <c r="AG79" s="1411"/>
      <c r="AH79" s="1411"/>
    </row>
    <row r="80" spans="1:34" ht="13.5" customHeight="1">
      <c r="A80" s="191"/>
      <c r="B80" s="29" t="str">
        <f>Budget!A72</f>
        <v>C06-02</v>
      </c>
      <c r="C80" s="403">
        <f>Budget!B72</f>
        <v>0</v>
      </c>
      <c r="D80" s="404"/>
      <c r="E80" s="404"/>
      <c r="F80" s="404"/>
      <c r="G80" s="405"/>
      <c r="H80" s="62">
        <f>Budget!K72</f>
        <v>0</v>
      </c>
      <c r="I80" s="873">
        <f>Budget!I72</f>
        <v>0</v>
      </c>
      <c r="J80" s="873">
        <f>Budget!J72</f>
        <v>0</v>
      </c>
      <c r="K80" s="552">
        <f>Budget!R72</f>
        <v>0</v>
      </c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61"/>
      <c r="AB80" s="59">
        <f>H80-SUM(K80:AA80)-AC80</f>
        <v>0</v>
      </c>
      <c r="AC80" s="171">
        <f>Budget!Q72</f>
        <v>0</v>
      </c>
      <c r="AD80" s="955"/>
      <c r="AE80" s="955"/>
      <c r="AF80" s="955"/>
      <c r="AG80" s="1411"/>
      <c r="AH80" s="1411"/>
    </row>
    <row r="81" spans="1:34" ht="13.5" customHeight="1">
      <c r="A81" s="192"/>
      <c r="B81" s="32"/>
      <c r="C81" s="406" t="str">
        <f>Budget!B73</f>
        <v>ONE LINERS</v>
      </c>
      <c r="D81" s="406"/>
      <c r="E81" s="406"/>
      <c r="F81" s="406"/>
      <c r="G81" s="406"/>
      <c r="H81" s="33"/>
      <c r="I81" s="33"/>
      <c r="J81" s="33"/>
      <c r="K81" s="125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612"/>
      <c r="AC81" s="938"/>
      <c r="AD81" s="953"/>
      <c r="AE81" s="953"/>
      <c r="AF81" s="953"/>
      <c r="AG81" s="1354"/>
      <c r="AH81" s="1354"/>
    </row>
    <row r="82" spans="1:34" ht="13.5" customHeight="1">
      <c r="A82" s="191"/>
      <c r="B82" s="29" t="str">
        <f>Budget!A74</f>
        <v>C07-01</v>
      </c>
      <c r="C82" s="403">
        <f>Budget!B74</f>
        <v>0</v>
      </c>
      <c r="D82" s="404"/>
      <c r="E82" s="404"/>
      <c r="F82" s="404"/>
      <c r="G82" s="405"/>
      <c r="H82" s="62">
        <f>Budget!K74</f>
        <v>0</v>
      </c>
      <c r="I82" s="873">
        <f>Budget!I74</f>
        <v>0</v>
      </c>
      <c r="J82" s="873">
        <f>Budget!J74</f>
        <v>0</v>
      </c>
      <c r="K82" s="552">
        <f>Budget!R74</f>
        <v>0</v>
      </c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8"/>
      <c r="AB82" s="59">
        <f>H82-SUM(K82:AA82)-AC82</f>
        <v>0</v>
      </c>
      <c r="AC82" s="171">
        <f>Budget!Q74</f>
        <v>0</v>
      </c>
      <c r="AD82" s="955"/>
      <c r="AE82" s="955"/>
      <c r="AF82" s="955"/>
      <c r="AG82" s="1411"/>
      <c r="AH82" s="1411"/>
    </row>
    <row r="83" spans="1:34" ht="13.5" customHeight="1">
      <c r="B83" s="29" t="str">
        <f>Budget!A75</f>
        <v>C07-02</v>
      </c>
      <c r="C83" s="403">
        <f>Budget!B75</f>
        <v>0</v>
      </c>
      <c r="D83" s="404"/>
      <c r="E83" s="404"/>
      <c r="F83" s="404"/>
      <c r="G83" s="405"/>
      <c r="H83" s="62">
        <f>Budget!K75</f>
        <v>0</v>
      </c>
      <c r="I83" s="873">
        <f>Budget!I75</f>
        <v>0</v>
      </c>
      <c r="J83" s="873">
        <f>Budget!J75</f>
        <v>0</v>
      </c>
      <c r="K83" s="552">
        <f>Budget!R75</f>
        <v>0</v>
      </c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61"/>
      <c r="AB83" s="59">
        <f>H83-SUM(K83:AA83)-AC83</f>
        <v>0</v>
      </c>
      <c r="AC83" s="171">
        <f>Budget!Q75</f>
        <v>0</v>
      </c>
      <c r="AD83" s="955"/>
      <c r="AE83" s="955"/>
      <c r="AF83" s="955"/>
      <c r="AG83" s="1411"/>
      <c r="AH83" s="1411"/>
    </row>
    <row r="84" spans="1:34" ht="13.5" customHeight="1">
      <c r="A84" s="192"/>
      <c r="B84" s="32"/>
      <c r="C84" s="406" t="str">
        <f>Budget!B76</f>
        <v>CROWD</v>
      </c>
      <c r="D84" s="406"/>
      <c r="E84" s="406"/>
      <c r="F84" s="406"/>
      <c r="G84" s="406"/>
      <c r="H84" s="33"/>
      <c r="I84" s="33"/>
      <c r="J84" s="33"/>
      <c r="K84" s="125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612"/>
      <c r="AC84" s="938"/>
      <c r="AD84" s="953"/>
      <c r="AE84" s="953"/>
      <c r="AF84" s="953"/>
      <c r="AG84" s="1354"/>
      <c r="AH84" s="1354"/>
    </row>
    <row r="85" spans="1:34" ht="13.5" customHeight="1">
      <c r="A85" s="191"/>
      <c r="B85" s="29" t="str">
        <f>Budget!A77</f>
        <v>C08-01</v>
      </c>
      <c r="C85" s="403">
        <f>Budget!B77</f>
        <v>0</v>
      </c>
      <c r="D85" s="404"/>
      <c r="E85" s="404"/>
      <c r="F85" s="404"/>
      <c r="G85" s="405"/>
      <c r="H85" s="62">
        <f>Budget!K77</f>
        <v>0</v>
      </c>
      <c r="I85" s="873">
        <f>Budget!I77</f>
        <v>0</v>
      </c>
      <c r="J85" s="873">
        <f>Budget!J77</f>
        <v>0</v>
      </c>
      <c r="K85" s="552">
        <f>Budget!R77</f>
        <v>0</v>
      </c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8"/>
      <c r="AB85" s="59">
        <f>H85-SUM(K85:AA85)-AC85</f>
        <v>0</v>
      </c>
      <c r="AC85" s="171">
        <f>Budget!Q77</f>
        <v>0</v>
      </c>
      <c r="AD85" s="955"/>
      <c r="AE85" s="955"/>
      <c r="AF85" s="955"/>
      <c r="AG85" s="1411"/>
      <c r="AH85" s="1411"/>
    </row>
    <row r="86" spans="1:34" ht="13.5" customHeight="1">
      <c r="A86" s="191"/>
      <c r="B86" s="29" t="str">
        <f>Budget!A78</f>
        <v>C08-02</v>
      </c>
      <c r="C86" s="403">
        <f>Budget!B78</f>
        <v>0</v>
      </c>
      <c r="D86" s="404"/>
      <c r="E86" s="404"/>
      <c r="F86" s="404"/>
      <c r="G86" s="405"/>
      <c r="H86" s="62">
        <f>Budget!K78</f>
        <v>0</v>
      </c>
      <c r="I86" s="873">
        <f>Budget!I78</f>
        <v>0</v>
      </c>
      <c r="J86" s="873">
        <f>Budget!J78</f>
        <v>0</v>
      </c>
      <c r="K86" s="552">
        <f>Budget!R78</f>
        <v>0</v>
      </c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61"/>
      <c r="AB86" s="59">
        <f>H86-SUM(K86:AA86)-AC86</f>
        <v>0</v>
      </c>
      <c r="AC86" s="171">
        <f>Budget!Q78</f>
        <v>0</v>
      </c>
      <c r="AD86" s="955"/>
      <c r="AE86" s="955"/>
      <c r="AF86" s="955"/>
      <c r="AG86" s="1411"/>
      <c r="AH86" s="1411"/>
    </row>
    <row r="87" spans="1:34" ht="13.5" customHeight="1">
      <c r="A87" s="192"/>
      <c r="B87" s="32"/>
      <c r="C87" s="1675" t="str">
        <f>Budget!B79</f>
        <v>FEATURED NON-SPEAKING EXTRAS</v>
      </c>
      <c r="D87" s="1675"/>
      <c r="E87" s="1675"/>
      <c r="F87" s="1675"/>
      <c r="G87" s="1675"/>
      <c r="H87" s="33"/>
      <c r="I87" s="33"/>
      <c r="J87" s="33"/>
      <c r="K87" s="125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612"/>
      <c r="AC87" s="938"/>
      <c r="AD87" s="953"/>
      <c r="AE87" s="953"/>
      <c r="AF87" s="953"/>
      <c r="AG87" s="1354"/>
      <c r="AH87" s="1354"/>
    </row>
    <row r="88" spans="1:34" ht="13.5" customHeight="1">
      <c r="A88" s="191"/>
      <c r="B88" s="29" t="str">
        <f>Budget!A80</f>
        <v>C09-01</v>
      </c>
      <c r="C88" s="403">
        <f>Budget!B80</f>
        <v>0</v>
      </c>
      <c r="D88" s="404"/>
      <c r="E88" s="404"/>
      <c r="F88" s="404"/>
      <c r="G88" s="405"/>
      <c r="H88" s="62">
        <f>Budget!K80</f>
        <v>0</v>
      </c>
      <c r="I88" s="873">
        <f>Budget!I80</f>
        <v>0</v>
      </c>
      <c r="J88" s="873">
        <f>Budget!J80</f>
        <v>0</v>
      </c>
      <c r="K88" s="552">
        <f>Budget!R80</f>
        <v>0</v>
      </c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8"/>
      <c r="AB88" s="59">
        <f>H88-SUM(K88:AA88)-AC88</f>
        <v>0</v>
      </c>
      <c r="AC88" s="171">
        <f>Budget!Q80</f>
        <v>0</v>
      </c>
      <c r="AD88" s="955"/>
      <c r="AE88" s="955"/>
      <c r="AF88" s="955"/>
      <c r="AG88" s="1411"/>
      <c r="AH88" s="1411"/>
    </row>
    <row r="89" spans="1:34" ht="13.5" customHeight="1">
      <c r="A89" s="191"/>
      <c r="B89" s="29" t="str">
        <f>Budget!A81</f>
        <v>C09-02</v>
      </c>
      <c r="C89" s="403">
        <f>Budget!B81</f>
        <v>0</v>
      </c>
      <c r="D89" s="404"/>
      <c r="E89" s="404"/>
      <c r="F89" s="404"/>
      <c r="G89" s="405"/>
      <c r="H89" s="62">
        <f>Budget!K81</f>
        <v>0</v>
      </c>
      <c r="I89" s="873">
        <f>Budget!I81</f>
        <v>0</v>
      </c>
      <c r="J89" s="873">
        <f>Budget!J81</f>
        <v>0</v>
      </c>
      <c r="K89" s="552">
        <f>Budget!R81</f>
        <v>0</v>
      </c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61"/>
      <c r="AB89" s="59">
        <f>H89-SUM(K89:AA89)-AC89</f>
        <v>0</v>
      </c>
      <c r="AC89" s="171">
        <f>Budget!Q81</f>
        <v>0</v>
      </c>
      <c r="AD89" s="955"/>
      <c r="AE89" s="955"/>
      <c r="AF89" s="955"/>
      <c r="AG89" s="1411"/>
      <c r="AH89" s="1411"/>
    </row>
    <row r="90" spans="1:34" s="28" customFormat="1" ht="13.5" customHeight="1" thickBot="1">
      <c r="B90" s="41"/>
      <c r="C90" s="392"/>
      <c r="D90" s="392"/>
      <c r="E90" s="392"/>
      <c r="F90" s="392"/>
      <c r="G90" s="44" t="s">
        <v>133</v>
      </c>
      <c r="H90" s="56">
        <f>SUM(H48:H89)</f>
        <v>0</v>
      </c>
      <c r="I90" s="1642" t="b">
        <f>H90=Summary!G27</f>
        <v>1</v>
      </c>
      <c r="J90" s="1643"/>
      <c r="K90" s="151">
        <f>SUM(K48:K89)</f>
        <v>0</v>
      </c>
      <c r="L90" s="151">
        <f t="shared" ref="L90:AC90" si="9">SUM(L48:L89)</f>
        <v>0</v>
      </c>
      <c r="M90" s="151">
        <f t="shared" si="9"/>
        <v>0</v>
      </c>
      <c r="N90" s="151">
        <f t="shared" si="9"/>
        <v>0</v>
      </c>
      <c r="O90" s="151">
        <f t="shared" si="9"/>
        <v>0</v>
      </c>
      <c r="P90" s="151">
        <f t="shared" si="9"/>
        <v>0</v>
      </c>
      <c r="Q90" s="151">
        <f t="shared" si="9"/>
        <v>0</v>
      </c>
      <c r="R90" s="151">
        <f t="shared" si="9"/>
        <v>0</v>
      </c>
      <c r="S90" s="151">
        <f t="shared" si="9"/>
        <v>0</v>
      </c>
      <c r="T90" s="151">
        <f t="shared" si="9"/>
        <v>0</v>
      </c>
      <c r="U90" s="151">
        <f t="shared" si="9"/>
        <v>0</v>
      </c>
      <c r="V90" s="151">
        <f t="shared" si="9"/>
        <v>0</v>
      </c>
      <c r="W90" s="151">
        <f t="shared" si="9"/>
        <v>0</v>
      </c>
      <c r="X90" s="151">
        <f t="shared" si="9"/>
        <v>0</v>
      </c>
      <c r="Y90" s="151">
        <f t="shared" ref="Y90" si="10">SUM(Y48:Y89)</f>
        <v>0</v>
      </c>
      <c r="Z90" s="151">
        <f t="shared" si="9"/>
        <v>0</v>
      </c>
      <c r="AA90" s="154"/>
      <c r="AB90" s="151">
        <f t="shared" si="9"/>
        <v>0</v>
      </c>
      <c r="AC90" s="151">
        <f t="shared" si="9"/>
        <v>0</v>
      </c>
      <c r="AD90" s="953"/>
      <c r="AE90" s="953"/>
      <c r="AF90" s="953"/>
      <c r="AG90" s="1354"/>
      <c r="AH90" s="1354"/>
    </row>
    <row r="91" spans="1:34" ht="13.5" customHeight="1">
      <c r="B91" s="40"/>
      <c r="C91" s="1648" t="str">
        <f>Budget!B84</f>
        <v>VOICE OVERS</v>
      </c>
      <c r="D91" s="1648"/>
      <c r="E91" s="1648"/>
      <c r="F91" s="1648"/>
      <c r="G91" s="1648"/>
      <c r="H91" s="1648"/>
      <c r="I91" s="826"/>
      <c r="J91" s="825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176"/>
      <c r="AC91" s="936"/>
      <c r="AD91" s="953"/>
      <c r="AE91" s="953"/>
      <c r="AF91" s="953"/>
      <c r="AG91" s="1354"/>
      <c r="AH91" s="1354"/>
    </row>
    <row r="92" spans="1:34" ht="13.5" customHeight="1">
      <c r="B92" s="29" t="str">
        <f>Budget!A85</f>
        <v>D01</v>
      </c>
      <c r="C92" s="403">
        <f>Budget!B85</f>
        <v>0</v>
      </c>
      <c r="D92" s="404"/>
      <c r="E92" s="404"/>
      <c r="F92" s="404"/>
      <c r="G92" s="405"/>
      <c r="H92" s="62">
        <f>Budget!K85</f>
        <v>0</v>
      </c>
      <c r="I92" s="828">
        <f>Budget!I85</f>
        <v>0</v>
      </c>
      <c r="J92" s="1224">
        <f>Budget!J85</f>
        <v>0</v>
      </c>
      <c r="K92" s="171">
        <f>Budget!R85</f>
        <v>0</v>
      </c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8"/>
      <c r="AB92" s="59">
        <f>H92-SUM(K92:AA92)-AC92</f>
        <v>0</v>
      </c>
      <c r="AC92" s="171">
        <f>Budget!Q85</f>
        <v>0</v>
      </c>
      <c r="AD92" s="955"/>
      <c r="AE92" s="955"/>
      <c r="AF92" s="955"/>
      <c r="AG92" s="1411"/>
      <c r="AH92" s="1411"/>
    </row>
    <row r="93" spans="1:34" ht="13.5" customHeight="1">
      <c r="B93" s="29" t="str">
        <f>Budget!A86</f>
        <v>D02</v>
      </c>
      <c r="C93" s="403">
        <f>Budget!B86</f>
        <v>0</v>
      </c>
      <c r="D93" s="404"/>
      <c r="E93" s="404"/>
      <c r="F93" s="404"/>
      <c r="G93" s="405"/>
      <c r="H93" s="62">
        <f>Budget!K86</f>
        <v>0</v>
      </c>
      <c r="I93" s="872">
        <f>Budget!I86</f>
        <v>0</v>
      </c>
      <c r="J93" s="1225">
        <f>Budget!J86</f>
        <v>0</v>
      </c>
      <c r="K93" s="171">
        <f>Budget!R86</f>
        <v>0</v>
      </c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61"/>
      <c r="AB93" s="59">
        <f>H93-SUM(K93:AA93)-AC93</f>
        <v>0</v>
      </c>
      <c r="AC93" s="171">
        <f>Budget!Q86</f>
        <v>0</v>
      </c>
      <c r="AD93" s="955"/>
      <c r="AE93" s="955"/>
      <c r="AF93" s="955"/>
      <c r="AG93" s="1411"/>
      <c r="AH93" s="1411"/>
    </row>
    <row r="94" spans="1:34" s="28" customFormat="1" ht="13.5" customHeight="1" thickBot="1">
      <c r="B94" s="41"/>
      <c r="C94" s="392"/>
      <c r="D94" s="392"/>
      <c r="E94" s="392"/>
      <c r="F94" s="392"/>
      <c r="G94" s="44" t="s">
        <v>133</v>
      </c>
      <c r="H94" s="56">
        <f>SUM(H92:H93)</f>
        <v>0</v>
      </c>
      <c r="I94" s="1642" t="b">
        <f>H94=Summary!G28</f>
        <v>1</v>
      </c>
      <c r="J94" s="1643"/>
      <c r="K94" s="553">
        <f t="shared" ref="K94:Q94" si="11">SUM(K92:K93)</f>
        <v>0</v>
      </c>
      <c r="L94" s="124">
        <f t="shared" si="11"/>
        <v>0</v>
      </c>
      <c r="M94" s="124">
        <f t="shared" si="11"/>
        <v>0</v>
      </c>
      <c r="N94" s="124">
        <f t="shared" si="11"/>
        <v>0</v>
      </c>
      <c r="O94" s="124">
        <f t="shared" si="11"/>
        <v>0</v>
      </c>
      <c r="P94" s="124">
        <f t="shared" si="11"/>
        <v>0</v>
      </c>
      <c r="Q94" s="124">
        <f t="shared" si="11"/>
        <v>0</v>
      </c>
      <c r="R94" s="124">
        <f t="shared" ref="R94:AB94" si="12">SUM(R92:R93)</f>
        <v>0</v>
      </c>
      <c r="S94" s="124">
        <f t="shared" si="12"/>
        <v>0</v>
      </c>
      <c r="T94" s="124">
        <f t="shared" si="12"/>
        <v>0</v>
      </c>
      <c r="U94" s="124">
        <f t="shared" si="12"/>
        <v>0</v>
      </c>
      <c r="V94" s="124">
        <f t="shared" si="12"/>
        <v>0</v>
      </c>
      <c r="W94" s="124">
        <f>SUM(W92:W93)</f>
        <v>0</v>
      </c>
      <c r="X94" s="124">
        <f>SUM(X92:X93)</f>
        <v>0</v>
      </c>
      <c r="Y94" s="124">
        <f t="shared" ref="Y94" si="13">SUM(Y92:Y93)</f>
        <v>0</v>
      </c>
      <c r="Z94" s="124">
        <f t="shared" si="12"/>
        <v>0</v>
      </c>
      <c r="AA94" s="154"/>
      <c r="AB94" s="151">
        <f t="shared" si="12"/>
        <v>0</v>
      </c>
      <c r="AC94" s="151">
        <f>SUM(AC92:AC93)</f>
        <v>0</v>
      </c>
      <c r="AD94" s="953"/>
      <c r="AE94" s="953"/>
      <c r="AF94" s="953"/>
      <c r="AG94" s="1354"/>
      <c r="AH94" s="1354"/>
    </row>
    <row r="95" spans="1:34" ht="13.5" customHeight="1">
      <c r="A95" s="192"/>
      <c r="B95" s="40"/>
      <c r="C95" s="1648" t="str">
        <f>Budget!B89</f>
        <v>MULTI-CAM SHOOT: STUDIO</v>
      </c>
      <c r="D95" s="1648"/>
      <c r="E95" s="1648"/>
      <c r="F95" s="1648"/>
      <c r="G95" s="1648"/>
      <c r="H95" s="1648"/>
      <c r="I95" s="826"/>
      <c r="J95" s="825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176"/>
      <c r="AC95" s="936"/>
      <c r="AD95" s="953"/>
      <c r="AE95" s="953"/>
      <c r="AF95" s="953"/>
      <c r="AG95" s="1354"/>
      <c r="AH95" s="1354"/>
    </row>
    <row r="96" spans="1:34" ht="13.5" customHeight="1">
      <c r="A96" s="192"/>
      <c r="B96" s="122"/>
      <c r="C96" s="407" t="str">
        <f>Budget!B90</f>
        <v>FACILITY / EQUIPMENT HIRE</v>
      </c>
      <c r="D96" s="407"/>
      <c r="E96" s="407"/>
      <c r="F96" s="407"/>
      <c r="G96" s="407"/>
      <c r="H96" s="33"/>
      <c r="I96" s="33"/>
      <c r="J96" s="33"/>
      <c r="K96" s="125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612"/>
      <c r="AC96" s="938"/>
      <c r="AD96" s="953"/>
      <c r="AE96" s="953"/>
      <c r="AF96" s="953"/>
      <c r="AG96" s="1354"/>
      <c r="AH96" s="1354"/>
    </row>
    <row r="97" spans="1:34" ht="13.5" customHeight="1">
      <c r="A97" s="191"/>
      <c r="B97" s="116" t="str">
        <f>Budget!A91</f>
        <v>E01-01</v>
      </c>
      <c r="C97" s="403">
        <f>Budget!B91</f>
        <v>0</v>
      </c>
      <c r="D97" s="404"/>
      <c r="E97" s="404"/>
      <c r="F97" s="404"/>
      <c r="G97" s="405"/>
      <c r="H97" s="130">
        <f>Budget!K91</f>
        <v>0</v>
      </c>
      <c r="I97" s="873">
        <f>Budget!I91</f>
        <v>0</v>
      </c>
      <c r="J97" s="873">
        <f>Budget!J91</f>
        <v>0</v>
      </c>
      <c r="K97" s="552">
        <f>Budget!R91</f>
        <v>0</v>
      </c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8"/>
      <c r="AB97" s="59">
        <f>H97-SUM(K97:AA97)-AC97</f>
        <v>0</v>
      </c>
      <c r="AC97" s="171">
        <f>Budget!Q91</f>
        <v>0</v>
      </c>
      <c r="AD97" s="955"/>
      <c r="AE97" s="955"/>
      <c r="AF97" s="955"/>
      <c r="AG97" s="1411"/>
      <c r="AH97" s="1411"/>
    </row>
    <row r="98" spans="1:34" ht="13.5" customHeight="1">
      <c r="A98" s="192"/>
      <c r="B98" s="29" t="str">
        <f>Budget!A92</f>
        <v>E01-02</v>
      </c>
      <c r="C98" s="403">
        <f>Budget!B92</f>
        <v>0</v>
      </c>
      <c r="D98" s="404"/>
      <c r="E98" s="404"/>
      <c r="F98" s="404"/>
      <c r="G98" s="405"/>
      <c r="H98" s="130">
        <f>Budget!K92</f>
        <v>0</v>
      </c>
      <c r="I98" s="873">
        <f>Budget!I92</f>
        <v>0</v>
      </c>
      <c r="J98" s="873">
        <f>Budget!J92</f>
        <v>0</v>
      </c>
      <c r="K98" s="552">
        <f>Budget!R92</f>
        <v>0</v>
      </c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61"/>
      <c r="AB98" s="59">
        <f t="shared" ref="AB98:AB101" si="14">H98-SUM(K98:AA98)-AC98</f>
        <v>0</v>
      </c>
      <c r="AC98" s="171">
        <f>Budget!Q92</f>
        <v>0</v>
      </c>
      <c r="AD98" s="955"/>
      <c r="AE98" s="955"/>
      <c r="AF98" s="955"/>
      <c r="AG98" s="1411"/>
      <c r="AH98" s="1411"/>
    </row>
    <row r="99" spans="1:34" ht="13.5" customHeight="1">
      <c r="A99" s="192"/>
      <c r="B99" s="29" t="str">
        <f>Budget!A93</f>
        <v>E01-03</v>
      </c>
      <c r="C99" s="403">
        <f>Budget!B93</f>
        <v>0</v>
      </c>
      <c r="D99" s="404"/>
      <c r="E99" s="404"/>
      <c r="F99" s="404"/>
      <c r="G99" s="405"/>
      <c r="H99" s="130">
        <f>Budget!K93</f>
        <v>0</v>
      </c>
      <c r="I99" s="873">
        <f>Budget!I93</f>
        <v>0</v>
      </c>
      <c r="J99" s="873">
        <f>Budget!J93</f>
        <v>0</v>
      </c>
      <c r="K99" s="552">
        <f>Budget!R93</f>
        <v>0</v>
      </c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61"/>
      <c r="AB99" s="59">
        <f t="shared" si="14"/>
        <v>0</v>
      </c>
      <c r="AC99" s="171">
        <f>Budget!Q93</f>
        <v>0</v>
      </c>
      <c r="AD99" s="955"/>
      <c r="AE99" s="955"/>
      <c r="AF99" s="955"/>
      <c r="AG99" s="1411"/>
      <c r="AH99" s="1411"/>
    </row>
    <row r="100" spans="1:34" ht="13.5" customHeight="1">
      <c r="A100" s="192"/>
      <c r="B100" s="29" t="str">
        <f>Budget!A94</f>
        <v>E01-04</v>
      </c>
      <c r="C100" s="403">
        <f>Budget!B94</f>
        <v>0</v>
      </c>
      <c r="D100" s="404"/>
      <c r="E100" s="404"/>
      <c r="F100" s="404"/>
      <c r="G100" s="405"/>
      <c r="H100" s="130">
        <f>Budget!K94</f>
        <v>0</v>
      </c>
      <c r="I100" s="873">
        <f>Budget!I94</f>
        <v>0</v>
      </c>
      <c r="J100" s="873">
        <f>Budget!J94</f>
        <v>0</v>
      </c>
      <c r="K100" s="552">
        <f>Budget!R94</f>
        <v>0</v>
      </c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61"/>
      <c r="AB100" s="59">
        <f t="shared" si="14"/>
        <v>0</v>
      </c>
      <c r="AC100" s="171">
        <f>Budget!Q94</f>
        <v>0</v>
      </c>
      <c r="AD100" s="955"/>
      <c r="AE100" s="955"/>
      <c r="AF100" s="955"/>
      <c r="AG100" s="1411"/>
      <c r="AH100" s="1411"/>
    </row>
    <row r="101" spans="1:34" ht="13.5" customHeight="1">
      <c r="B101" s="29" t="str">
        <f>Budget!A95</f>
        <v>E01-05</v>
      </c>
      <c r="C101" s="403">
        <f>Budget!B95</f>
        <v>0</v>
      </c>
      <c r="D101" s="404"/>
      <c r="E101" s="404"/>
      <c r="F101" s="404"/>
      <c r="G101" s="405"/>
      <c r="H101" s="130">
        <f>Budget!K95</f>
        <v>0</v>
      </c>
      <c r="I101" s="873">
        <f>Budget!I95</f>
        <v>0</v>
      </c>
      <c r="J101" s="873">
        <f>Budget!J95</f>
        <v>0</v>
      </c>
      <c r="K101" s="552">
        <f>Budget!R95</f>
        <v>0</v>
      </c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61"/>
      <c r="AB101" s="59">
        <f t="shared" si="14"/>
        <v>0</v>
      </c>
      <c r="AC101" s="171">
        <f>Budget!Q95</f>
        <v>0</v>
      </c>
      <c r="AD101" s="955"/>
      <c r="AE101" s="955"/>
      <c r="AF101" s="955"/>
      <c r="AG101" s="1411"/>
      <c r="AH101" s="1411"/>
    </row>
    <row r="102" spans="1:34" ht="13.5" customHeight="1">
      <c r="A102" s="192"/>
      <c r="B102" s="122"/>
      <c r="C102" s="407" t="str">
        <f>Budget!B96</f>
        <v>CREW</v>
      </c>
      <c r="D102" s="407"/>
      <c r="E102" s="407"/>
      <c r="F102" s="407"/>
      <c r="G102" s="407"/>
      <c r="H102" s="33"/>
      <c r="I102" s="33"/>
      <c r="J102" s="33"/>
      <c r="K102" s="125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612"/>
      <c r="AC102" s="938"/>
      <c r="AD102" s="953"/>
      <c r="AE102" s="953"/>
      <c r="AF102" s="953"/>
      <c r="AG102" s="1354"/>
      <c r="AH102" s="1354"/>
    </row>
    <row r="103" spans="1:34" ht="13.5" customHeight="1">
      <c r="A103" s="191"/>
      <c r="B103" s="403">
        <f>Budget!A97</f>
        <v>0</v>
      </c>
      <c r="C103" s="1149"/>
      <c r="D103" s="404"/>
      <c r="E103" s="404"/>
      <c r="F103" s="404"/>
      <c r="G103" s="405"/>
      <c r="H103" s="130">
        <f>Budget!K97</f>
        <v>0</v>
      </c>
      <c r="I103" s="873">
        <f>Budget!I97</f>
        <v>0</v>
      </c>
      <c r="J103" s="873">
        <f>Budget!J97</f>
        <v>0</v>
      </c>
      <c r="K103" s="552">
        <f>Budget!R97</f>
        <v>0</v>
      </c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8"/>
      <c r="AB103" s="59">
        <f>H103-SUM(K103:AA103)-AC103</f>
        <v>0</v>
      </c>
      <c r="AC103" s="171">
        <f>Budget!Q97</f>
        <v>0</v>
      </c>
      <c r="AD103" s="955"/>
      <c r="AE103" s="955"/>
      <c r="AF103" s="955"/>
      <c r="AG103" s="1411"/>
      <c r="AH103" s="1411"/>
    </row>
    <row r="104" spans="1:34" ht="13.5" customHeight="1">
      <c r="A104" s="191"/>
      <c r="B104" s="403">
        <f>Budget!A98</f>
        <v>0</v>
      </c>
      <c r="C104" s="1149"/>
      <c r="D104" s="404"/>
      <c r="E104" s="404"/>
      <c r="F104" s="404"/>
      <c r="G104" s="405"/>
      <c r="H104" s="130">
        <f>Budget!K98</f>
        <v>0</v>
      </c>
      <c r="I104" s="873">
        <f>Budget!I98</f>
        <v>0</v>
      </c>
      <c r="J104" s="873">
        <f>Budget!J98</f>
        <v>0</v>
      </c>
      <c r="K104" s="552">
        <f>Budget!R98</f>
        <v>0</v>
      </c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61"/>
      <c r="AB104" s="59">
        <f t="shared" ref="AB104:AB117" si="15">H104-SUM(K104:AA104)-AC104</f>
        <v>0</v>
      </c>
      <c r="AC104" s="171">
        <f>Budget!Q98</f>
        <v>0</v>
      </c>
      <c r="AD104" s="955"/>
      <c r="AE104" s="955"/>
      <c r="AF104" s="955"/>
      <c r="AG104" s="1411"/>
      <c r="AH104" s="1411"/>
    </row>
    <row r="105" spans="1:34" ht="13.5" customHeight="1">
      <c r="A105" s="191"/>
      <c r="B105" s="403">
        <f>Budget!A99</f>
        <v>0</v>
      </c>
      <c r="C105" s="1149"/>
      <c r="D105" s="404"/>
      <c r="E105" s="404"/>
      <c r="F105" s="404"/>
      <c r="G105" s="405"/>
      <c r="H105" s="130">
        <f>Budget!K99</f>
        <v>0</v>
      </c>
      <c r="I105" s="873">
        <f>Budget!I99</f>
        <v>0</v>
      </c>
      <c r="J105" s="873">
        <f>Budget!J99</f>
        <v>0</v>
      </c>
      <c r="K105" s="552">
        <f>Budget!R99</f>
        <v>0</v>
      </c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61"/>
      <c r="AB105" s="59">
        <f t="shared" si="15"/>
        <v>0</v>
      </c>
      <c r="AC105" s="171">
        <f>Budget!Q99</f>
        <v>0</v>
      </c>
      <c r="AD105" s="955"/>
      <c r="AE105" s="955"/>
      <c r="AF105" s="955"/>
      <c r="AG105" s="1411"/>
      <c r="AH105" s="1411"/>
    </row>
    <row r="106" spans="1:34" ht="13.5" customHeight="1">
      <c r="A106" s="191"/>
      <c r="B106" s="403">
        <f>Budget!A100</f>
        <v>0</v>
      </c>
      <c r="C106" s="1149"/>
      <c r="D106" s="404"/>
      <c r="E106" s="404"/>
      <c r="F106" s="404"/>
      <c r="G106" s="405"/>
      <c r="H106" s="130">
        <f>Budget!K100</f>
        <v>0</v>
      </c>
      <c r="I106" s="873">
        <f>Budget!I100</f>
        <v>0</v>
      </c>
      <c r="J106" s="873">
        <f>Budget!J100</f>
        <v>0</v>
      </c>
      <c r="K106" s="552">
        <f>Budget!R100</f>
        <v>0</v>
      </c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61"/>
      <c r="AB106" s="59">
        <f t="shared" si="15"/>
        <v>0</v>
      </c>
      <c r="AC106" s="171">
        <f>Budget!Q100</f>
        <v>0</v>
      </c>
      <c r="AD106" s="955"/>
      <c r="AE106" s="955"/>
      <c r="AF106" s="955"/>
      <c r="AG106" s="1411"/>
      <c r="AH106" s="1411"/>
    </row>
    <row r="107" spans="1:34" ht="13.5" customHeight="1">
      <c r="A107" s="191"/>
      <c r="B107" s="403">
        <f>Budget!A101</f>
        <v>0</v>
      </c>
      <c r="C107" s="1149"/>
      <c r="D107" s="404"/>
      <c r="E107" s="404"/>
      <c r="F107" s="404"/>
      <c r="G107" s="405"/>
      <c r="H107" s="130">
        <f>Budget!K101</f>
        <v>0</v>
      </c>
      <c r="I107" s="873">
        <f>Budget!I101</f>
        <v>0</v>
      </c>
      <c r="J107" s="873">
        <f>Budget!J101</f>
        <v>0</v>
      </c>
      <c r="K107" s="552">
        <f>Budget!R101</f>
        <v>0</v>
      </c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61"/>
      <c r="AB107" s="59">
        <f t="shared" si="15"/>
        <v>0</v>
      </c>
      <c r="AC107" s="171">
        <f>Budget!Q101</f>
        <v>0</v>
      </c>
      <c r="AD107" s="955"/>
      <c r="AE107" s="955"/>
      <c r="AF107" s="955"/>
      <c r="AG107" s="1411"/>
      <c r="AH107" s="1411"/>
    </row>
    <row r="108" spans="1:34" ht="13.5" customHeight="1">
      <c r="A108" s="191"/>
      <c r="B108" s="403">
        <f>Budget!A102</f>
        <v>0</v>
      </c>
      <c r="C108" s="1149"/>
      <c r="D108" s="404"/>
      <c r="E108" s="404"/>
      <c r="F108" s="404"/>
      <c r="G108" s="405"/>
      <c r="H108" s="130">
        <f>Budget!K102</f>
        <v>0</v>
      </c>
      <c r="I108" s="873">
        <f>Budget!I102</f>
        <v>0</v>
      </c>
      <c r="J108" s="873">
        <f>Budget!J102</f>
        <v>0</v>
      </c>
      <c r="K108" s="552">
        <f>Budget!R102</f>
        <v>0</v>
      </c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61"/>
      <c r="AB108" s="59">
        <f t="shared" si="15"/>
        <v>0</v>
      </c>
      <c r="AC108" s="171">
        <f>Budget!Q102</f>
        <v>0</v>
      </c>
      <c r="AD108" s="955"/>
      <c r="AE108" s="955"/>
      <c r="AF108" s="955"/>
      <c r="AG108" s="1411"/>
      <c r="AH108" s="1411"/>
    </row>
    <row r="109" spans="1:34" ht="13.5" customHeight="1">
      <c r="A109" s="191"/>
      <c r="B109" s="403">
        <f>Budget!A103</f>
        <v>0</v>
      </c>
      <c r="C109" s="1149"/>
      <c r="D109" s="404"/>
      <c r="E109" s="404"/>
      <c r="F109" s="404"/>
      <c r="G109" s="405"/>
      <c r="H109" s="130">
        <f>Budget!K103</f>
        <v>0</v>
      </c>
      <c r="I109" s="873">
        <f>Budget!I103</f>
        <v>0</v>
      </c>
      <c r="J109" s="873">
        <f>Budget!J103</f>
        <v>0</v>
      </c>
      <c r="K109" s="552">
        <f>Budget!R103</f>
        <v>0</v>
      </c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61"/>
      <c r="AB109" s="59">
        <f t="shared" si="15"/>
        <v>0</v>
      </c>
      <c r="AC109" s="171">
        <f>Budget!Q103</f>
        <v>0</v>
      </c>
      <c r="AD109" s="955"/>
      <c r="AE109" s="955"/>
      <c r="AF109" s="955"/>
      <c r="AG109" s="1411"/>
      <c r="AH109" s="1411"/>
    </row>
    <row r="110" spans="1:34" ht="13.5" customHeight="1">
      <c r="A110" s="191"/>
      <c r="B110" s="403">
        <f>Budget!A104</f>
        <v>0</v>
      </c>
      <c r="C110" s="1149"/>
      <c r="D110" s="404"/>
      <c r="E110" s="404"/>
      <c r="F110" s="404"/>
      <c r="G110" s="405"/>
      <c r="H110" s="130">
        <f>Budget!K104</f>
        <v>0</v>
      </c>
      <c r="I110" s="873">
        <f>Budget!I104</f>
        <v>0</v>
      </c>
      <c r="J110" s="873">
        <f>Budget!J104</f>
        <v>0</v>
      </c>
      <c r="K110" s="552">
        <f>Budget!R104</f>
        <v>0</v>
      </c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61"/>
      <c r="AB110" s="59">
        <f t="shared" si="15"/>
        <v>0</v>
      </c>
      <c r="AC110" s="171">
        <f>Budget!Q104</f>
        <v>0</v>
      </c>
      <c r="AD110" s="955"/>
      <c r="AE110" s="955"/>
      <c r="AF110" s="955"/>
      <c r="AG110" s="1411"/>
      <c r="AH110" s="1411"/>
    </row>
    <row r="111" spans="1:34" ht="13.5" customHeight="1">
      <c r="A111" s="191"/>
      <c r="B111" s="403">
        <f>Budget!A105</f>
        <v>0</v>
      </c>
      <c r="C111" s="1149"/>
      <c r="D111" s="404"/>
      <c r="E111" s="404"/>
      <c r="F111" s="404"/>
      <c r="G111" s="405"/>
      <c r="H111" s="130">
        <f>Budget!K105</f>
        <v>0</v>
      </c>
      <c r="I111" s="873">
        <f>Budget!I105</f>
        <v>0</v>
      </c>
      <c r="J111" s="873">
        <f>Budget!J105</f>
        <v>0</v>
      </c>
      <c r="K111" s="552">
        <f>Budget!R105</f>
        <v>0</v>
      </c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61"/>
      <c r="AB111" s="59">
        <f t="shared" si="15"/>
        <v>0</v>
      </c>
      <c r="AC111" s="171">
        <f>Budget!Q105</f>
        <v>0</v>
      </c>
      <c r="AD111" s="955"/>
      <c r="AE111" s="955"/>
      <c r="AF111" s="955"/>
      <c r="AG111" s="1411"/>
      <c r="AH111" s="1411"/>
    </row>
    <row r="112" spans="1:34" ht="13.5" customHeight="1">
      <c r="A112" s="191"/>
      <c r="B112" s="403">
        <f>Budget!A106</f>
        <v>0</v>
      </c>
      <c r="C112" s="1149"/>
      <c r="D112" s="404"/>
      <c r="E112" s="404"/>
      <c r="F112" s="404"/>
      <c r="G112" s="405"/>
      <c r="H112" s="130">
        <f>Budget!K106</f>
        <v>0</v>
      </c>
      <c r="I112" s="873">
        <f>Budget!I106</f>
        <v>0</v>
      </c>
      <c r="J112" s="873">
        <f>Budget!J106</f>
        <v>0</v>
      </c>
      <c r="K112" s="552">
        <f>Budget!R106</f>
        <v>0</v>
      </c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61"/>
      <c r="AB112" s="59">
        <f t="shared" si="15"/>
        <v>0</v>
      </c>
      <c r="AC112" s="171">
        <f>Budget!Q106</f>
        <v>0</v>
      </c>
      <c r="AD112" s="955"/>
      <c r="AE112" s="955"/>
      <c r="AF112" s="955"/>
      <c r="AG112" s="1411"/>
      <c r="AH112" s="1411"/>
    </row>
    <row r="113" spans="1:34" ht="13.5" customHeight="1">
      <c r="A113" s="191"/>
      <c r="B113" s="403">
        <f>Budget!A107</f>
        <v>0</v>
      </c>
      <c r="C113" s="1149"/>
      <c r="D113" s="404"/>
      <c r="E113" s="404"/>
      <c r="F113" s="404"/>
      <c r="G113" s="405"/>
      <c r="H113" s="130">
        <f>Budget!K107</f>
        <v>0</v>
      </c>
      <c r="I113" s="873">
        <f>Budget!I107</f>
        <v>0</v>
      </c>
      <c r="J113" s="873">
        <f>Budget!J107</f>
        <v>0</v>
      </c>
      <c r="K113" s="552">
        <f>Budget!R107</f>
        <v>0</v>
      </c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61"/>
      <c r="AB113" s="59">
        <f t="shared" si="15"/>
        <v>0</v>
      </c>
      <c r="AC113" s="171">
        <f>Budget!Q107</f>
        <v>0</v>
      </c>
      <c r="AD113" s="955"/>
      <c r="AE113" s="955"/>
      <c r="AF113" s="955"/>
      <c r="AG113" s="1411"/>
      <c r="AH113" s="1411"/>
    </row>
    <row r="114" spans="1:34" ht="13.5" customHeight="1">
      <c r="A114" s="191"/>
      <c r="B114" s="403">
        <f>Budget!A108</f>
        <v>0</v>
      </c>
      <c r="C114" s="1149"/>
      <c r="D114" s="404"/>
      <c r="E114" s="404"/>
      <c r="F114" s="404"/>
      <c r="G114" s="405"/>
      <c r="H114" s="130">
        <f>Budget!K108</f>
        <v>0</v>
      </c>
      <c r="I114" s="873">
        <f>Budget!I108</f>
        <v>0</v>
      </c>
      <c r="J114" s="873">
        <f>Budget!J108</f>
        <v>0</v>
      </c>
      <c r="K114" s="552">
        <f>Budget!R108</f>
        <v>0</v>
      </c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61"/>
      <c r="AB114" s="59">
        <f t="shared" si="15"/>
        <v>0</v>
      </c>
      <c r="AC114" s="171">
        <f>Budget!Q108</f>
        <v>0</v>
      </c>
      <c r="AD114" s="955"/>
      <c r="AE114" s="955"/>
      <c r="AF114" s="955"/>
      <c r="AG114" s="1411"/>
      <c r="AH114" s="1411"/>
    </row>
    <row r="115" spans="1:34" ht="13.5" customHeight="1">
      <c r="A115" s="191"/>
      <c r="B115" s="403">
        <f>Budget!A109</f>
        <v>0</v>
      </c>
      <c r="C115" s="1149"/>
      <c r="D115" s="404"/>
      <c r="E115" s="404"/>
      <c r="F115" s="404"/>
      <c r="G115" s="405"/>
      <c r="H115" s="130">
        <f>Budget!K109</f>
        <v>0</v>
      </c>
      <c r="I115" s="873">
        <f>Budget!I109</f>
        <v>0</v>
      </c>
      <c r="J115" s="873">
        <f>Budget!J109</f>
        <v>0</v>
      </c>
      <c r="K115" s="552">
        <f>Budget!R109</f>
        <v>0</v>
      </c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61"/>
      <c r="AB115" s="59">
        <f t="shared" si="15"/>
        <v>0</v>
      </c>
      <c r="AC115" s="171">
        <f>Budget!Q109</f>
        <v>0</v>
      </c>
      <c r="AD115" s="955"/>
      <c r="AE115" s="955"/>
      <c r="AF115" s="955"/>
      <c r="AG115" s="1411"/>
      <c r="AH115" s="1411"/>
    </row>
    <row r="116" spans="1:34" ht="13.5" customHeight="1">
      <c r="B116" s="403">
        <f>Budget!A110</f>
        <v>0</v>
      </c>
      <c r="C116" s="1149"/>
      <c r="D116" s="404"/>
      <c r="E116" s="404"/>
      <c r="F116" s="404"/>
      <c r="G116" s="405"/>
      <c r="H116" s="130">
        <f>Budget!K110</f>
        <v>0</v>
      </c>
      <c r="I116" s="873">
        <f>Budget!I110</f>
        <v>0</v>
      </c>
      <c r="J116" s="873">
        <f>Budget!J110</f>
        <v>0</v>
      </c>
      <c r="K116" s="552">
        <f>Budget!R110</f>
        <v>0</v>
      </c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61"/>
      <c r="AB116" s="59">
        <f t="shared" si="15"/>
        <v>0</v>
      </c>
      <c r="AC116" s="171">
        <f>Budget!Q110</f>
        <v>0</v>
      </c>
      <c r="AD116" s="955"/>
      <c r="AE116" s="955"/>
      <c r="AF116" s="955"/>
      <c r="AG116" s="1411"/>
      <c r="AH116" s="1411"/>
    </row>
    <row r="117" spans="1:34" ht="13.5" customHeight="1">
      <c r="A117" s="191"/>
      <c r="B117" s="403">
        <f>Budget!A111</f>
        <v>0</v>
      </c>
      <c r="C117" s="1149"/>
      <c r="D117" s="404"/>
      <c r="E117" s="404"/>
      <c r="F117" s="404"/>
      <c r="G117" s="405"/>
      <c r="H117" s="130">
        <f>Budget!K111</f>
        <v>0</v>
      </c>
      <c r="I117" s="873">
        <f>Budget!I111</f>
        <v>0</v>
      </c>
      <c r="J117" s="873">
        <f>Budget!J111</f>
        <v>0</v>
      </c>
      <c r="K117" s="552">
        <f>Budget!R111</f>
        <v>0</v>
      </c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61"/>
      <c r="AB117" s="59">
        <f t="shared" si="15"/>
        <v>0</v>
      </c>
      <c r="AC117" s="171">
        <f>Budget!Q111</f>
        <v>0</v>
      </c>
      <c r="AD117" s="955"/>
      <c r="AE117" s="955"/>
      <c r="AF117" s="955"/>
      <c r="AG117" s="1411"/>
      <c r="AH117" s="1411"/>
    </row>
    <row r="118" spans="1:34" ht="13.5" customHeight="1">
      <c r="B118" s="122"/>
      <c r="C118" s="407" t="str">
        <f>Budget!B112</f>
        <v>PURCHASES: ASSETS</v>
      </c>
      <c r="D118" s="407"/>
      <c r="E118" s="407"/>
      <c r="F118" s="407"/>
      <c r="G118" s="407"/>
      <c r="H118" s="407"/>
      <c r="I118" s="407"/>
      <c r="J118" s="407"/>
      <c r="K118" s="125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174"/>
      <c r="AC118" s="937"/>
      <c r="AD118" s="953"/>
      <c r="AE118" s="953"/>
      <c r="AF118" s="953"/>
      <c r="AG118" s="1354"/>
      <c r="AH118" s="1354"/>
    </row>
    <row r="119" spans="1:34" ht="13.5" customHeight="1">
      <c r="A119" s="191"/>
      <c r="B119" s="116" t="str">
        <f>Budget!A113</f>
        <v>E03-01</v>
      </c>
      <c r="C119" s="403">
        <f>Budget!B113</f>
        <v>0</v>
      </c>
      <c r="D119" s="404"/>
      <c r="E119" s="404"/>
      <c r="F119" s="404"/>
      <c r="G119" s="405"/>
      <c r="H119" s="130">
        <f>Budget!K113</f>
        <v>0</v>
      </c>
      <c r="I119" s="873">
        <f>Budget!I113</f>
        <v>0</v>
      </c>
      <c r="J119" s="873">
        <f>Budget!J113</f>
        <v>0</v>
      </c>
      <c r="K119" s="552">
        <f>Budget!R113</f>
        <v>0</v>
      </c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8"/>
      <c r="AB119" s="59">
        <f>H119-SUM(K119:AA119)-AC119</f>
        <v>0</v>
      </c>
      <c r="AC119" s="171">
        <f>Budget!Q113</f>
        <v>0</v>
      </c>
      <c r="AD119" s="955"/>
      <c r="AE119" s="955"/>
      <c r="AF119" s="955"/>
      <c r="AG119" s="1411"/>
      <c r="AH119" s="1411"/>
    </row>
    <row r="120" spans="1:34" ht="13.5" customHeight="1">
      <c r="A120" s="191"/>
      <c r="B120" s="29" t="str">
        <f>Budget!A114</f>
        <v>E03-02</v>
      </c>
      <c r="C120" s="403">
        <f>Budget!B114</f>
        <v>0</v>
      </c>
      <c r="D120" s="404"/>
      <c r="E120" s="404"/>
      <c r="F120" s="404"/>
      <c r="G120" s="405"/>
      <c r="H120" s="62">
        <f>Budget!K114</f>
        <v>0</v>
      </c>
      <c r="I120" s="873">
        <f>Budget!I114</f>
        <v>0</v>
      </c>
      <c r="J120" s="873">
        <f>Budget!J114</f>
        <v>0</v>
      </c>
      <c r="K120" s="552">
        <f>Budget!R114</f>
        <v>0</v>
      </c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61"/>
      <c r="AB120" s="59">
        <f>H120-SUM(K120:AA120)-AC120</f>
        <v>0</v>
      </c>
      <c r="AC120" s="171">
        <f>Budget!Q114</f>
        <v>0</v>
      </c>
      <c r="AD120" s="955"/>
      <c r="AE120" s="955"/>
      <c r="AF120" s="955"/>
      <c r="AG120" s="1411"/>
      <c r="AH120" s="1411"/>
    </row>
    <row r="121" spans="1:34" ht="13.5" customHeight="1">
      <c r="A121" s="192"/>
      <c r="B121" s="122"/>
      <c r="C121" s="407" t="str">
        <f>Budget!B115</f>
        <v>PURCHASES: CONSUMABLES</v>
      </c>
      <c r="D121" s="407"/>
      <c r="E121" s="407"/>
      <c r="F121" s="407"/>
      <c r="G121" s="407"/>
      <c r="H121" s="33"/>
      <c r="I121" s="33"/>
      <c r="J121" s="33"/>
      <c r="K121" s="125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612"/>
      <c r="AC121" s="938"/>
      <c r="AD121" s="953"/>
      <c r="AE121" s="953"/>
      <c r="AF121" s="953"/>
      <c r="AG121" s="1354"/>
      <c r="AH121" s="1354"/>
    </row>
    <row r="122" spans="1:34" ht="13.5" customHeight="1">
      <c r="B122" s="29" t="str">
        <f>Budget!A116</f>
        <v>E04-01</v>
      </c>
      <c r="C122" s="403">
        <f>Budget!B116</f>
        <v>0</v>
      </c>
      <c r="D122" s="404"/>
      <c r="E122" s="404"/>
      <c r="F122" s="404"/>
      <c r="G122" s="405"/>
      <c r="H122" s="130">
        <f>Budget!K116</f>
        <v>0</v>
      </c>
      <c r="I122" s="873">
        <f>Budget!I116</f>
        <v>0</v>
      </c>
      <c r="J122" s="873">
        <f>Budget!J116</f>
        <v>0</v>
      </c>
      <c r="K122" s="552">
        <f>Budget!R116</f>
        <v>0</v>
      </c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8"/>
      <c r="AB122" s="59">
        <f>H122-SUM(K122:AA122)-AC122</f>
        <v>0</v>
      </c>
      <c r="AC122" s="171">
        <f>Budget!Q116</f>
        <v>0</v>
      </c>
      <c r="AD122" s="955"/>
      <c r="AE122" s="955"/>
      <c r="AF122" s="955"/>
      <c r="AG122" s="1411"/>
      <c r="AH122" s="1411"/>
    </row>
    <row r="123" spans="1:34" ht="13.5" customHeight="1">
      <c r="B123" s="29" t="str">
        <f>Budget!A117</f>
        <v>E04-02</v>
      </c>
      <c r="C123" s="403">
        <f>Budget!B117</f>
        <v>0</v>
      </c>
      <c r="D123" s="404"/>
      <c r="E123" s="404"/>
      <c r="F123" s="404"/>
      <c r="G123" s="405"/>
      <c r="H123" s="62">
        <f>Budget!K117</f>
        <v>0</v>
      </c>
      <c r="I123" s="873">
        <f>Budget!I117</f>
        <v>0</v>
      </c>
      <c r="J123" s="873">
        <f>Budget!J117</f>
        <v>0</v>
      </c>
      <c r="K123" s="552">
        <f>Budget!R117</f>
        <v>0</v>
      </c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61"/>
      <c r="AB123" s="59">
        <f>H123-SUM(K123:AA123)-AC123</f>
        <v>0</v>
      </c>
      <c r="AC123" s="171">
        <f>Budget!Q117</f>
        <v>0</v>
      </c>
      <c r="AD123" s="955"/>
      <c r="AE123" s="955"/>
      <c r="AF123" s="955"/>
      <c r="AG123" s="1411"/>
      <c r="AH123" s="1411"/>
    </row>
    <row r="124" spans="1:34" s="28" customFormat="1" ht="13.5" customHeight="1" thickBot="1">
      <c r="A124" s="192"/>
      <c r="B124" s="41"/>
      <c r="C124" s="392"/>
      <c r="D124" s="392"/>
      <c r="E124" s="392"/>
      <c r="F124" s="392"/>
      <c r="G124" s="44" t="s">
        <v>133</v>
      </c>
      <c r="H124" s="56">
        <f>SUM(H96:H123)</f>
        <v>0</v>
      </c>
      <c r="I124" s="1642" t="b">
        <f>H124=Summary!G29</f>
        <v>1</v>
      </c>
      <c r="J124" s="1643"/>
      <c r="K124" s="170">
        <f t="shared" ref="K124:Z124" si="16">SUM(K96:K123)</f>
        <v>0</v>
      </c>
      <c r="L124" s="170">
        <f t="shared" si="16"/>
        <v>0</v>
      </c>
      <c r="M124" s="170">
        <f t="shared" si="16"/>
        <v>0</v>
      </c>
      <c r="N124" s="170">
        <f t="shared" si="16"/>
        <v>0</v>
      </c>
      <c r="O124" s="170">
        <f t="shared" si="16"/>
        <v>0</v>
      </c>
      <c r="P124" s="170">
        <f t="shared" si="16"/>
        <v>0</v>
      </c>
      <c r="Q124" s="170">
        <f t="shared" si="16"/>
        <v>0</v>
      </c>
      <c r="R124" s="170">
        <f t="shared" si="16"/>
        <v>0</v>
      </c>
      <c r="S124" s="170">
        <f t="shared" si="16"/>
        <v>0</v>
      </c>
      <c r="T124" s="170">
        <f t="shared" si="16"/>
        <v>0</v>
      </c>
      <c r="U124" s="170">
        <f t="shared" si="16"/>
        <v>0</v>
      </c>
      <c r="V124" s="170">
        <f t="shared" si="16"/>
        <v>0</v>
      </c>
      <c r="W124" s="170">
        <f t="shared" si="16"/>
        <v>0</v>
      </c>
      <c r="X124" s="170">
        <f t="shared" si="16"/>
        <v>0</v>
      </c>
      <c r="Y124" s="170">
        <f t="shared" si="16"/>
        <v>0</v>
      </c>
      <c r="Z124" s="170">
        <f t="shared" si="16"/>
        <v>0</v>
      </c>
      <c r="AA124" s="154"/>
      <c r="AB124" s="170">
        <f>SUM(AB96:AB123)</f>
        <v>0</v>
      </c>
      <c r="AC124" s="170">
        <f>SUM(AC96:AC123)</f>
        <v>0</v>
      </c>
      <c r="AD124" s="953"/>
      <c r="AE124" s="953"/>
      <c r="AF124" s="953"/>
      <c r="AG124" s="1354"/>
      <c r="AH124" s="1354"/>
    </row>
    <row r="125" spans="1:34" ht="13.5" customHeight="1">
      <c r="A125" s="192"/>
      <c r="B125" s="40"/>
      <c r="C125" s="1648" t="str">
        <f>Budget!B120</f>
        <v xml:space="preserve">MULTI-CAM SHOOT: O.B.  </v>
      </c>
      <c r="D125" s="1648"/>
      <c r="E125" s="1648"/>
      <c r="F125" s="1648"/>
      <c r="G125" s="1648"/>
      <c r="H125" s="1648"/>
      <c r="I125" s="826"/>
      <c r="J125" s="826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614"/>
      <c r="AC125" s="936"/>
      <c r="AD125" s="953"/>
      <c r="AE125" s="953"/>
      <c r="AF125" s="953"/>
      <c r="AG125" s="1354"/>
      <c r="AH125" s="1354"/>
    </row>
    <row r="126" spans="1:34" ht="13.5" customHeight="1">
      <c r="A126" s="192"/>
      <c r="B126" s="122"/>
      <c r="C126" s="407" t="str">
        <f>Budget!B121</f>
        <v>FACILITY / EQUIPMENT HIRE</v>
      </c>
      <c r="D126" s="407"/>
      <c r="E126" s="407"/>
      <c r="F126" s="407"/>
      <c r="G126" s="407"/>
      <c r="H126" s="33"/>
      <c r="I126" s="33"/>
      <c r="J126" s="33"/>
      <c r="K126" s="125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612"/>
      <c r="AC126" s="938"/>
      <c r="AD126" s="953"/>
      <c r="AE126" s="953"/>
      <c r="AF126" s="953"/>
      <c r="AG126" s="1354"/>
      <c r="AH126" s="1354"/>
    </row>
    <row r="127" spans="1:34" ht="13.5" customHeight="1">
      <c r="A127" s="191"/>
      <c r="B127" s="116" t="str">
        <f>Budget!A122</f>
        <v>F01-01</v>
      </c>
      <c r="C127" s="403">
        <f>Budget!B122</f>
        <v>0</v>
      </c>
      <c r="D127" s="404"/>
      <c r="E127" s="404"/>
      <c r="F127" s="404"/>
      <c r="G127" s="405"/>
      <c r="H127" s="130">
        <f>Budget!K122</f>
        <v>0</v>
      </c>
      <c r="I127" s="873">
        <f>Budget!I122</f>
        <v>0</v>
      </c>
      <c r="J127" s="873">
        <f>Budget!J122</f>
        <v>0</v>
      </c>
      <c r="K127" s="552">
        <f>Budget!R122</f>
        <v>0</v>
      </c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8"/>
      <c r="AB127" s="59">
        <f>H127-SUM(K127:AA127)-AC127</f>
        <v>0</v>
      </c>
      <c r="AC127" s="171">
        <f>Budget!Q122</f>
        <v>0</v>
      </c>
      <c r="AD127" s="955"/>
      <c r="AE127" s="955"/>
      <c r="AF127" s="955"/>
      <c r="AG127" s="1411"/>
      <c r="AH127" s="1411"/>
    </row>
    <row r="128" spans="1:34" ht="13.5" customHeight="1">
      <c r="A128" s="191"/>
      <c r="B128" s="29" t="str">
        <f>Budget!A123</f>
        <v>F01-02</v>
      </c>
      <c r="C128" s="403">
        <f>Budget!B123</f>
        <v>0</v>
      </c>
      <c r="D128" s="404"/>
      <c r="E128" s="404"/>
      <c r="F128" s="404"/>
      <c r="G128" s="405"/>
      <c r="H128" s="62">
        <f>Budget!K123</f>
        <v>0</v>
      </c>
      <c r="I128" s="873">
        <f>Budget!I123</f>
        <v>0</v>
      </c>
      <c r="J128" s="873">
        <f>Budget!J123</f>
        <v>0</v>
      </c>
      <c r="K128" s="552">
        <f>Budget!R123</f>
        <v>0</v>
      </c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61"/>
      <c r="AB128" s="59">
        <f>H128-SUM(K128:AA128)-AC128</f>
        <v>0</v>
      </c>
      <c r="AC128" s="171">
        <f>Budget!Q123</f>
        <v>0</v>
      </c>
      <c r="AD128" s="955"/>
      <c r="AE128" s="955"/>
      <c r="AF128" s="955"/>
      <c r="AG128" s="1411"/>
      <c r="AH128" s="1411"/>
    </row>
    <row r="129" spans="1:34" ht="13.5" customHeight="1">
      <c r="A129" s="191"/>
      <c r="B129" s="116" t="str">
        <f>Budget!A124</f>
        <v>F01-03</v>
      </c>
      <c r="C129" s="403">
        <f>Budget!B124</f>
        <v>0</v>
      </c>
      <c r="D129" s="404"/>
      <c r="E129" s="404"/>
      <c r="F129" s="404"/>
      <c r="G129" s="405"/>
      <c r="H129" s="130">
        <f>Budget!K124</f>
        <v>0</v>
      </c>
      <c r="I129" s="873">
        <f>Budget!I124</f>
        <v>0</v>
      </c>
      <c r="J129" s="873">
        <f>Budget!J124</f>
        <v>0</v>
      </c>
      <c r="K129" s="552">
        <f>Budget!R124</f>
        <v>0</v>
      </c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61"/>
      <c r="AB129" s="59">
        <f t="shared" ref="AB129:AB131" si="17">H129-SUM(K129:AA129)-AC129</f>
        <v>0</v>
      </c>
      <c r="AC129" s="171">
        <f>Budget!Q124</f>
        <v>0</v>
      </c>
      <c r="AD129" s="955"/>
      <c r="AE129" s="955"/>
      <c r="AF129" s="955"/>
      <c r="AG129" s="1411"/>
      <c r="AH129" s="1411"/>
    </row>
    <row r="130" spans="1:34" ht="13.5" customHeight="1">
      <c r="A130" s="191"/>
      <c r="B130" s="29" t="str">
        <f>Budget!A125</f>
        <v>F01-04</v>
      </c>
      <c r="C130" s="403">
        <f>Budget!B125</f>
        <v>0</v>
      </c>
      <c r="D130" s="404"/>
      <c r="E130" s="404"/>
      <c r="F130" s="404"/>
      <c r="G130" s="405"/>
      <c r="H130" s="62">
        <f>Budget!K125</f>
        <v>0</v>
      </c>
      <c r="I130" s="873">
        <f>Budget!I125</f>
        <v>0</v>
      </c>
      <c r="J130" s="873">
        <f>Budget!J125</f>
        <v>0</v>
      </c>
      <c r="K130" s="552">
        <f>Budget!R125</f>
        <v>0</v>
      </c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61"/>
      <c r="AB130" s="59">
        <f t="shared" si="17"/>
        <v>0</v>
      </c>
      <c r="AC130" s="171">
        <f>Budget!Q125</f>
        <v>0</v>
      </c>
      <c r="AD130" s="955"/>
      <c r="AE130" s="955"/>
      <c r="AF130" s="955"/>
      <c r="AG130" s="1411"/>
      <c r="AH130" s="1411"/>
    </row>
    <row r="131" spans="1:34" ht="13.5" customHeight="1">
      <c r="A131" s="191"/>
      <c r="B131" s="116" t="str">
        <f>Budget!A126</f>
        <v>F01-05</v>
      </c>
      <c r="C131" s="403">
        <f>Budget!B126</f>
        <v>0</v>
      </c>
      <c r="D131" s="404"/>
      <c r="E131" s="404"/>
      <c r="F131" s="404"/>
      <c r="G131" s="405"/>
      <c r="H131" s="130">
        <f>Budget!K126</f>
        <v>0</v>
      </c>
      <c r="I131" s="873">
        <f>Budget!I126</f>
        <v>0</v>
      </c>
      <c r="J131" s="873">
        <f>Budget!J126</f>
        <v>0</v>
      </c>
      <c r="K131" s="552">
        <f>Budget!R126</f>
        <v>0</v>
      </c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61"/>
      <c r="AB131" s="59">
        <f t="shared" si="17"/>
        <v>0</v>
      </c>
      <c r="AC131" s="171">
        <f>Budget!Q126</f>
        <v>0</v>
      </c>
      <c r="AD131" s="955"/>
      <c r="AE131" s="955"/>
      <c r="AF131" s="955"/>
      <c r="AG131" s="1411"/>
      <c r="AH131" s="1411"/>
    </row>
    <row r="132" spans="1:34" ht="13.5" customHeight="1">
      <c r="A132" s="192"/>
      <c r="B132" s="122"/>
      <c r="C132" s="407" t="str">
        <f>Budget!B127</f>
        <v>CREW</v>
      </c>
      <c r="D132" s="407"/>
      <c r="E132" s="407"/>
      <c r="F132" s="407"/>
      <c r="G132" s="407"/>
      <c r="H132" s="33"/>
      <c r="I132" s="33"/>
      <c r="J132" s="33"/>
      <c r="K132" s="125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612"/>
      <c r="AC132" s="938"/>
      <c r="AD132" s="953"/>
      <c r="AE132" s="953"/>
      <c r="AF132" s="953"/>
      <c r="AG132" s="1354"/>
      <c r="AH132" s="1354"/>
    </row>
    <row r="133" spans="1:34" ht="13.5" customHeight="1">
      <c r="A133" s="191"/>
      <c r="B133" s="403">
        <f>Budget!A128</f>
        <v>0</v>
      </c>
      <c r="C133" s="1149"/>
      <c r="D133" s="404"/>
      <c r="E133" s="404"/>
      <c r="F133" s="404"/>
      <c r="G133" s="405"/>
      <c r="H133" s="130">
        <f>Budget!K128</f>
        <v>0</v>
      </c>
      <c r="I133" s="873">
        <f>Budget!I128</f>
        <v>0</v>
      </c>
      <c r="J133" s="873">
        <f>Budget!J128</f>
        <v>0</v>
      </c>
      <c r="K133" s="552">
        <f>Budget!R128</f>
        <v>0</v>
      </c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8"/>
      <c r="AB133" s="59">
        <f>H133-SUM(K133:AA133)-AC133</f>
        <v>0</v>
      </c>
      <c r="AC133" s="171">
        <f>Budget!Q128</f>
        <v>0</v>
      </c>
      <c r="AD133" s="955"/>
      <c r="AE133" s="955"/>
      <c r="AF133" s="955"/>
      <c r="AG133" s="1411"/>
      <c r="AH133" s="1411"/>
    </row>
    <row r="134" spans="1:34" ht="13.5" customHeight="1">
      <c r="A134" s="191"/>
      <c r="B134" s="403">
        <f>Budget!A129</f>
        <v>0</v>
      </c>
      <c r="C134" s="1149"/>
      <c r="D134" s="404"/>
      <c r="E134" s="404"/>
      <c r="F134" s="404"/>
      <c r="G134" s="405"/>
      <c r="H134" s="130">
        <f>Budget!K129</f>
        <v>0</v>
      </c>
      <c r="I134" s="873">
        <f>Budget!I129</f>
        <v>0</v>
      </c>
      <c r="J134" s="873">
        <f>Budget!J129</f>
        <v>0</v>
      </c>
      <c r="K134" s="552">
        <f>Budget!R129</f>
        <v>0</v>
      </c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61"/>
      <c r="AB134" s="59">
        <f t="shared" ref="AB134:AB147" si="18">H134-SUM(K134:AA134)-AC134</f>
        <v>0</v>
      </c>
      <c r="AC134" s="171">
        <f>Budget!Q129</f>
        <v>0</v>
      </c>
      <c r="AD134" s="955"/>
      <c r="AE134" s="955"/>
      <c r="AF134" s="955"/>
      <c r="AG134" s="1411"/>
      <c r="AH134" s="1411"/>
    </row>
    <row r="135" spans="1:34" ht="13.5" customHeight="1">
      <c r="A135" s="191"/>
      <c r="B135" s="403">
        <f>Budget!A130</f>
        <v>0</v>
      </c>
      <c r="C135" s="1149"/>
      <c r="D135" s="404"/>
      <c r="E135" s="404"/>
      <c r="F135" s="404"/>
      <c r="G135" s="405"/>
      <c r="H135" s="130">
        <f>Budget!K130</f>
        <v>0</v>
      </c>
      <c r="I135" s="873">
        <f>Budget!I130</f>
        <v>0</v>
      </c>
      <c r="J135" s="873">
        <f>Budget!J130</f>
        <v>0</v>
      </c>
      <c r="K135" s="552">
        <f>Budget!R130</f>
        <v>0</v>
      </c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61"/>
      <c r="AB135" s="59">
        <f t="shared" si="18"/>
        <v>0</v>
      </c>
      <c r="AC135" s="171">
        <f>Budget!Q130</f>
        <v>0</v>
      </c>
      <c r="AD135" s="955"/>
      <c r="AE135" s="955"/>
      <c r="AF135" s="955"/>
      <c r="AG135" s="1411"/>
      <c r="AH135" s="1411"/>
    </row>
    <row r="136" spans="1:34" ht="13.5" customHeight="1">
      <c r="A136" s="191"/>
      <c r="B136" s="403">
        <f>Budget!A131</f>
        <v>0</v>
      </c>
      <c r="C136" s="1149"/>
      <c r="D136" s="404"/>
      <c r="E136" s="404"/>
      <c r="F136" s="404"/>
      <c r="G136" s="405"/>
      <c r="H136" s="130">
        <f>Budget!K131</f>
        <v>0</v>
      </c>
      <c r="I136" s="873">
        <f>Budget!I131</f>
        <v>0</v>
      </c>
      <c r="J136" s="873">
        <f>Budget!J131</f>
        <v>0</v>
      </c>
      <c r="K136" s="552">
        <f>Budget!R131</f>
        <v>0</v>
      </c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61"/>
      <c r="AB136" s="59">
        <f t="shared" si="18"/>
        <v>0</v>
      </c>
      <c r="AC136" s="171">
        <f>Budget!Q131</f>
        <v>0</v>
      </c>
      <c r="AD136" s="955"/>
      <c r="AE136" s="955"/>
      <c r="AF136" s="955"/>
      <c r="AG136" s="1411"/>
      <c r="AH136" s="1411"/>
    </row>
    <row r="137" spans="1:34" ht="13.5" customHeight="1">
      <c r="A137" s="191"/>
      <c r="B137" s="403">
        <f>Budget!A132</f>
        <v>0</v>
      </c>
      <c r="C137" s="1149"/>
      <c r="D137" s="404"/>
      <c r="E137" s="404"/>
      <c r="F137" s="404"/>
      <c r="G137" s="405"/>
      <c r="H137" s="130">
        <f>Budget!K132</f>
        <v>0</v>
      </c>
      <c r="I137" s="873">
        <f>Budget!I132</f>
        <v>0</v>
      </c>
      <c r="J137" s="873">
        <f>Budget!J132</f>
        <v>0</v>
      </c>
      <c r="K137" s="552">
        <f>Budget!R132</f>
        <v>0</v>
      </c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61"/>
      <c r="AB137" s="59">
        <f t="shared" si="18"/>
        <v>0</v>
      </c>
      <c r="AC137" s="171">
        <f>Budget!Q132</f>
        <v>0</v>
      </c>
      <c r="AD137" s="955"/>
      <c r="AE137" s="955"/>
      <c r="AF137" s="955"/>
      <c r="AG137" s="1411"/>
      <c r="AH137" s="1411"/>
    </row>
    <row r="138" spans="1:34" ht="13.5" customHeight="1">
      <c r="A138" s="191"/>
      <c r="B138" s="403">
        <f>Budget!A133</f>
        <v>0</v>
      </c>
      <c r="C138" s="1149"/>
      <c r="D138" s="404"/>
      <c r="E138" s="404"/>
      <c r="F138" s="404"/>
      <c r="G138" s="405"/>
      <c r="H138" s="130">
        <f>Budget!K133</f>
        <v>0</v>
      </c>
      <c r="I138" s="873">
        <f>Budget!I133</f>
        <v>0</v>
      </c>
      <c r="J138" s="873">
        <f>Budget!J133</f>
        <v>0</v>
      </c>
      <c r="K138" s="552">
        <f>Budget!R133</f>
        <v>0</v>
      </c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61"/>
      <c r="AB138" s="59">
        <f t="shared" si="18"/>
        <v>0</v>
      </c>
      <c r="AC138" s="171">
        <f>Budget!Q133</f>
        <v>0</v>
      </c>
      <c r="AD138" s="955"/>
      <c r="AE138" s="955"/>
      <c r="AF138" s="955"/>
      <c r="AG138" s="1411"/>
      <c r="AH138" s="1411"/>
    </row>
    <row r="139" spans="1:34" ht="13.5" customHeight="1">
      <c r="A139" s="191"/>
      <c r="B139" s="403">
        <f>Budget!A134</f>
        <v>0</v>
      </c>
      <c r="C139" s="1149"/>
      <c r="D139" s="404"/>
      <c r="E139" s="404"/>
      <c r="F139" s="404"/>
      <c r="G139" s="405"/>
      <c r="H139" s="130">
        <f>Budget!K134</f>
        <v>0</v>
      </c>
      <c r="I139" s="873">
        <f>Budget!I134</f>
        <v>0</v>
      </c>
      <c r="J139" s="873">
        <f>Budget!J134</f>
        <v>0</v>
      </c>
      <c r="K139" s="552">
        <f>Budget!R134</f>
        <v>0</v>
      </c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61"/>
      <c r="AB139" s="59">
        <f t="shared" si="18"/>
        <v>0</v>
      </c>
      <c r="AC139" s="171">
        <f>Budget!Q134</f>
        <v>0</v>
      </c>
      <c r="AD139" s="955"/>
      <c r="AE139" s="955"/>
      <c r="AF139" s="955"/>
      <c r="AG139" s="1411"/>
      <c r="AH139" s="1411"/>
    </row>
    <row r="140" spans="1:34" ht="13.5" customHeight="1">
      <c r="A140" s="191"/>
      <c r="B140" s="403">
        <f>Budget!A135</f>
        <v>0</v>
      </c>
      <c r="C140" s="1149"/>
      <c r="D140" s="404"/>
      <c r="E140" s="404"/>
      <c r="F140" s="404"/>
      <c r="G140" s="405"/>
      <c r="H140" s="130">
        <f>Budget!K135</f>
        <v>0</v>
      </c>
      <c r="I140" s="873">
        <f>Budget!I135</f>
        <v>0</v>
      </c>
      <c r="J140" s="873">
        <f>Budget!J135</f>
        <v>0</v>
      </c>
      <c r="K140" s="552">
        <f>Budget!R135</f>
        <v>0</v>
      </c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61"/>
      <c r="AB140" s="59">
        <f t="shared" si="18"/>
        <v>0</v>
      </c>
      <c r="AC140" s="171">
        <f>Budget!Q135</f>
        <v>0</v>
      </c>
      <c r="AD140" s="955"/>
      <c r="AE140" s="955"/>
      <c r="AF140" s="955"/>
      <c r="AG140" s="1411"/>
      <c r="AH140" s="1411"/>
    </row>
    <row r="141" spans="1:34" ht="13.5" customHeight="1">
      <c r="A141" s="191"/>
      <c r="B141" s="403">
        <f>Budget!A136</f>
        <v>0</v>
      </c>
      <c r="C141" s="1149"/>
      <c r="D141" s="404"/>
      <c r="E141" s="404"/>
      <c r="F141" s="404"/>
      <c r="G141" s="405"/>
      <c r="H141" s="130">
        <f>Budget!K136</f>
        <v>0</v>
      </c>
      <c r="I141" s="873">
        <f>Budget!I136</f>
        <v>0</v>
      </c>
      <c r="J141" s="873">
        <f>Budget!J136</f>
        <v>0</v>
      </c>
      <c r="K141" s="552">
        <f>Budget!R136</f>
        <v>0</v>
      </c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61"/>
      <c r="AB141" s="59">
        <f t="shared" si="18"/>
        <v>0</v>
      </c>
      <c r="AC141" s="171">
        <f>Budget!Q136</f>
        <v>0</v>
      </c>
      <c r="AD141" s="955"/>
      <c r="AE141" s="955"/>
      <c r="AF141" s="955"/>
      <c r="AG141" s="1411"/>
      <c r="AH141" s="1411"/>
    </row>
    <row r="142" spans="1:34" ht="13.5" customHeight="1">
      <c r="B142" s="403">
        <f>Budget!A137</f>
        <v>0</v>
      </c>
      <c r="C142" s="1149"/>
      <c r="D142" s="404"/>
      <c r="E142" s="404"/>
      <c r="F142" s="404"/>
      <c r="G142" s="405"/>
      <c r="H142" s="130">
        <f>Budget!K137</f>
        <v>0</v>
      </c>
      <c r="I142" s="873">
        <f>Budget!I137</f>
        <v>0</v>
      </c>
      <c r="J142" s="873">
        <f>Budget!J137</f>
        <v>0</v>
      </c>
      <c r="K142" s="552">
        <f>Budget!R137</f>
        <v>0</v>
      </c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61"/>
      <c r="AB142" s="59">
        <f t="shared" si="18"/>
        <v>0</v>
      </c>
      <c r="AC142" s="171">
        <f>Budget!Q137</f>
        <v>0</v>
      </c>
      <c r="AD142" s="955"/>
      <c r="AE142" s="955"/>
      <c r="AF142" s="955"/>
      <c r="AG142" s="1411"/>
      <c r="AH142" s="1411"/>
    </row>
    <row r="143" spans="1:34" ht="13.5" customHeight="1">
      <c r="A143" s="191"/>
      <c r="B143" s="403">
        <f>Budget!A138</f>
        <v>0</v>
      </c>
      <c r="C143" s="1149"/>
      <c r="D143" s="404"/>
      <c r="E143" s="404"/>
      <c r="F143" s="404"/>
      <c r="G143" s="405"/>
      <c r="H143" s="130">
        <f>Budget!K138</f>
        <v>0</v>
      </c>
      <c r="I143" s="873">
        <f>Budget!I138</f>
        <v>0</v>
      </c>
      <c r="J143" s="873">
        <f>Budget!J138</f>
        <v>0</v>
      </c>
      <c r="K143" s="552">
        <f>Budget!R138</f>
        <v>0</v>
      </c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61"/>
      <c r="AB143" s="59">
        <f t="shared" si="18"/>
        <v>0</v>
      </c>
      <c r="AC143" s="171">
        <f>Budget!Q138</f>
        <v>0</v>
      </c>
      <c r="AD143" s="955"/>
      <c r="AE143" s="955"/>
      <c r="AF143" s="955"/>
      <c r="AG143" s="1411"/>
      <c r="AH143" s="1411"/>
    </row>
    <row r="144" spans="1:34" ht="13.5" customHeight="1">
      <c r="A144" s="191"/>
      <c r="B144" s="403">
        <f>Budget!A139</f>
        <v>0</v>
      </c>
      <c r="C144" s="1149"/>
      <c r="D144" s="404"/>
      <c r="E144" s="404"/>
      <c r="F144" s="404"/>
      <c r="G144" s="405"/>
      <c r="H144" s="130">
        <f>Budget!K139</f>
        <v>0</v>
      </c>
      <c r="I144" s="873">
        <f>Budget!I139</f>
        <v>0</v>
      </c>
      <c r="J144" s="873">
        <f>Budget!J139</f>
        <v>0</v>
      </c>
      <c r="K144" s="552">
        <f>Budget!R139</f>
        <v>0</v>
      </c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61"/>
      <c r="AB144" s="59">
        <f t="shared" si="18"/>
        <v>0</v>
      </c>
      <c r="AC144" s="171">
        <f>Budget!Q139</f>
        <v>0</v>
      </c>
      <c r="AD144" s="955"/>
      <c r="AE144" s="955"/>
      <c r="AF144" s="955"/>
      <c r="AG144" s="1411"/>
      <c r="AH144" s="1411"/>
    </row>
    <row r="145" spans="1:34" ht="13.5" customHeight="1">
      <c r="B145" s="403">
        <f>Budget!A140</f>
        <v>0</v>
      </c>
      <c r="C145" s="1149"/>
      <c r="D145" s="404"/>
      <c r="E145" s="404"/>
      <c r="F145" s="404"/>
      <c r="G145" s="405"/>
      <c r="H145" s="130">
        <f>Budget!K140</f>
        <v>0</v>
      </c>
      <c r="I145" s="873">
        <f>Budget!I140</f>
        <v>0</v>
      </c>
      <c r="J145" s="873">
        <f>Budget!J140</f>
        <v>0</v>
      </c>
      <c r="K145" s="552">
        <f>Budget!R140</f>
        <v>0</v>
      </c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61"/>
      <c r="AB145" s="59">
        <f t="shared" si="18"/>
        <v>0</v>
      </c>
      <c r="AC145" s="171">
        <f>Budget!Q140</f>
        <v>0</v>
      </c>
      <c r="AD145" s="955"/>
      <c r="AE145" s="955"/>
      <c r="AF145" s="955"/>
      <c r="AG145" s="1411"/>
      <c r="AH145" s="1411"/>
    </row>
    <row r="146" spans="1:34" ht="13.5" customHeight="1">
      <c r="A146" s="191"/>
      <c r="B146" s="403">
        <f>Budget!A141</f>
        <v>0</v>
      </c>
      <c r="C146" s="1149"/>
      <c r="D146" s="404"/>
      <c r="E146" s="404"/>
      <c r="F146" s="404"/>
      <c r="G146" s="405"/>
      <c r="H146" s="130">
        <f>Budget!K141</f>
        <v>0</v>
      </c>
      <c r="I146" s="873">
        <f>Budget!I141</f>
        <v>0</v>
      </c>
      <c r="J146" s="873">
        <f>Budget!J141</f>
        <v>0</v>
      </c>
      <c r="K146" s="552">
        <f>Budget!R141</f>
        <v>0</v>
      </c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61"/>
      <c r="AB146" s="59">
        <f t="shared" si="18"/>
        <v>0</v>
      </c>
      <c r="AC146" s="171">
        <f>Budget!Q141</f>
        <v>0</v>
      </c>
      <c r="AD146" s="955"/>
      <c r="AE146" s="955"/>
      <c r="AF146" s="955"/>
      <c r="AG146" s="1411"/>
      <c r="AH146" s="1411"/>
    </row>
    <row r="147" spans="1:34" ht="13.5" customHeight="1">
      <c r="A147" s="191"/>
      <c r="B147" s="403">
        <f>Budget!A142</f>
        <v>0</v>
      </c>
      <c r="C147" s="1149"/>
      <c r="D147" s="404"/>
      <c r="E147" s="404"/>
      <c r="F147" s="404"/>
      <c r="G147" s="405"/>
      <c r="H147" s="130">
        <f>Budget!K142</f>
        <v>0</v>
      </c>
      <c r="I147" s="873">
        <f>Budget!I142</f>
        <v>0</v>
      </c>
      <c r="J147" s="873">
        <f>Budget!J142</f>
        <v>0</v>
      </c>
      <c r="K147" s="552">
        <f>Budget!R142</f>
        <v>0</v>
      </c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61"/>
      <c r="AB147" s="59">
        <f t="shared" si="18"/>
        <v>0</v>
      </c>
      <c r="AC147" s="171">
        <f>Budget!Q142</f>
        <v>0</v>
      </c>
      <c r="AD147" s="955"/>
      <c r="AE147" s="955"/>
      <c r="AF147" s="955"/>
      <c r="AG147" s="1411"/>
      <c r="AH147" s="1411"/>
    </row>
    <row r="148" spans="1:34" ht="13.5" customHeight="1">
      <c r="B148" s="122"/>
      <c r="C148" s="407" t="str">
        <f>Budget!B143</f>
        <v>PURCHASES: ASSETS</v>
      </c>
      <c r="D148" s="407"/>
      <c r="E148" s="407"/>
      <c r="F148" s="407"/>
      <c r="G148" s="407"/>
      <c r="H148" s="33"/>
      <c r="I148" s="33"/>
      <c r="J148" s="33"/>
      <c r="K148" s="125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612"/>
      <c r="AC148" s="938"/>
      <c r="AD148" s="953"/>
      <c r="AE148" s="953"/>
      <c r="AF148" s="953"/>
      <c r="AG148" s="1354"/>
      <c r="AH148" s="1354"/>
    </row>
    <row r="149" spans="1:34" ht="13.5" customHeight="1">
      <c r="B149" s="29" t="str">
        <f>Budget!A144</f>
        <v>F03-01</v>
      </c>
      <c r="C149" s="403">
        <f>Budget!B144</f>
        <v>0</v>
      </c>
      <c r="D149" s="404"/>
      <c r="E149" s="404"/>
      <c r="F149" s="404"/>
      <c r="G149" s="405"/>
      <c r="H149" s="130">
        <f>Budget!K144</f>
        <v>0</v>
      </c>
      <c r="I149" s="873">
        <f>Budget!I144</f>
        <v>0</v>
      </c>
      <c r="J149" s="873">
        <f>Budget!J144</f>
        <v>0</v>
      </c>
      <c r="K149" s="552">
        <f>Budget!R144</f>
        <v>0</v>
      </c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8"/>
      <c r="AB149" s="59">
        <f>H149-SUM(K149:AA149)-AC149</f>
        <v>0</v>
      </c>
      <c r="AC149" s="171">
        <f>Budget!Q144</f>
        <v>0</v>
      </c>
      <c r="AD149" s="955"/>
      <c r="AE149" s="955"/>
      <c r="AF149" s="955"/>
      <c r="AG149" s="1411"/>
      <c r="AH149" s="1411"/>
    </row>
    <row r="150" spans="1:34" ht="13.5" customHeight="1">
      <c r="A150" s="191"/>
      <c r="B150" s="29" t="str">
        <f>Budget!A145</f>
        <v>F03-02</v>
      </c>
      <c r="C150" s="403">
        <f>Budget!B145</f>
        <v>0</v>
      </c>
      <c r="D150" s="404"/>
      <c r="E150" s="404"/>
      <c r="F150" s="404"/>
      <c r="G150" s="405"/>
      <c r="H150" s="62">
        <f>Budget!K145</f>
        <v>0</v>
      </c>
      <c r="I150" s="873">
        <f>Budget!I145</f>
        <v>0</v>
      </c>
      <c r="J150" s="873">
        <f>Budget!J145</f>
        <v>0</v>
      </c>
      <c r="K150" s="552">
        <f>Budget!R145</f>
        <v>0</v>
      </c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61"/>
      <c r="AB150" s="59">
        <f>H150-SUM(K150:AA150)-AC150</f>
        <v>0</v>
      </c>
      <c r="AC150" s="171">
        <f>Budget!Q145</f>
        <v>0</v>
      </c>
      <c r="AD150" s="955"/>
      <c r="AE150" s="955"/>
      <c r="AF150" s="955"/>
      <c r="AG150" s="1411"/>
      <c r="AH150" s="1411"/>
    </row>
    <row r="151" spans="1:34" ht="13.5" customHeight="1">
      <c r="A151" s="192"/>
      <c r="B151" s="122"/>
      <c r="C151" s="407" t="str">
        <f>Budget!B146</f>
        <v>PURCHASES: CONSUMABLES</v>
      </c>
      <c r="D151" s="407"/>
      <c r="E151" s="407"/>
      <c r="F151" s="407"/>
      <c r="G151" s="407"/>
      <c r="H151" s="33"/>
      <c r="I151" s="33"/>
      <c r="J151" s="33"/>
      <c r="K151" s="125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612"/>
      <c r="AC151" s="938"/>
      <c r="AD151" s="953"/>
      <c r="AE151" s="953"/>
      <c r="AF151" s="953"/>
      <c r="AG151" s="1354"/>
      <c r="AH151" s="1354"/>
    </row>
    <row r="152" spans="1:34" ht="13.5" customHeight="1">
      <c r="A152" s="191"/>
      <c r="B152" s="116" t="str">
        <f>Budget!A147</f>
        <v>F04-01</v>
      </c>
      <c r="C152" s="403">
        <f>Budget!B147</f>
        <v>0</v>
      </c>
      <c r="D152" s="404"/>
      <c r="E152" s="404"/>
      <c r="F152" s="404"/>
      <c r="G152" s="405"/>
      <c r="H152" s="130">
        <f>Budget!K147</f>
        <v>0</v>
      </c>
      <c r="I152" s="873">
        <f>Budget!I147</f>
        <v>0</v>
      </c>
      <c r="J152" s="873">
        <f>Budget!J147</f>
        <v>0</v>
      </c>
      <c r="K152" s="552">
        <f>Budget!R147</f>
        <v>0</v>
      </c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8"/>
      <c r="AB152" s="59">
        <f>H152-SUM(K152:AA152)-AC152</f>
        <v>0</v>
      </c>
      <c r="AC152" s="171">
        <f>Budget!Q147</f>
        <v>0</v>
      </c>
      <c r="AD152" s="955"/>
      <c r="AE152" s="955"/>
      <c r="AF152" s="955"/>
      <c r="AG152" s="1411"/>
      <c r="AH152" s="1411"/>
    </row>
    <row r="153" spans="1:34" s="28" customFormat="1" ht="13.5" customHeight="1" thickBot="1">
      <c r="A153" s="192"/>
      <c r="B153" s="41"/>
      <c r="C153" s="392"/>
      <c r="D153" s="392"/>
      <c r="E153" s="392"/>
      <c r="F153" s="392"/>
      <c r="G153" s="44" t="s">
        <v>133</v>
      </c>
      <c r="H153" s="56">
        <f>SUM(H126:H152)</f>
        <v>0</v>
      </c>
      <c r="I153" s="1642" t="b">
        <f>H153=Summary!G30</f>
        <v>1</v>
      </c>
      <c r="J153" s="1643"/>
      <c r="K153" s="170">
        <f t="shared" ref="K153:Z153" si="19">SUM(K126:K152)</f>
        <v>0</v>
      </c>
      <c r="L153" s="170">
        <f t="shared" si="19"/>
        <v>0</v>
      </c>
      <c r="M153" s="170">
        <f t="shared" si="19"/>
        <v>0</v>
      </c>
      <c r="N153" s="170">
        <f t="shared" si="19"/>
        <v>0</v>
      </c>
      <c r="O153" s="170">
        <f t="shared" si="19"/>
        <v>0</v>
      </c>
      <c r="P153" s="170">
        <f t="shared" si="19"/>
        <v>0</v>
      </c>
      <c r="Q153" s="170">
        <f t="shared" si="19"/>
        <v>0</v>
      </c>
      <c r="R153" s="170">
        <f t="shared" si="19"/>
        <v>0</v>
      </c>
      <c r="S153" s="170">
        <f t="shared" si="19"/>
        <v>0</v>
      </c>
      <c r="T153" s="170">
        <f t="shared" si="19"/>
        <v>0</v>
      </c>
      <c r="U153" s="170">
        <f t="shared" si="19"/>
        <v>0</v>
      </c>
      <c r="V153" s="170">
        <f t="shared" si="19"/>
        <v>0</v>
      </c>
      <c r="W153" s="170">
        <f t="shared" si="19"/>
        <v>0</v>
      </c>
      <c r="X153" s="170">
        <f t="shared" si="19"/>
        <v>0</v>
      </c>
      <c r="Y153" s="170">
        <f t="shared" si="19"/>
        <v>0</v>
      </c>
      <c r="Z153" s="170">
        <f t="shared" si="19"/>
        <v>0</v>
      </c>
      <c r="AA153" s="154"/>
      <c r="AB153" s="170">
        <f>SUM(AB126:AB152)</f>
        <v>0</v>
      </c>
      <c r="AC153" s="170">
        <f>SUM(AC126:AC152)</f>
        <v>0</v>
      </c>
      <c r="AD153" s="953"/>
      <c r="AE153" s="953"/>
      <c r="AF153" s="953"/>
      <c r="AG153" s="1354"/>
      <c r="AH153" s="1354"/>
    </row>
    <row r="154" spans="1:34" ht="13.5" customHeight="1">
      <c r="A154" s="192"/>
      <c r="B154" s="40"/>
      <c r="C154" s="1648" t="str">
        <f>Budget!B150</f>
        <v>SINGLE-CAM SHOOT</v>
      </c>
      <c r="D154" s="1648"/>
      <c r="E154" s="1648"/>
      <c r="F154" s="1648"/>
      <c r="G154" s="1648"/>
      <c r="H154" s="1648"/>
      <c r="I154" s="826"/>
      <c r="J154" s="826"/>
      <c r="K154" s="118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176"/>
      <c r="AC154" s="936"/>
      <c r="AD154" s="953"/>
      <c r="AE154" s="953"/>
      <c r="AF154" s="953"/>
      <c r="AG154" s="1354"/>
      <c r="AH154" s="1354"/>
    </row>
    <row r="155" spans="1:34" ht="13.5" customHeight="1">
      <c r="A155" s="192"/>
      <c r="B155" s="121"/>
      <c r="C155" s="407" t="str">
        <f>Budget!B151</f>
        <v>Single-Cam: CREW</v>
      </c>
      <c r="D155" s="407"/>
      <c r="E155" s="407"/>
      <c r="F155" s="407"/>
      <c r="G155" s="407"/>
      <c r="H155" s="128"/>
      <c r="I155" s="829"/>
      <c r="J155" s="829"/>
      <c r="K155" s="128" t="str">
        <f>Budget!J151</f>
        <v>- Cam/Sound/Lighting/Grips</v>
      </c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174"/>
      <c r="AC155" s="939"/>
      <c r="AD155" s="953"/>
      <c r="AE155" s="953"/>
      <c r="AF155" s="953"/>
      <c r="AG155" s="1354"/>
      <c r="AH155" s="1354"/>
    </row>
    <row r="156" spans="1:34" ht="13.5" customHeight="1">
      <c r="A156" s="191"/>
      <c r="B156" s="403">
        <f>Budget!A152</f>
        <v>0</v>
      </c>
      <c r="C156" s="1149"/>
      <c r="D156" s="404"/>
      <c r="E156" s="404"/>
      <c r="F156" s="404"/>
      <c r="G156" s="405"/>
      <c r="H156" s="62">
        <f>Budget!K152</f>
        <v>0</v>
      </c>
      <c r="I156" s="830">
        <f>Budget!I152</f>
        <v>0</v>
      </c>
      <c r="J156" s="830">
        <f>Budget!J152</f>
        <v>0</v>
      </c>
      <c r="K156" s="552">
        <f>Budget!R152</f>
        <v>0</v>
      </c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8"/>
      <c r="AB156" s="59">
        <f>H156-SUM(K156:AA156)-AC156</f>
        <v>0</v>
      </c>
      <c r="AC156" s="171">
        <f>Budget!Q152</f>
        <v>0</v>
      </c>
      <c r="AD156" s="955"/>
      <c r="AE156" s="955"/>
      <c r="AF156" s="955"/>
      <c r="AG156" s="1411"/>
      <c r="AH156" s="1411"/>
    </row>
    <row r="157" spans="1:34" ht="13.5" customHeight="1">
      <c r="A157" s="191"/>
      <c r="B157" s="403">
        <f>Budget!A153</f>
        <v>0</v>
      </c>
      <c r="C157" s="1149"/>
      <c r="D157" s="404"/>
      <c r="E157" s="404"/>
      <c r="F157" s="404"/>
      <c r="G157" s="405"/>
      <c r="H157" s="62">
        <f>Budget!K153</f>
        <v>0</v>
      </c>
      <c r="I157" s="869">
        <f>Budget!I153</f>
        <v>0</v>
      </c>
      <c r="J157" s="869">
        <f>Budget!J153</f>
        <v>0</v>
      </c>
      <c r="K157" s="552">
        <f>Budget!R153</f>
        <v>0</v>
      </c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61"/>
      <c r="AB157" s="59">
        <f t="shared" ref="AB157:AB170" si="20">H157-SUM(K157:AA157)-AC157</f>
        <v>0</v>
      </c>
      <c r="AC157" s="171">
        <f>Budget!Q153</f>
        <v>0</v>
      </c>
      <c r="AD157" s="955"/>
      <c r="AE157" s="955"/>
      <c r="AF157" s="955"/>
      <c r="AG157" s="1411"/>
      <c r="AH157" s="1411"/>
    </row>
    <row r="158" spans="1:34" ht="13.5" customHeight="1">
      <c r="A158" s="191"/>
      <c r="B158" s="403">
        <f>Budget!A154</f>
        <v>0</v>
      </c>
      <c r="C158" s="1149"/>
      <c r="D158" s="404"/>
      <c r="E158" s="404"/>
      <c r="F158" s="404"/>
      <c r="G158" s="405"/>
      <c r="H158" s="62">
        <f>Budget!K154</f>
        <v>0</v>
      </c>
      <c r="I158" s="869">
        <f>Budget!I154</f>
        <v>0</v>
      </c>
      <c r="J158" s="869">
        <f>Budget!J154</f>
        <v>0</v>
      </c>
      <c r="K158" s="552">
        <f>Budget!R154</f>
        <v>0</v>
      </c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61"/>
      <c r="AB158" s="59">
        <f t="shared" si="20"/>
        <v>0</v>
      </c>
      <c r="AC158" s="171">
        <f>Budget!Q154</f>
        <v>0</v>
      </c>
      <c r="AD158" s="955"/>
      <c r="AE158" s="955"/>
      <c r="AF158" s="955"/>
      <c r="AG158" s="1411"/>
      <c r="AH158" s="1411"/>
    </row>
    <row r="159" spans="1:34" ht="13.5" customHeight="1">
      <c r="A159" s="191"/>
      <c r="B159" s="403">
        <f>Budget!A155</f>
        <v>0</v>
      </c>
      <c r="C159" s="1149"/>
      <c r="D159" s="404"/>
      <c r="E159" s="404"/>
      <c r="F159" s="404"/>
      <c r="G159" s="405"/>
      <c r="H159" s="62">
        <f>Budget!K155</f>
        <v>0</v>
      </c>
      <c r="I159" s="869">
        <f>Budget!I155</f>
        <v>0</v>
      </c>
      <c r="J159" s="869">
        <f>Budget!J155</f>
        <v>0</v>
      </c>
      <c r="K159" s="552">
        <f>Budget!R155</f>
        <v>0</v>
      </c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61"/>
      <c r="AB159" s="59">
        <f t="shared" si="20"/>
        <v>0</v>
      </c>
      <c r="AC159" s="171">
        <f>Budget!Q155</f>
        <v>0</v>
      </c>
      <c r="AD159" s="955"/>
      <c r="AE159" s="955"/>
      <c r="AF159" s="955"/>
      <c r="AG159" s="1411"/>
      <c r="AH159" s="1411"/>
    </row>
    <row r="160" spans="1:34" ht="13.5" customHeight="1">
      <c r="A160" s="191"/>
      <c r="B160" s="403">
        <f>Budget!A156</f>
        <v>0</v>
      </c>
      <c r="C160" s="1149"/>
      <c r="D160" s="404"/>
      <c r="E160" s="404"/>
      <c r="F160" s="404"/>
      <c r="G160" s="405"/>
      <c r="H160" s="62">
        <f>Budget!K156</f>
        <v>0</v>
      </c>
      <c r="I160" s="869">
        <f>Budget!I156</f>
        <v>0</v>
      </c>
      <c r="J160" s="869">
        <f>Budget!J156</f>
        <v>0</v>
      </c>
      <c r="K160" s="552">
        <f>Budget!R156</f>
        <v>0</v>
      </c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61"/>
      <c r="AB160" s="59">
        <f t="shared" si="20"/>
        <v>0</v>
      </c>
      <c r="AC160" s="171">
        <f>Budget!Q156</f>
        <v>0</v>
      </c>
      <c r="AD160" s="955"/>
      <c r="AE160" s="955"/>
      <c r="AF160" s="955"/>
      <c r="AG160" s="1411"/>
      <c r="AH160" s="1411"/>
    </row>
    <row r="161" spans="1:34" ht="13.5" customHeight="1">
      <c r="A161" s="191"/>
      <c r="B161" s="403">
        <f>Budget!A157</f>
        <v>0</v>
      </c>
      <c r="C161" s="1149"/>
      <c r="D161" s="404"/>
      <c r="E161" s="404"/>
      <c r="F161" s="404"/>
      <c r="G161" s="405"/>
      <c r="H161" s="62">
        <f>Budget!K157</f>
        <v>0</v>
      </c>
      <c r="I161" s="869">
        <f>Budget!I157</f>
        <v>0</v>
      </c>
      <c r="J161" s="869">
        <f>Budget!J157</f>
        <v>0</v>
      </c>
      <c r="K161" s="552">
        <f>Budget!R157</f>
        <v>0</v>
      </c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61"/>
      <c r="AB161" s="59">
        <f t="shared" si="20"/>
        <v>0</v>
      </c>
      <c r="AC161" s="171">
        <f>Budget!Q157</f>
        <v>0</v>
      </c>
      <c r="AD161" s="955"/>
      <c r="AE161" s="955"/>
      <c r="AF161" s="955"/>
      <c r="AG161" s="1411"/>
      <c r="AH161" s="1411"/>
    </row>
    <row r="162" spans="1:34" ht="13.5" customHeight="1">
      <c r="A162" s="191"/>
      <c r="B162" s="403">
        <f>Budget!A158</f>
        <v>0</v>
      </c>
      <c r="C162" s="1149"/>
      <c r="D162" s="404"/>
      <c r="E162" s="404"/>
      <c r="F162" s="404"/>
      <c r="G162" s="405"/>
      <c r="H162" s="62">
        <f>Budget!K158</f>
        <v>0</v>
      </c>
      <c r="I162" s="869">
        <f>Budget!I158</f>
        <v>0</v>
      </c>
      <c r="J162" s="869">
        <f>Budget!J158</f>
        <v>0</v>
      </c>
      <c r="K162" s="552">
        <f>Budget!R158</f>
        <v>0</v>
      </c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61"/>
      <c r="AB162" s="59">
        <f t="shared" si="20"/>
        <v>0</v>
      </c>
      <c r="AC162" s="171">
        <f>Budget!Q158</f>
        <v>0</v>
      </c>
      <c r="AD162" s="955"/>
      <c r="AE162" s="955"/>
      <c r="AF162" s="955"/>
      <c r="AG162" s="1411"/>
      <c r="AH162" s="1411"/>
    </row>
    <row r="163" spans="1:34" ht="13.5" customHeight="1">
      <c r="B163" s="403">
        <f>Budget!A159</f>
        <v>0</v>
      </c>
      <c r="C163" s="1149"/>
      <c r="D163" s="404"/>
      <c r="E163" s="404"/>
      <c r="F163" s="404"/>
      <c r="G163" s="405"/>
      <c r="H163" s="62">
        <f>Budget!K159</f>
        <v>0</v>
      </c>
      <c r="I163" s="869">
        <f>Budget!I159</f>
        <v>0</v>
      </c>
      <c r="J163" s="869">
        <f>Budget!J159</f>
        <v>0</v>
      </c>
      <c r="K163" s="552">
        <f>Budget!R159</f>
        <v>0</v>
      </c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61"/>
      <c r="AB163" s="59">
        <f t="shared" si="20"/>
        <v>0</v>
      </c>
      <c r="AC163" s="171">
        <f>Budget!Q159</f>
        <v>0</v>
      </c>
      <c r="AD163" s="955"/>
      <c r="AE163" s="955"/>
      <c r="AF163" s="955"/>
      <c r="AG163" s="1411"/>
      <c r="AH163" s="1411"/>
    </row>
    <row r="164" spans="1:34" ht="13.5" customHeight="1">
      <c r="A164" s="191"/>
      <c r="B164" s="403">
        <f>Budget!A160</f>
        <v>0</v>
      </c>
      <c r="C164" s="1149"/>
      <c r="D164" s="404"/>
      <c r="E164" s="404"/>
      <c r="F164" s="404"/>
      <c r="G164" s="405"/>
      <c r="H164" s="62">
        <f>Budget!K160</f>
        <v>0</v>
      </c>
      <c r="I164" s="869">
        <f>Budget!I160</f>
        <v>0</v>
      </c>
      <c r="J164" s="869">
        <f>Budget!J160</f>
        <v>0</v>
      </c>
      <c r="K164" s="552">
        <f>Budget!R160</f>
        <v>0</v>
      </c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61"/>
      <c r="AB164" s="59">
        <f t="shared" si="20"/>
        <v>0</v>
      </c>
      <c r="AC164" s="171">
        <f>Budget!Q160</f>
        <v>0</v>
      </c>
      <c r="AD164" s="955"/>
      <c r="AE164" s="955"/>
      <c r="AF164" s="955"/>
      <c r="AG164" s="1411"/>
      <c r="AH164" s="1411"/>
    </row>
    <row r="165" spans="1:34" ht="13.5" customHeight="1">
      <c r="A165" s="191"/>
      <c r="B165" s="403">
        <f>Budget!A161</f>
        <v>0</v>
      </c>
      <c r="C165" s="1149"/>
      <c r="D165" s="404"/>
      <c r="E165" s="404"/>
      <c r="F165" s="404"/>
      <c r="G165" s="405"/>
      <c r="H165" s="62">
        <f>Budget!K161</f>
        <v>0</v>
      </c>
      <c r="I165" s="869">
        <f>Budget!I161</f>
        <v>0</v>
      </c>
      <c r="J165" s="869">
        <f>Budget!J161</f>
        <v>0</v>
      </c>
      <c r="K165" s="552">
        <f>Budget!R161</f>
        <v>0</v>
      </c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61"/>
      <c r="AB165" s="59">
        <f t="shared" si="20"/>
        <v>0</v>
      </c>
      <c r="AC165" s="171">
        <f>Budget!Q161</f>
        <v>0</v>
      </c>
      <c r="AD165" s="955"/>
      <c r="AE165" s="955"/>
      <c r="AF165" s="955"/>
      <c r="AG165" s="1411"/>
      <c r="AH165" s="1411"/>
    </row>
    <row r="166" spans="1:34" ht="13.5" customHeight="1">
      <c r="A166" s="191"/>
      <c r="B166" s="403">
        <f>Budget!A162</f>
        <v>0</v>
      </c>
      <c r="C166" s="1149"/>
      <c r="D166" s="404"/>
      <c r="E166" s="404"/>
      <c r="F166" s="404"/>
      <c r="G166" s="405"/>
      <c r="H166" s="62">
        <f>Budget!K162</f>
        <v>0</v>
      </c>
      <c r="I166" s="869">
        <f>Budget!I162</f>
        <v>0</v>
      </c>
      <c r="J166" s="869">
        <f>Budget!J162</f>
        <v>0</v>
      </c>
      <c r="K166" s="552">
        <f>Budget!R162</f>
        <v>0</v>
      </c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61"/>
      <c r="AB166" s="59">
        <f t="shared" si="20"/>
        <v>0</v>
      </c>
      <c r="AC166" s="171">
        <f>Budget!Q162</f>
        <v>0</v>
      </c>
      <c r="AD166" s="955"/>
      <c r="AE166" s="955"/>
      <c r="AF166" s="955"/>
      <c r="AG166" s="1411"/>
      <c r="AH166" s="1411"/>
    </row>
    <row r="167" spans="1:34" ht="13.5" customHeight="1">
      <c r="B167" s="403">
        <f>Budget!A163</f>
        <v>0</v>
      </c>
      <c r="C167" s="1149"/>
      <c r="D167" s="404"/>
      <c r="E167" s="404"/>
      <c r="F167" s="404"/>
      <c r="G167" s="405"/>
      <c r="H167" s="62">
        <f>Budget!K163</f>
        <v>0</v>
      </c>
      <c r="I167" s="869">
        <f>Budget!I163</f>
        <v>0</v>
      </c>
      <c r="J167" s="869">
        <f>Budget!J163</f>
        <v>0</v>
      </c>
      <c r="K167" s="552">
        <f>Budget!R163</f>
        <v>0</v>
      </c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61"/>
      <c r="AB167" s="59">
        <f t="shared" si="20"/>
        <v>0</v>
      </c>
      <c r="AC167" s="171">
        <f>Budget!Q163</f>
        <v>0</v>
      </c>
      <c r="AD167" s="955"/>
      <c r="AE167" s="955"/>
      <c r="AF167" s="955"/>
      <c r="AG167" s="1411"/>
      <c r="AH167" s="1411"/>
    </row>
    <row r="168" spans="1:34" ht="13.5" customHeight="1">
      <c r="A168" s="191"/>
      <c r="B168" s="403">
        <f>Budget!A164</f>
        <v>0</v>
      </c>
      <c r="C168" s="1149"/>
      <c r="D168" s="404"/>
      <c r="E168" s="404"/>
      <c r="F168" s="404"/>
      <c r="G168" s="405"/>
      <c r="H168" s="62">
        <f>Budget!K164</f>
        <v>0</v>
      </c>
      <c r="I168" s="869">
        <f>Budget!I164</f>
        <v>0</v>
      </c>
      <c r="J168" s="869">
        <f>Budget!J164</f>
        <v>0</v>
      </c>
      <c r="K168" s="552">
        <f>Budget!R164</f>
        <v>0</v>
      </c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61"/>
      <c r="AB168" s="59">
        <f t="shared" si="20"/>
        <v>0</v>
      </c>
      <c r="AC168" s="171">
        <f>Budget!Q164</f>
        <v>0</v>
      </c>
      <c r="AD168" s="955"/>
      <c r="AE168" s="955"/>
      <c r="AF168" s="955"/>
      <c r="AG168" s="1411"/>
      <c r="AH168" s="1411"/>
    </row>
    <row r="169" spans="1:34" ht="13.5" customHeight="1">
      <c r="A169" s="191"/>
      <c r="B169" s="403">
        <f>Budget!A165</f>
        <v>0</v>
      </c>
      <c r="C169" s="1149"/>
      <c r="D169" s="404"/>
      <c r="E169" s="404"/>
      <c r="F169" s="404"/>
      <c r="G169" s="405"/>
      <c r="H169" s="62">
        <f>Budget!K165</f>
        <v>0</v>
      </c>
      <c r="I169" s="869">
        <f>Budget!I165</f>
        <v>0</v>
      </c>
      <c r="J169" s="869">
        <f>Budget!J165</f>
        <v>0</v>
      </c>
      <c r="K169" s="552">
        <f>Budget!R165</f>
        <v>0</v>
      </c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61"/>
      <c r="AB169" s="59">
        <f t="shared" si="20"/>
        <v>0</v>
      </c>
      <c r="AC169" s="171">
        <f>Budget!Q165</f>
        <v>0</v>
      </c>
      <c r="AD169" s="955"/>
      <c r="AE169" s="955"/>
      <c r="AF169" s="955"/>
      <c r="AG169" s="1411"/>
      <c r="AH169" s="1411"/>
    </row>
    <row r="170" spans="1:34" ht="13.5" customHeight="1">
      <c r="A170" s="191"/>
      <c r="B170" s="403">
        <f>Budget!A166</f>
        <v>0</v>
      </c>
      <c r="C170" s="1149"/>
      <c r="D170" s="404"/>
      <c r="E170" s="404"/>
      <c r="F170" s="404"/>
      <c r="G170" s="405"/>
      <c r="H170" s="62">
        <f>Budget!K166</f>
        <v>0</v>
      </c>
      <c r="I170" s="869">
        <f>Budget!I166</f>
        <v>0</v>
      </c>
      <c r="J170" s="869">
        <f>Budget!J166</f>
        <v>0</v>
      </c>
      <c r="K170" s="552">
        <f>Budget!R166</f>
        <v>0</v>
      </c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61"/>
      <c r="AB170" s="59">
        <f t="shared" si="20"/>
        <v>0</v>
      </c>
      <c r="AC170" s="171">
        <f>Budget!Q166</f>
        <v>0</v>
      </c>
      <c r="AD170" s="955"/>
      <c r="AE170" s="955"/>
      <c r="AF170" s="955"/>
      <c r="AG170" s="1411"/>
      <c r="AH170" s="1411"/>
    </row>
    <row r="171" spans="1:34" ht="13.5" customHeight="1">
      <c r="A171" s="192"/>
      <c r="B171" s="122"/>
      <c r="C171" s="407" t="str">
        <f>Budget!B167</f>
        <v>Single-Cam: EQUIPMENT HIRE</v>
      </c>
      <c r="D171" s="407"/>
      <c r="E171" s="407"/>
      <c r="F171" s="407"/>
      <c r="G171" s="407"/>
      <c r="H171" s="128"/>
      <c r="I171" s="829"/>
      <c r="J171" s="829"/>
      <c r="K171" s="128" t="str">
        <f>Budget!J167</f>
        <v>- Cam/Sound/Lighting/Grips</v>
      </c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612"/>
      <c r="AC171" s="940"/>
      <c r="AD171" s="953"/>
      <c r="AE171" s="953"/>
      <c r="AF171" s="953"/>
      <c r="AG171" s="1354"/>
      <c r="AH171" s="1354"/>
    </row>
    <row r="172" spans="1:34" ht="13.5" customHeight="1">
      <c r="A172" s="191"/>
      <c r="B172" s="29" t="str">
        <f>Budget!A168</f>
        <v>G02-01</v>
      </c>
      <c r="C172" s="403">
        <f>Budget!B168</f>
        <v>0</v>
      </c>
      <c r="D172" s="404"/>
      <c r="E172" s="404"/>
      <c r="F172" s="404"/>
      <c r="G172" s="405"/>
      <c r="H172" s="62">
        <f>Budget!K168</f>
        <v>0</v>
      </c>
      <c r="I172" s="830">
        <f>Budget!I168</f>
        <v>0</v>
      </c>
      <c r="J172" s="830">
        <f>Budget!J168</f>
        <v>0</v>
      </c>
      <c r="K172" s="552">
        <f>Budget!R168</f>
        <v>0</v>
      </c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8"/>
      <c r="AB172" s="59">
        <f>H172-SUM(K172:AA172)-AC172</f>
        <v>0</v>
      </c>
      <c r="AC172" s="171">
        <f>Budget!Q168</f>
        <v>0</v>
      </c>
      <c r="AD172" s="955"/>
      <c r="AE172" s="955"/>
      <c r="AF172" s="955"/>
      <c r="AG172" s="1411"/>
      <c r="AH172" s="1411"/>
    </row>
    <row r="173" spans="1:34" ht="13.5" customHeight="1">
      <c r="B173" s="29" t="str">
        <f>Budget!A169</f>
        <v>G02-02</v>
      </c>
      <c r="C173" s="403">
        <f>Budget!B169</f>
        <v>0</v>
      </c>
      <c r="D173" s="404"/>
      <c r="E173" s="404"/>
      <c r="F173" s="404"/>
      <c r="G173" s="405"/>
      <c r="H173" s="62">
        <f>Budget!K169</f>
        <v>0</v>
      </c>
      <c r="I173" s="869">
        <f>Budget!I169</f>
        <v>0</v>
      </c>
      <c r="J173" s="869">
        <f>Budget!J169</f>
        <v>0</v>
      </c>
      <c r="K173" s="552">
        <f>Budget!R169</f>
        <v>0</v>
      </c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61"/>
      <c r="AB173" s="59">
        <f>H173-SUM(K173:AA173)-AC173</f>
        <v>0</v>
      </c>
      <c r="AC173" s="171">
        <f>Budget!Q169</f>
        <v>0</v>
      </c>
      <c r="AD173" s="955"/>
      <c r="AE173" s="955"/>
      <c r="AF173" s="955"/>
      <c r="AG173" s="1411"/>
      <c r="AH173" s="1411"/>
    </row>
    <row r="174" spans="1:34" ht="13.5" customHeight="1">
      <c r="B174" s="29" t="str">
        <f>Budget!A170</f>
        <v>G02-03</v>
      </c>
      <c r="C174" s="403">
        <f>Budget!B170</f>
        <v>0</v>
      </c>
      <c r="D174" s="404"/>
      <c r="E174" s="404"/>
      <c r="F174" s="404"/>
      <c r="G174" s="405"/>
      <c r="H174" s="62">
        <f>Budget!K170</f>
        <v>0</v>
      </c>
      <c r="I174" s="830">
        <f>Budget!I170</f>
        <v>0</v>
      </c>
      <c r="J174" s="830">
        <f>Budget!J170</f>
        <v>0</v>
      </c>
      <c r="K174" s="552">
        <f>Budget!R170</f>
        <v>0</v>
      </c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61"/>
      <c r="AB174" s="59">
        <f t="shared" ref="AB174:AB176" si="21">H174-SUM(K174:AA174)-AC174</f>
        <v>0</v>
      </c>
      <c r="AC174" s="171">
        <f>Budget!Q170</f>
        <v>0</v>
      </c>
      <c r="AD174" s="955"/>
      <c r="AE174" s="955"/>
      <c r="AF174" s="955"/>
      <c r="AG174" s="1411"/>
      <c r="AH174" s="1411"/>
    </row>
    <row r="175" spans="1:34" ht="13.5" customHeight="1">
      <c r="B175" s="29" t="str">
        <f>Budget!A171</f>
        <v>G02-04</v>
      </c>
      <c r="C175" s="403">
        <f>Budget!B171</f>
        <v>0</v>
      </c>
      <c r="D175" s="404"/>
      <c r="E175" s="404"/>
      <c r="F175" s="404"/>
      <c r="G175" s="405"/>
      <c r="H175" s="62">
        <f>Budget!K171</f>
        <v>0</v>
      </c>
      <c r="I175" s="869">
        <f>Budget!I171</f>
        <v>0</v>
      </c>
      <c r="J175" s="869">
        <f>Budget!J171</f>
        <v>0</v>
      </c>
      <c r="K175" s="552">
        <f>Budget!R171</f>
        <v>0</v>
      </c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61"/>
      <c r="AB175" s="59">
        <f t="shared" si="21"/>
        <v>0</v>
      </c>
      <c r="AC175" s="171">
        <f>Budget!Q171</f>
        <v>0</v>
      </c>
      <c r="AD175" s="955"/>
      <c r="AE175" s="955"/>
      <c r="AF175" s="955"/>
      <c r="AG175" s="1411"/>
      <c r="AH175" s="1411"/>
    </row>
    <row r="176" spans="1:34" ht="13.5" customHeight="1">
      <c r="A176" s="191"/>
      <c r="B176" s="29" t="str">
        <f>Budget!A172</f>
        <v>G02-05</v>
      </c>
      <c r="C176" s="403">
        <f>Budget!B172</f>
        <v>0</v>
      </c>
      <c r="D176" s="404"/>
      <c r="E176" s="404"/>
      <c r="F176" s="404"/>
      <c r="G176" s="405"/>
      <c r="H176" s="62">
        <f>Budget!K172</f>
        <v>0</v>
      </c>
      <c r="I176" s="830">
        <f>Budget!I172</f>
        <v>0</v>
      </c>
      <c r="J176" s="830">
        <f>Budget!J172</f>
        <v>0</v>
      </c>
      <c r="K176" s="552">
        <f>Budget!R172</f>
        <v>0</v>
      </c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61"/>
      <c r="AB176" s="59">
        <f t="shared" si="21"/>
        <v>0</v>
      </c>
      <c r="AC176" s="171">
        <f>Budget!Q172</f>
        <v>0</v>
      </c>
      <c r="AD176" s="955"/>
      <c r="AE176" s="955"/>
      <c r="AF176" s="955"/>
      <c r="AG176" s="1411"/>
      <c r="AH176" s="1411"/>
    </row>
    <row r="177" spans="1:34" ht="13.5" customHeight="1">
      <c r="A177" s="192"/>
      <c r="B177" s="122"/>
      <c r="C177" s="407" t="str">
        <f>Budget!B173</f>
        <v>Single-Cam: PURCHASES: ASSETS</v>
      </c>
      <c r="D177" s="407"/>
      <c r="E177" s="407"/>
      <c r="F177" s="407"/>
      <c r="G177" s="407"/>
      <c r="H177" s="128"/>
      <c r="I177" s="128"/>
      <c r="J177" s="128"/>
      <c r="K177" s="128" t="str">
        <f>Budget!J173</f>
        <v>- Cam/Sound/Lighting/Grips</v>
      </c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612"/>
      <c r="AC177" s="940"/>
      <c r="AD177" s="953"/>
      <c r="AE177" s="953"/>
      <c r="AF177" s="953"/>
      <c r="AG177" s="1354"/>
      <c r="AH177" s="1354"/>
    </row>
    <row r="178" spans="1:34" ht="13.5" customHeight="1">
      <c r="A178" s="191"/>
      <c r="B178" s="29" t="str">
        <f>Budget!A174</f>
        <v>G03-01</v>
      </c>
      <c r="C178" s="403">
        <f>Budget!B174</f>
        <v>0</v>
      </c>
      <c r="D178" s="404"/>
      <c r="E178" s="404"/>
      <c r="F178" s="404"/>
      <c r="G178" s="405"/>
      <c r="H178" s="62">
        <f>Budget!K174</f>
        <v>0</v>
      </c>
      <c r="I178" s="870">
        <f>Budget!I174</f>
        <v>0</v>
      </c>
      <c r="J178" s="870">
        <f>Budget!J174</f>
        <v>0</v>
      </c>
      <c r="K178" s="552">
        <f>Budget!R174</f>
        <v>0</v>
      </c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8"/>
      <c r="AB178" s="59">
        <f>H178-SUM(K178:AA178)-AC178</f>
        <v>0</v>
      </c>
      <c r="AC178" s="171">
        <f>Budget!Q174</f>
        <v>0</v>
      </c>
      <c r="AD178" s="955"/>
      <c r="AE178" s="955"/>
      <c r="AF178" s="955"/>
      <c r="AG178" s="1411"/>
      <c r="AH178" s="1411"/>
    </row>
    <row r="179" spans="1:34" ht="13.5" customHeight="1">
      <c r="B179" s="29" t="str">
        <f>Budget!A175</f>
        <v>G03-02</v>
      </c>
      <c r="C179" s="403">
        <f>Budget!B175</f>
        <v>0</v>
      </c>
      <c r="D179" s="404"/>
      <c r="E179" s="404"/>
      <c r="F179" s="404"/>
      <c r="G179" s="405"/>
      <c r="H179" s="62">
        <f>Budget!K175</f>
        <v>0</v>
      </c>
      <c r="I179" s="870">
        <f>Budget!I175</f>
        <v>0</v>
      </c>
      <c r="J179" s="870">
        <f>Budget!J175</f>
        <v>0</v>
      </c>
      <c r="K179" s="552">
        <f>Budget!R175</f>
        <v>0</v>
      </c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61"/>
      <c r="AB179" s="59">
        <f>H179-SUM(K179:AA179)-AC179</f>
        <v>0</v>
      </c>
      <c r="AC179" s="171">
        <f>Budget!Q175</f>
        <v>0</v>
      </c>
      <c r="AD179" s="955"/>
      <c r="AE179" s="955"/>
      <c r="AF179" s="955"/>
      <c r="AG179" s="1411"/>
      <c r="AH179" s="1411"/>
    </row>
    <row r="180" spans="1:34" ht="13.5" customHeight="1">
      <c r="A180" s="192"/>
      <c r="B180" s="122"/>
      <c r="C180" s="407" t="str">
        <f>Budget!B176</f>
        <v>Single-Cam: PURCHASES: CONSUMABLES</v>
      </c>
      <c r="D180" s="407"/>
      <c r="E180" s="407"/>
      <c r="F180" s="407"/>
      <c r="G180" s="407"/>
      <c r="H180" s="128"/>
      <c r="I180" s="128"/>
      <c r="J180" s="128"/>
      <c r="K180" s="128" t="str">
        <f>Budget!J176</f>
        <v>- Cam/Sound/Lighting/Grips</v>
      </c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612"/>
      <c r="AC180" s="940"/>
      <c r="AD180" s="953"/>
      <c r="AE180" s="953"/>
      <c r="AF180" s="953"/>
      <c r="AG180" s="1354"/>
      <c r="AH180" s="1354"/>
    </row>
    <row r="181" spans="1:34" ht="13.5" customHeight="1">
      <c r="B181" s="29" t="str">
        <f>Budget!A177</f>
        <v>G04-01</v>
      </c>
      <c r="C181" s="403">
        <f>Budget!B177</f>
        <v>0</v>
      </c>
      <c r="D181" s="404"/>
      <c r="E181" s="404"/>
      <c r="F181" s="404"/>
      <c r="G181" s="405"/>
      <c r="H181" s="62">
        <f>Budget!K177</f>
        <v>0</v>
      </c>
      <c r="I181" s="870">
        <f>Budget!I177</f>
        <v>0</v>
      </c>
      <c r="J181" s="870">
        <f>Budget!J177</f>
        <v>0</v>
      </c>
      <c r="K181" s="552">
        <f>H181</f>
        <v>0</v>
      </c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8"/>
      <c r="AB181" s="59">
        <f>H181-SUM(K181:AA181)-AC181</f>
        <v>0</v>
      </c>
      <c r="AC181" s="171">
        <f>Budget!Q177</f>
        <v>0</v>
      </c>
      <c r="AD181" s="955"/>
      <c r="AE181" s="955"/>
      <c r="AF181" s="955"/>
      <c r="AG181" s="1411"/>
      <c r="AH181" s="1411"/>
    </row>
    <row r="182" spans="1:34" s="28" customFormat="1" ht="13.5" customHeight="1" thickBot="1">
      <c r="A182" s="192"/>
      <c r="B182" s="41"/>
      <c r="C182" s="392"/>
      <c r="D182" s="392"/>
      <c r="E182" s="392"/>
      <c r="F182" s="392"/>
      <c r="G182" s="44" t="s">
        <v>133</v>
      </c>
      <c r="H182" s="56">
        <f>SUM(H156:H181)</f>
        <v>0</v>
      </c>
      <c r="I182" s="1642" t="b">
        <f>H182=Summary!G31</f>
        <v>1</v>
      </c>
      <c r="J182" s="1643"/>
      <c r="K182" s="170">
        <f t="shared" ref="K182:Z182" si="22">SUM(K156:K181)</f>
        <v>0</v>
      </c>
      <c r="L182" s="170">
        <f t="shared" si="22"/>
        <v>0</v>
      </c>
      <c r="M182" s="170">
        <f t="shared" si="22"/>
        <v>0</v>
      </c>
      <c r="N182" s="170">
        <f t="shared" si="22"/>
        <v>0</v>
      </c>
      <c r="O182" s="170">
        <f t="shared" si="22"/>
        <v>0</v>
      </c>
      <c r="P182" s="170">
        <f t="shared" si="22"/>
        <v>0</v>
      </c>
      <c r="Q182" s="170">
        <f t="shared" si="22"/>
        <v>0</v>
      </c>
      <c r="R182" s="170">
        <f t="shared" si="22"/>
        <v>0</v>
      </c>
      <c r="S182" s="170">
        <f t="shared" si="22"/>
        <v>0</v>
      </c>
      <c r="T182" s="170">
        <f t="shared" si="22"/>
        <v>0</v>
      </c>
      <c r="U182" s="170">
        <f t="shared" si="22"/>
        <v>0</v>
      </c>
      <c r="V182" s="170">
        <f t="shared" si="22"/>
        <v>0</v>
      </c>
      <c r="W182" s="170">
        <f t="shared" si="22"/>
        <v>0</v>
      </c>
      <c r="X182" s="170">
        <f t="shared" si="22"/>
        <v>0</v>
      </c>
      <c r="Y182" s="170">
        <f t="shared" si="22"/>
        <v>0</v>
      </c>
      <c r="Z182" s="170">
        <f t="shared" si="22"/>
        <v>0</v>
      </c>
      <c r="AA182" s="154"/>
      <c r="AB182" s="170">
        <f>SUM(AB156:AB181)</f>
        <v>0</v>
      </c>
      <c r="AC182" s="170">
        <f>SUM(AC156:AC181)</f>
        <v>0</v>
      </c>
      <c r="AD182" s="953"/>
      <c r="AE182" s="953"/>
      <c r="AF182" s="953"/>
      <c r="AG182" s="1354"/>
      <c r="AH182" s="1354"/>
    </row>
    <row r="183" spans="1:34" ht="13.5" customHeight="1">
      <c r="A183" s="192"/>
      <c r="B183" s="40"/>
      <c r="C183" s="1648" t="str">
        <f>Budget!B180</f>
        <v>ART DEPARTMENT</v>
      </c>
      <c r="D183" s="1648"/>
      <c r="E183" s="1648"/>
      <c r="F183" s="1648"/>
      <c r="G183" s="1648"/>
      <c r="H183" s="1648"/>
      <c r="I183" s="826"/>
      <c r="J183" s="826"/>
      <c r="K183" s="118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176"/>
      <c r="AC183" s="936"/>
      <c r="AD183" s="953"/>
      <c r="AE183" s="953"/>
      <c r="AF183" s="953"/>
      <c r="AG183" s="1354"/>
      <c r="AH183" s="1354"/>
    </row>
    <row r="184" spans="1:34" ht="13.5" customHeight="1">
      <c r="A184" s="192"/>
      <c r="B184" s="121"/>
      <c r="C184" s="407" t="str">
        <f>Budget!B181</f>
        <v>CREW</v>
      </c>
      <c r="D184" s="407"/>
      <c r="E184" s="407"/>
      <c r="F184" s="407"/>
      <c r="G184" s="407"/>
      <c r="H184" s="33"/>
      <c r="I184" s="827"/>
      <c r="J184" s="827"/>
      <c r="K184" s="125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174"/>
      <c r="AC184" s="937"/>
      <c r="AD184" s="953"/>
      <c r="AE184" s="953"/>
      <c r="AF184" s="953"/>
      <c r="AG184" s="1354"/>
      <c r="AH184" s="1354"/>
    </row>
    <row r="185" spans="1:34" ht="13.5" customHeight="1">
      <c r="A185" s="191"/>
      <c r="B185" s="403">
        <f>Budget!A182</f>
        <v>0</v>
      </c>
      <c r="C185" s="1149"/>
      <c r="D185" s="404"/>
      <c r="E185" s="404"/>
      <c r="F185" s="404"/>
      <c r="G185" s="405"/>
      <c r="H185" s="62">
        <f>Budget!K182</f>
        <v>0</v>
      </c>
      <c r="I185" s="873">
        <f>Budget!I182</f>
        <v>0</v>
      </c>
      <c r="J185" s="873">
        <f>Budget!J182</f>
        <v>0</v>
      </c>
      <c r="K185" s="552">
        <f>Budget!R182</f>
        <v>0</v>
      </c>
      <c r="L185" s="171"/>
      <c r="M185" s="171"/>
      <c r="N185" s="171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4"/>
      <c r="AB185" s="59">
        <f>H185-SUM(K185:AA185)-AC185</f>
        <v>0</v>
      </c>
      <c r="AC185" s="171">
        <f>Budget!Q182</f>
        <v>0</v>
      </c>
      <c r="AD185" s="955"/>
      <c r="AE185" s="955"/>
      <c r="AF185" s="955"/>
      <c r="AG185" s="1411"/>
      <c r="AH185" s="1411"/>
    </row>
    <row r="186" spans="1:34" ht="13.5" customHeight="1">
      <c r="B186" s="403">
        <f>Budget!A183</f>
        <v>0</v>
      </c>
      <c r="C186" s="1149"/>
      <c r="D186" s="404"/>
      <c r="E186" s="404"/>
      <c r="F186" s="404"/>
      <c r="G186" s="405"/>
      <c r="H186" s="62">
        <f>Budget!K183</f>
        <v>0</v>
      </c>
      <c r="I186" s="873">
        <f>Budget!I183</f>
        <v>0</v>
      </c>
      <c r="J186" s="873">
        <f>Budget!J183</f>
        <v>0</v>
      </c>
      <c r="K186" s="552">
        <f>Budget!R183</f>
        <v>0</v>
      </c>
      <c r="L186" s="171"/>
      <c r="M186" s="171"/>
      <c r="N186" s="171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7"/>
      <c r="AB186" s="59">
        <f>H186-SUM(K186:AA186)-AC186</f>
        <v>0</v>
      </c>
      <c r="AC186" s="171">
        <f>Budget!Q183</f>
        <v>0</v>
      </c>
      <c r="AD186" s="955"/>
      <c r="AE186" s="955"/>
      <c r="AF186" s="955"/>
      <c r="AG186" s="1411"/>
      <c r="AH186" s="1411"/>
    </row>
    <row r="187" spans="1:34" ht="13.5" customHeight="1">
      <c r="A187" s="191"/>
      <c r="B187" s="403">
        <f>Budget!A184</f>
        <v>0</v>
      </c>
      <c r="C187" s="1149"/>
      <c r="D187" s="404"/>
      <c r="E187" s="404"/>
      <c r="F187" s="404"/>
      <c r="G187" s="405"/>
      <c r="H187" s="62">
        <f>Budget!K184</f>
        <v>0</v>
      </c>
      <c r="I187" s="873">
        <f>Budget!I184</f>
        <v>0</v>
      </c>
      <c r="J187" s="873">
        <f>Budget!J184</f>
        <v>0</v>
      </c>
      <c r="K187" s="552">
        <f>Budget!R184</f>
        <v>0</v>
      </c>
      <c r="L187" s="171"/>
      <c r="M187" s="171"/>
      <c r="N187" s="171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7"/>
      <c r="AB187" s="59">
        <f>H187-SUM(K187:AA187)-AC187</f>
        <v>0</v>
      </c>
      <c r="AC187" s="171">
        <f>Budget!Q184</f>
        <v>0</v>
      </c>
      <c r="AD187" s="955"/>
      <c r="AE187" s="955"/>
      <c r="AF187" s="955"/>
      <c r="AG187" s="1411"/>
      <c r="AH187" s="1411"/>
    </row>
    <row r="188" spans="1:34" ht="13.5" customHeight="1">
      <c r="A188" s="191"/>
      <c r="B188" s="403">
        <f>Budget!A185</f>
        <v>0</v>
      </c>
      <c r="C188" s="1149"/>
      <c r="D188" s="404"/>
      <c r="E188" s="404"/>
      <c r="F188" s="404"/>
      <c r="G188" s="405"/>
      <c r="H188" s="62">
        <f>Budget!K185</f>
        <v>0</v>
      </c>
      <c r="I188" s="873">
        <f>Budget!I185</f>
        <v>0</v>
      </c>
      <c r="J188" s="873">
        <f>Budget!J185</f>
        <v>0</v>
      </c>
      <c r="K188" s="552">
        <f>Budget!R185</f>
        <v>0</v>
      </c>
      <c r="L188" s="171"/>
      <c r="M188" s="171"/>
      <c r="N188" s="171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7"/>
      <c r="AB188" s="59">
        <f>H188-SUM(K188:AA188)-AC188</f>
        <v>0</v>
      </c>
      <c r="AC188" s="171">
        <f>Budget!Q185</f>
        <v>0</v>
      </c>
      <c r="AD188" s="955"/>
      <c r="AE188" s="955"/>
      <c r="AF188" s="955"/>
      <c r="AG188" s="1411"/>
      <c r="AH188" s="1411"/>
    </row>
    <row r="189" spans="1:34" ht="13.5" customHeight="1">
      <c r="B189" s="122"/>
      <c r="C189" s="407" t="str">
        <f>Budget!B186</f>
        <v>EQUIPMENT HIRE</v>
      </c>
      <c r="D189" s="407"/>
      <c r="E189" s="407"/>
      <c r="F189" s="407"/>
      <c r="G189" s="407"/>
      <c r="H189" s="33"/>
      <c r="I189" s="33"/>
      <c r="J189" s="33"/>
      <c r="K189" s="125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612"/>
      <c r="AC189" s="938"/>
      <c r="AD189" s="953"/>
      <c r="AE189" s="953"/>
      <c r="AF189" s="953"/>
      <c r="AG189" s="1354"/>
      <c r="AH189" s="1354"/>
    </row>
    <row r="190" spans="1:34" ht="13.5" customHeight="1">
      <c r="B190" s="29" t="str">
        <f>Budget!A187</f>
        <v>H02-01</v>
      </c>
      <c r="C190" s="403">
        <f>Budget!B187</f>
        <v>0</v>
      </c>
      <c r="D190" s="404"/>
      <c r="E190" s="404"/>
      <c r="F190" s="404"/>
      <c r="G190" s="405"/>
      <c r="H190" s="62">
        <f>Budget!K187</f>
        <v>0</v>
      </c>
      <c r="I190" s="873">
        <f>Budget!I187</f>
        <v>0</v>
      </c>
      <c r="J190" s="873">
        <f>Budget!J187</f>
        <v>0</v>
      </c>
      <c r="K190" s="552">
        <f>Budget!R187</f>
        <v>0</v>
      </c>
      <c r="L190" s="171"/>
      <c r="M190" s="171"/>
      <c r="N190" s="171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4"/>
      <c r="AB190" s="59">
        <f>H190-SUM(K190:AA190)-AC190</f>
        <v>0</v>
      </c>
      <c r="AC190" s="171">
        <f>Budget!Q187</f>
        <v>0</v>
      </c>
      <c r="AD190" s="955"/>
      <c r="AE190" s="955"/>
      <c r="AF190" s="955"/>
      <c r="AG190" s="1411"/>
      <c r="AH190" s="1411"/>
    </row>
    <row r="191" spans="1:34" ht="13.5" customHeight="1">
      <c r="B191" s="29" t="str">
        <f>Budget!A188</f>
        <v>H02-02</v>
      </c>
      <c r="C191" s="403">
        <f>Budget!B188</f>
        <v>0</v>
      </c>
      <c r="D191" s="404"/>
      <c r="E191" s="404"/>
      <c r="F191" s="404"/>
      <c r="G191" s="405"/>
      <c r="H191" s="62">
        <f>Budget!K188</f>
        <v>0</v>
      </c>
      <c r="I191" s="873">
        <f>Budget!I188</f>
        <v>0</v>
      </c>
      <c r="J191" s="873">
        <f>Budget!J188</f>
        <v>0</v>
      </c>
      <c r="K191" s="552">
        <f>Budget!R188</f>
        <v>0</v>
      </c>
      <c r="L191" s="171"/>
      <c r="M191" s="171"/>
      <c r="N191" s="171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7"/>
      <c r="AB191" s="59">
        <f t="shared" ref="AB191:AB194" si="23">H191-SUM(K191:AA191)-AC191</f>
        <v>0</v>
      </c>
      <c r="AC191" s="171">
        <f>Budget!Q188</f>
        <v>0</v>
      </c>
      <c r="AD191" s="955"/>
      <c r="AE191" s="955"/>
      <c r="AF191" s="955"/>
      <c r="AG191" s="1411"/>
      <c r="AH191" s="1411"/>
    </row>
    <row r="192" spans="1:34" ht="13.5" customHeight="1">
      <c r="B192" s="29" t="str">
        <f>Budget!A189</f>
        <v>H02-03</v>
      </c>
      <c r="C192" s="403">
        <f>Budget!B189</f>
        <v>0</v>
      </c>
      <c r="D192" s="404"/>
      <c r="E192" s="404"/>
      <c r="F192" s="404"/>
      <c r="G192" s="405"/>
      <c r="H192" s="62">
        <f>Budget!K189</f>
        <v>0</v>
      </c>
      <c r="I192" s="873">
        <f>Budget!I189</f>
        <v>0</v>
      </c>
      <c r="J192" s="873">
        <f>Budget!J189</f>
        <v>0</v>
      </c>
      <c r="K192" s="552">
        <f>Budget!R189</f>
        <v>0</v>
      </c>
      <c r="L192" s="171"/>
      <c r="M192" s="171"/>
      <c r="N192" s="171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7"/>
      <c r="AB192" s="59">
        <f t="shared" si="23"/>
        <v>0</v>
      </c>
      <c r="AC192" s="171">
        <f>Budget!Q189</f>
        <v>0</v>
      </c>
      <c r="AD192" s="955"/>
      <c r="AE192" s="955"/>
      <c r="AF192" s="955"/>
      <c r="AG192" s="1411"/>
      <c r="AH192" s="1411"/>
    </row>
    <row r="193" spans="1:34" ht="13.5" customHeight="1">
      <c r="B193" s="29" t="str">
        <f>Budget!A190</f>
        <v>H02-04</v>
      </c>
      <c r="C193" s="403">
        <f>Budget!B190</f>
        <v>0</v>
      </c>
      <c r="D193" s="404"/>
      <c r="E193" s="404"/>
      <c r="F193" s="404"/>
      <c r="G193" s="405"/>
      <c r="H193" s="62">
        <f>Budget!K190</f>
        <v>0</v>
      </c>
      <c r="I193" s="873">
        <f>Budget!I190</f>
        <v>0</v>
      </c>
      <c r="J193" s="873">
        <f>Budget!J190</f>
        <v>0</v>
      </c>
      <c r="K193" s="552">
        <f>Budget!R190</f>
        <v>0</v>
      </c>
      <c r="L193" s="171"/>
      <c r="M193" s="171"/>
      <c r="N193" s="171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7"/>
      <c r="AB193" s="59">
        <f t="shared" si="23"/>
        <v>0</v>
      </c>
      <c r="AC193" s="171">
        <f>Budget!Q190</f>
        <v>0</v>
      </c>
      <c r="AD193" s="955"/>
      <c r="AE193" s="955"/>
      <c r="AF193" s="955"/>
      <c r="AG193" s="1411"/>
      <c r="AH193" s="1411"/>
    </row>
    <row r="194" spans="1:34" ht="13.5" customHeight="1">
      <c r="A194" s="191"/>
      <c r="B194" s="29" t="str">
        <f>Budget!A191</f>
        <v>H02-05</v>
      </c>
      <c r="C194" s="403">
        <f>Budget!B191</f>
        <v>0</v>
      </c>
      <c r="D194" s="404"/>
      <c r="E194" s="404"/>
      <c r="F194" s="404"/>
      <c r="G194" s="405"/>
      <c r="H194" s="62">
        <f>Budget!K191</f>
        <v>0</v>
      </c>
      <c r="I194" s="873">
        <f>Budget!I191</f>
        <v>0</v>
      </c>
      <c r="J194" s="873">
        <f>Budget!J191</f>
        <v>0</v>
      </c>
      <c r="K194" s="552">
        <f>Budget!R191</f>
        <v>0</v>
      </c>
      <c r="L194" s="171"/>
      <c r="M194" s="171"/>
      <c r="N194" s="171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7"/>
      <c r="AB194" s="59">
        <f t="shared" si="23"/>
        <v>0</v>
      </c>
      <c r="AC194" s="171">
        <f>Budget!Q191</f>
        <v>0</v>
      </c>
      <c r="AD194" s="955"/>
      <c r="AE194" s="955"/>
      <c r="AF194" s="955"/>
      <c r="AG194" s="1411"/>
      <c r="AH194" s="1411"/>
    </row>
    <row r="195" spans="1:34" ht="13.5" customHeight="1">
      <c r="A195" s="192"/>
      <c r="B195" s="122"/>
      <c r="C195" s="407" t="str">
        <f>Budget!B192</f>
        <v>PURCHASES: ASSETS</v>
      </c>
      <c r="D195" s="407"/>
      <c r="E195" s="407"/>
      <c r="F195" s="407"/>
      <c r="G195" s="407"/>
      <c r="H195" s="33"/>
      <c r="I195" s="33"/>
      <c r="J195" s="33"/>
      <c r="K195" s="125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612"/>
      <c r="AC195" s="938"/>
      <c r="AD195" s="953"/>
      <c r="AE195" s="953"/>
      <c r="AF195" s="953"/>
      <c r="AG195" s="1354"/>
      <c r="AH195" s="1354"/>
    </row>
    <row r="196" spans="1:34" ht="13.5" customHeight="1">
      <c r="B196" s="29" t="str">
        <f>Budget!A193</f>
        <v>H03-01</v>
      </c>
      <c r="C196" s="403">
        <f>Budget!B193</f>
        <v>0</v>
      </c>
      <c r="D196" s="404"/>
      <c r="E196" s="404"/>
      <c r="F196" s="404"/>
      <c r="G196" s="405"/>
      <c r="H196" s="62">
        <f>Budget!K193</f>
        <v>0</v>
      </c>
      <c r="I196" s="873">
        <f>Budget!I193</f>
        <v>0</v>
      </c>
      <c r="J196" s="873">
        <f>Budget!J193</f>
        <v>0</v>
      </c>
      <c r="K196" s="552">
        <f>Budget!R193</f>
        <v>0</v>
      </c>
      <c r="L196" s="171"/>
      <c r="M196" s="171"/>
      <c r="N196" s="171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4"/>
      <c r="AB196" s="59">
        <f>H196-SUM(K196:AA196)-AC196</f>
        <v>0</v>
      </c>
      <c r="AC196" s="171">
        <f>Budget!Q193</f>
        <v>0</v>
      </c>
      <c r="AD196" s="955"/>
      <c r="AE196" s="955"/>
      <c r="AF196" s="955"/>
      <c r="AG196" s="1411"/>
      <c r="AH196" s="1411"/>
    </row>
    <row r="197" spans="1:34" ht="13.5" customHeight="1">
      <c r="A197" s="191"/>
      <c r="B197" s="29" t="str">
        <f>Budget!A194</f>
        <v>H03-02</v>
      </c>
      <c r="C197" s="403">
        <f>Budget!B194</f>
        <v>0</v>
      </c>
      <c r="D197" s="404"/>
      <c r="E197" s="404"/>
      <c r="F197" s="404"/>
      <c r="G197" s="405"/>
      <c r="H197" s="62">
        <f>Budget!K194</f>
        <v>0</v>
      </c>
      <c r="I197" s="873">
        <f>Budget!I194</f>
        <v>0</v>
      </c>
      <c r="J197" s="873">
        <f>Budget!J194</f>
        <v>0</v>
      </c>
      <c r="K197" s="552">
        <f>Budget!R194</f>
        <v>0</v>
      </c>
      <c r="L197" s="171"/>
      <c r="M197" s="171"/>
      <c r="N197" s="171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7"/>
      <c r="AB197" s="59">
        <f>H197-SUM(K197:AA197)-AC197</f>
        <v>0</v>
      </c>
      <c r="AC197" s="171">
        <f>Budget!Q194</f>
        <v>0</v>
      </c>
      <c r="AD197" s="955"/>
      <c r="AE197" s="955"/>
      <c r="AF197" s="955"/>
      <c r="AG197" s="1411"/>
      <c r="AH197" s="1411"/>
    </row>
    <row r="198" spans="1:34" ht="13.5" customHeight="1">
      <c r="B198" s="122"/>
      <c r="C198" s="407" t="str">
        <f>Budget!B195</f>
        <v>PURCHASES: CONSUMABLES</v>
      </c>
      <c r="D198" s="407"/>
      <c r="E198" s="407"/>
      <c r="F198" s="407"/>
      <c r="G198" s="407"/>
      <c r="H198" s="33"/>
      <c r="I198" s="33"/>
      <c r="J198" s="33"/>
      <c r="K198" s="125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612"/>
      <c r="AC198" s="938"/>
      <c r="AD198" s="953"/>
      <c r="AE198" s="953"/>
      <c r="AF198" s="953"/>
      <c r="AG198" s="1354"/>
      <c r="AH198" s="1354"/>
    </row>
    <row r="199" spans="1:34" ht="13.5" customHeight="1">
      <c r="A199" s="191"/>
      <c r="B199" s="29" t="str">
        <f>Budget!A196</f>
        <v>H04-01</v>
      </c>
      <c r="C199" s="403">
        <f>Budget!B196</f>
        <v>0</v>
      </c>
      <c r="D199" s="404"/>
      <c r="E199" s="404"/>
      <c r="F199" s="404"/>
      <c r="G199" s="405"/>
      <c r="H199" s="62">
        <f>Budget!K196</f>
        <v>0</v>
      </c>
      <c r="I199" s="873">
        <f>Budget!I196</f>
        <v>0</v>
      </c>
      <c r="J199" s="873">
        <f>Budget!J196</f>
        <v>0</v>
      </c>
      <c r="K199" s="552">
        <f>Budget!R196</f>
        <v>0</v>
      </c>
      <c r="L199" s="171"/>
      <c r="M199" s="171"/>
      <c r="N199" s="171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4"/>
      <c r="AB199" s="59">
        <f>H199-SUM(K199:AA199)-AC199</f>
        <v>0</v>
      </c>
      <c r="AC199" s="171">
        <f>Budget!Q196</f>
        <v>0</v>
      </c>
      <c r="AD199" s="955"/>
      <c r="AE199" s="955"/>
      <c r="AF199" s="955"/>
      <c r="AG199" s="1411"/>
      <c r="AH199" s="1411"/>
    </row>
    <row r="200" spans="1:34" s="28" customFormat="1" ht="13.5" customHeight="1" thickBot="1">
      <c r="B200" s="41"/>
      <c r="C200" s="392"/>
      <c r="D200" s="392"/>
      <c r="E200" s="392"/>
      <c r="F200" s="392"/>
      <c r="G200" s="44" t="s">
        <v>133</v>
      </c>
      <c r="H200" s="56">
        <f>SUM(H185:H199)</f>
        <v>0</v>
      </c>
      <c r="I200" s="1642" t="b">
        <f>H200=Summary!G32</f>
        <v>1</v>
      </c>
      <c r="J200" s="1643"/>
      <c r="K200" s="170">
        <f t="shared" ref="K200:Z200" si="24">SUM(K185:K199)</f>
        <v>0</v>
      </c>
      <c r="L200" s="170">
        <f t="shared" si="24"/>
        <v>0</v>
      </c>
      <c r="M200" s="170">
        <f t="shared" si="24"/>
        <v>0</v>
      </c>
      <c r="N200" s="170">
        <f t="shared" si="24"/>
        <v>0</v>
      </c>
      <c r="O200" s="170">
        <f t="shared" si="24"/>
        <v>0</v>
      </c>
      <c r="P200" s="170">
        <f t="shared" si="24"/>
        <v>0</v>
      </c>
      <c r="Q200" s="170">
        <f t="shared" si="24"/>
        <v>0</v>
      </c>
      <c r="R200" s="170">
        <f t="shared" si="24"/>
        <v>0</v>
      </c>
      <c r="S200" s="170">
        <f t="shared" si="24"/>
        <v>0</v>
      </c>
      <c r="T200" s="170">
        <f t="shared" si="24"/>
        <v>0</v>
      </c>
      <c r="U200" s="170">
        <f t="shared" si="24"/>
        <v>0</v>
      </c>
      <c r="V200" s="170">
        <f t="shared" si="24"/>
        <v>0</v>
      </c>
      <c r="W200" s="170">
        <f t="shared" si="24"/>
        <v>0</v>
      </c>
      <c r="X200" s="170">
        <f t="shared" si="24"/>
        <v>0</v>
      </c>
      <c r="Y200" s="170">
        <f t="shared" si="24"/>
        <v>0</v>
      </c>
      <c r="Z200" s="170">
        <f t="shared" si="24"/>
        <v>0</v>
      </c>
      <c r="AA200" s="154"/>
      <c r="AB200" s="170">
        <f>SUM(AB185:AB199)</f>
        <v>0</v>
      </c>
      <c r="AC200" s="170">
        <f>SUM(AC185:AC199)</f>
        <v>0</v>
      </c>
      <c r="AD200" s="953"/>
      <c r="AE200" s="953"/>
      <c r="AF200" s="953"/>
      <c r="AG200" s="1354"/>
      <c r="AH200" s="1354"/>
    </row>
    <row r="201" spans="1:34" ht="13.5" customHeight="1">
      <c r="A201" s="192"/>
      <c r="B201" s="40"/>
      <c r="C201" s="1648" t="str">
        <f>Budget!B199</f>
        <v>SET DEPARTMENT</v>
      </c>
      <c r="D201" s="1648"/>
      <c r="E201" s="1648"/>
      <c r="F201" s="1648"/>
      <c r="G201" s="1648"/>
      <c r="H201" s="1648"/>
      <c r="I201" s="831"/>
      <c r="J201" s="831"/>
      <c r="K201" s="119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175"/>
      <c r="AC201" s="941"/>
      <c r="AD201" s="953"/>
      <c r="AE201" s="953"/>
      <c r="AF201" s="953"/>
      <c r="AG201" s="1354"/>
      <c r="AH201" s="1354"/>
    </row>
    <row r="202" spans="1:34" ht="13.5" customHeight="1">
      <c r="A202" s="192"/>
      <c r="B202" s="121"/>
      <c r="C202" s="409" t="str">
        <f>Budget!B200</f>
        <v>CREW</v>
      </c>
      <c r="D202" s="409"/>
      <c r="E202" s="409"/>
      <c r="F202" s="409"/>
      <c r="G202" s="409"/>
      <c r="H202" s="33"/>
      <c r="I202" s="827"/>
      <c r="J202" s="827"/>
      <c r="K202" s="125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174"/>
      <c r="AC202" s="937"/>
      <c r="AD202" s="953"/>
      <c r="AE202" s="953"/>
      <c r="AF202" s="953"/>
      <c r="AG202" s="1354"/>
      <c r="AH202" s="1354"/>
    </row>
    <row r="203" spans="1:34" ht="13.5" customHeight="1">
      <c r="A203" s="191"/>
      <c r="B203" s="410">
        <f>Budget!A201</f>
        <v>0</v>
      </c>
      <c r="C203" s="1149"/>
      <c r="D203" s="411"/>
      <c r="E203" s="411"/>
      <c r="F203" s="411"/>
      <c r="G203" s="412"/>
      <c r="H203" s="62">
        <f>Budget!K201</f>
        <v>0</v>
      </c>
      <c r="I203" s="873">
        <f>Budget!I201</f>
        <v>0</v>
      </c>
      <c r="J203" s="873">
        <f>Budget!J201</f>
        <v>0</v>
      </c>
      <c r="K203" s="552">
        <f>Budget!R201</f>
        <v>0</v>
      </c>
      <c r="L203" s="171"/>
      <c r="M203" s="172"/>
      <c r="N203" s="171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4"/>
      <c r="AB203" s="59">
        <f>H203-SUM(K203:AA203)-AC203</f>
        <v>0</v>
      </c>
      <c r="AC203" s="171">
        <f>Budget!Q201</f>
        <v>0</v>
      </c>
      <c r="AD203" s="955"/>
      <c r="AE203" s="955"/>
      <c r="AF203" s="955"/>
      <c r="AG203" s="1411"/>
      <c r="AH203" s="1411"/>
    </row>
    <row r="204" spans="1:34" ht="13.5" customHeight="1">
      <c r="B204" s="410">
        <f>Budget!A202</f>
        <v>0</v>
      </c>
      <c r="C204" s="1149"/>
      <c r="D204" s="411"/>
      <c r="E204" s="411"/>
      <c r="F204" s="411"/>
      <c r="G204" s="412"/>
      <c r="H204" s="62">
        <f>Budget!K202</f>
        <v>0</v>
      </c>
      <c r="I204" s="873">
        <f>Budget!I202</f>
        <v>0</v>
      </c>
      <c r="J204" s="873">
        <f>Budget!J202</f>
        <v>0</v>
      </c>
      <c r="K204" s="552">
        <f>Budget!R202</f>
        <v>0</v>
      </c>
      <c r="L204" s="171"/>
      <c r="M204" s="172"/>
      <c r="N204" s="171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7"/>
      <c r="AB204" s="59">
        <f>H204-SUM(K204:AA204)-AC204</f>
        <v>0</v>
      </c>
      <c r="AC204" s="171">
        <f>Budget!Q202</f>
        <v>0</v>
      </c>
      <c r="AD204" s="955"/>
      <c r="AE204" s="955"/>
      <c r="AF204" s="955"/>
      <c r="AG204" s="1411"/>
      <c r="AH204" s="1411"/>
    </row>
    <row r="205" spans="1:34" ht="13.5" customHeight="1">
      <c r="B205" s="410">
        <f>Budget!A203</f>
        <v>0</v>
      </c>
      <c r="C205" s="1149"/>
      <c r="D205" s="411"/>
      <c r="E205" s="411"/>
      <c r="F205" s="411"/>
      <c r="G205" s="412"/>
      <c r="H205" s="62">
        <f>Budget!K203</f>
        <v>0</v>
      </c>
      <c r="I205" s="873">
        <f>Budget!I203</f>
        <v>0</v>
      </c>
      <c r="J205" s="873">
        <f>Budget!J203</f>
        <v>0</v>
      </c>
      <c r="K205" s="552">
        <f>Budget!R203</f>
        <v>0</v>
      </c>
      <c r="L205" s="171"/>
      <c r="M205" s="172"/>
      <c r="N205" s="171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7"/>
      <c r="AB205" s="59">
        <f>H205-SUM(K205:AA205)-AC205</f>
        <v>0</v>
      </c>
      <c r="AC205" s="171">
        <f>Budget!Q203</f>
        <v>0</v>
      </c>
      <c r="AD205" s="955"/>
      <c r="AE205" s="955"/>
      <c r="AF205" s="955"/>
      <c r="AG205" s="1411"/>
      <c r="AH205" s="1411"/>
    </row>
    <row r="206" spans="1:34" ht="13.5" customHeight="1">
      <c r="A206" s="191"/>
      <c r="B206" s="410">
        <f>Budget!A204</f>
        <v>0</v>
      </c>
      <c r="C206" s="1149"/>
      <c r="D206" s="411"/>
      <c r="E206" s="411"/>
      <c r="F206" s="411"/>
      <c r="G206" s="412"/>
      <c r="H206" s="62">
        <f>Budget!K204</f>
        <v>0</v>
      </c>
      <c r="I206" s="873">
        <f>Budget!I204</f>
        <v>0</v>
      </c>
      <c r="J206" s="873">
        <f>Budget!J204</f>
        <v>0</v>
      </c>
      <c r="K206" s="552">
        <f>Budget!R204</f>
        <v>0</v>
      </c>
      <c r="L206" s="171"/>
      <c r="M206" s="172"/>
      <c r="N206" s="171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7"/>
      <c r="AB206" s="59">
        <f>H206-SUM(K206:AA206)-AC206</f>
        <v>0</v>
      </c>
      <c r="AC206" s="171">
        <f>Budget!Q204</f>
        <v>0</v>
      </c>
      <c r="AD206" s="955"/>
      <c r="AE206" s="955"/>
      <c r="AF206" s="955"/>
      <c r="AG206" s="1411"/>
      <c r="AH206" s="1411"/>
    </row>
    <row r="207" spans="1:34" ht="13.5" customHeight="1">
      <c r="A207" s="192"/>
      <c r="B207" s="122"/>
      <c r="C207" s="409" t="str">
        <f>Budget!B205</f>
        <v>EQUIPMENT HIRE</v>
      </c>
      <c r="D207" s="409"/>
      <c r="E207" s="409"/>
      <c r="F207" s="409"/>
      <c r="G207" s="409"/>
      <c r="H207" s="33"/>
      <c r="I207" s="33"/>
      <c r="J207" s="33"/>
      <c r="K207" s="125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612"/>
      <c r="AC207" s="938"/>
      <c r="AD207" s="953"/>
      <c r="AE207" s="953"/>
      <c r="AF207" s="953"/>
      <c r="AG207" s="1354"/>
      <c r="AH207" s="1354"/>
    </row>
    <row r="208" spans="1:34" ht="13.5" customHeight="1">
      <c r="B208" s="29" t="str">
        <f>Budget!A206</f>
        <v>I02-01</v>
      </c>
      <c r="C208" s="410">
        <f>Budget!B206</f>
        <v>0</v>
      </c>
      <c r="D208" s="411"/>
      <c r="E208" s="411"/>
      <c r="F208" s="411"/>
      <c r="G208" s="412"/>
      <c r="H208" s="62">
        <f>Budget!K206</f>
        <v>0</v>
      </c>
      <c r="I208" s="873">
        <f>Budget!I206</f>
        <v>0</v>
      </c>
      <c r="J208" s="873">
        <f>Budget!J206</f>
        <v>0</v>
      </c>
      <c r="K208" s="552">
        <f>Budget!R206</f>
        <v>0</v>
      </c>
      <c r="L208" s="172"/>
      <c r="M208" s="172"/>
      <c r="N208" s="171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4"/>
      <c r="AB208" s="59">
        <f>H208-SUM(K208:AA208)-AC208</f>
        <v>0</v>
      </c>
      <c r="AC208" s="171">
        <f>Budget!Q206</f>
        <v>0</v>
      </c>
      <c r="AD208" s="955"/>
      <c r="AE208" s="955"/>
      <c r="AF208" s="955"/>
      <c r="AG208" s="1411"/>
      <c r="AH208" s="1411"/>
    </row>
    <row r="209" spans="1:34" ht="13.5" customHeight="1">
      <c r="B209" s="29" t="str">
        <f>Budget!A207</f>
        <v>I02-02</v>
      </c>
      <c r="C209" s="410">
        <f>Budget!B207</f>
        <v>0</v>
      </c>
      <c r="D209" s="411"/>
      <c r="E209" s="411"/>
      <c r="F209" s="411"/>
      <c r="G209" s="412"/>
      <c r="H209" s="62">
        <f>Budget!K207</f>
        <v>0</v>
      </c>
      <c r="I209" s="873">
        <f>Budget!I207</f>
        <v>0</v>
      </c>
      <c r="J209" s="873">
        <f>Budget!J207</f>
        <v>0</v>
      </c>
      <c r="K209" s="552">
        <f>Budget!R207</f>
        <v>0</v>
      </c>
      <c r="L209" s="172"/>
      <c r="M209" s="172"/>
      <c r="N209" s="171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7"/>
      <c r="AB209" s="59">
        <f t="shared" ref="AB209:AB212" si="25">H209-SUM(K209:AA209)-AC209</f>
        <v>0</v>
      </c>
      <c r="AC209" s="171">
        <f>Budget!Q207</f>
        <v>0</v>
      </c>
      <c r="AD209" s="955"/>
      <c r="AE209" s="955"/>
      <c r="AF209" s="955"/>
      <c r="AG209" s="1411"/>
      <c r="AH209" s="1411"/>
    </row>
    <row r="210" spans="1:34" ht="13.5" customHeight="1">
      <c r="B210" s="29" t="str">
        <f>Budget!A208</f>
        <v>I02-03</v>
      </c>
      <c r="C210" s="410">
        <f>Budget!B208</f>
        <v>0</v>
      </c>
      <c r="D210" s="411"/>
      <c r="E210" s="411"/>
      <c r="F210" s="411"/>
      <c r="G210" s="412"/>
      <c r="H210" s="62">
        <f>Budget!K208</f>
        <v>0</v>
      </c>
      <c r="I210" s="873">
        <f>Budget!I208</f>
        <v>0</v>
      </c>
      <c r="J210" s="873">
        <f>Budget!J208</f>
        <v>0</v>
      </c>
      <c r="K210" s="552">
        <f>Budget!R208</f>
        <v>0</v>
      </c>
      <c r="L210" s="172"/>
      <c r="M210" s="172"/>
      <c r="N210" s="171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7"/>
      <c r="AB210" s="59">
        <f t="shared" si="25"/>
        <v>0</v>
      </c>
      <c r="AC210" s="171">
        <f>Budget!Q208</f>
        <v>0</v>
      </c>
      <c r="AD210" s="955"/>
      <c r="AE210" s="955"/>
      <c r="AF210" s="955"/>
      <c r="AG210" s="1411"/>
      <c r="AH210" s="1411"/>
    </row>
    <row r="211" spans="1:34" ht="13.5" customHeight="1">
      <c r="B211" s="29" t="str">
        <f>Budget!A209</f>
        <v>I02-04</v>
      </c>
      <c r="C211" s="410">
        <f>Budget!B209</f>
        <v>0</v>
      </c>
      <c r="D211" s="411"/>
      <c r="E211" s="411"/>
      <c r="F211" s="411"/>
      <c r="G211" s="412"/>
      <c r="H211" s="62">
        <f>Budget!K209</f>
        <v>0</v>
      </c>
      <c r="I211" s="873">
        <f>Budget!I209</f>
        <v>0</v>
      </c>
      <c r="J211" s="873">
        <f>Budget!J209</f>
        <v>0</v>
      </c>
      <c r="K211" s="552">
        <f>Budget!R209</f>
        <v>0</v>
      </c>
      <c r="L211" s="172"/>
      <c r="M211" s="172"/>
      <c r="N211" s="171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7"/>
      <c r="AB211" s="59">
        <f t="shared" si="25"/>
        <v>0</v>
      </c>
      <c r="AC211" s="171">
        <f>Budget!Q209</f>
        <v>0</v>
      </c>
      <c r="AD211" s="955"/>
      <c r="AE211" s="955"/>
      <c r="AF211" s="955"/>
      <c r="AG211" s="1411"/>
      <c r="AH211" s="1411"/>
    </row>
    <row r="212" spans="1:34" ht="13.5" customHeight="1">
      <c r="B212" s="29" t="str">
        <f>Budget!A210</f>
        <v>I02-05</v>
      </c>
      <c r="C212" s="410">
        <f>Budget!B210</f>
        <v>0</v>
      </c>
      <c r="D212" s="411"/>
      <c r="E212" s="411"/>
      <c r="F212" s="411"/>
      <c r="G212" s="412"/>
      <c r="H212" s="62">
        <f>Budget!K210</f>
        <v>0</v>
      </c>
      <c r="I212" s="873">
        <f>Budget!I210</f>
        <v>0</v>
      </c>
      <c r="J212" s="873">
        <f>Budget!J210</f>
        <v>0</v>
      </c>
      <c r="K212" s="552">
        <f>Budget!R210</f>
        <v>0</v>
      </c>
      <c r="L212" s="172"/>
      <c r="M212" s="172"/>
      <c r="N212" s="171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7"/>
      <c r="AB212" s="59">
        <f t="shared" si="25"/>
        <v>0</v>
      </c>
      <c r="AC212" s="171">
        <f>Budget!Q210</f>
        <v>0</v>
      </c>
      <c r="AD212" s="955"/>
      <c r="AE212" s="955"/>
      <c r="AF212" s="955"/>
      <c r="AG212" s="1411"/>
      <c r="AH212" s="1411"/>
    </row>
    <row r="213" spans="1:34" ht="13.5" customHeight="1">
      <c r="A213" s="192"/>
      <c r="B213" s="122"/>
      <c r="C213" s="409" t="str">
        <f>Budget!B211</f>
        <v>PURCHASES: ASSETS</v>
      </c>
      <c r="D213" s="409"/>
      <c r="E213" s="409"/>
      <c r="F213" s="409"/>
      <c r="G213" s="409"/>
      <c r="H213" s="33"/>
      <c r="I213" s="33"/>
      <c r="J213" s="33"/>
      <c r="K213" s="125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612"/>
      <c r="AC213" s="938"/>
      <c r="AD213" s="953"/>
      <c r="AE213" s="953"/>
      <c r="AF213" s="953"/>
      <c r="AG213" s="1354"/>
      <c r="AH213" s="1354"/>
    </row>
    <row r="214" spans="1:34" ht="13.5" customHeight="1">
      <c r="A214" s="191"/>
      <c r="B214" s="29" t="str">
        <f>Budget!A212</f>
        <v>I03-01</v>
      </c>
      <c r="C214" s="410">
        <f>Budget!B212</f>
        <v>0</v>
      </c>
      <c r="D214" s="411"/>
      <c r="E214" s="411"/>
      <c r="F214" s="411"/>
      <c r="G214" s="412"/>
      <c r="H214" s="62">
        <f>Budget!K212</f>
        <v>0</v>
      </c>
      <c r="I214" s="873">
        <f>Budget!I212</f>
        <v>0</v>
      </c>
      <c r="J214" s="873">
        <f>Budget!J212</f>
        <v>0</v>
      </c>
      <c r="K214" s="552">
        <f>Budget!R212</f>
        <v>0</v>
      </c>
      <c r="L214" s="171"/>
      <c r="M214" s="172"/>
      <c r="N214" s="171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4"/>
      <c r="AB214" s="59">
        <f>H214-SUM(K214:AA214)-AC214</f>
        <v>0</v>
      </c>
      <c r="AC214" s="171">
        <f>Budget!Q212</f>
        <v>0</v>
      </c>
      <c r="AD214" s="955"/>
      <c r="AE214" s="955"/>
      <c r="AF214" s="955"/>
      <c r="AG214" s="1411"/>
      <c r="AH214" s="1411"/>
    </row>
    <row r="215" spans="1:34" ht="13.5" customHeight="1">
      <c r="B215" s="29" t="str">
        <f>Budget!A213</f>
        <v>I03-02</v>
      </c>
      <c r="C215" s="410">
        <f>Budget!B213</f>
        <v>0</v>
      </c>
      <c r="D215" s="411"/>
      <c r="E215" s="411"/>
      <c r="F215" s="411"/>
      <c r="G215" s="412"/>
      <c r="H215" s="62">
        <f>Budget!K213</f>
        <v>0</v>
      </c>
      <c r="I215" s="873">
        <f>Budget!I213</f>
        <v>0</v>
      </c>
      <c r="J215" s="873">
        <f>Budget!J213</f>
        <v>0</v>
      </c>
      <c r="K215" s="552">
        <f>Budget!R213</f>
        <v>0</v>
      </c>
      <c r="L215" s="171"/>
      <c r="M215" s="172"/>
      <c r="N215" s="171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7"/>
      <c r="AB215" s="59">
        <f>H215-SUM(K215:AA215)-AC215</f>
        <v>0</v>
      </c>
      <c r="AC215" s="171">
        <f>Budget!Q213</f>
        <v>0</v>
      </c>
      <c r="AD215" s="955"/>
      <c r="AE215" s="955"/>
      <c r="AF215" s="955"/>
      <c r="AG215" s="1411"/>
      <c r="AH215" s="1411"/>
    </row>
    <row r="216" spans="1:34" ht="13.5" customHeight="1">
      <c r="A216" s="192"/>
      <c r="B216" s="122"/>
      <c r="C216" s="409" t="str">
        <f>Budget!B214</f>
        <v>PURCHASES: CONSUMABLES</v>
      </c>
      <c r="D216" s="409"/>
      <c r="E216" s="409"/>
      <c r="F216" s="409"/>
      <c r="G216" s="409"/>
      <c r="H216" s="33"/>
      <c r="I216" s="33"/>
      <c r="J216" s="33"/>
      <c r="K216" s="125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612"/>
      <c r="AC216" s="938"/>
      <c r="AD216" s="953"/>
      <c r="AE216" s="953"/>
      <c r="AF216" s="953"/>
      <c r="AG216" s="1354"/>
      <c r="AH216" s="1354"/>
    </row>
    <row r="217" spans="1:34" ht="13.5" customHeight="1">
      <c r="A217" s="191"/>
      <c r="B217" s="29" t="str">
        <f>Budget!A215</f>
        <v>I04-01</v>
      </c>
      <c r="C217" s="410">
        <f>Budget!B215</f>
        <v>0</v>
      </c>
      <c r="D217" s="411"/>
      <c r="E217" s="411"/>
      <c r="F217" s="411"/>
      <c r="G217" s="412"/>
      <c r="H217" s="62">
        <f>Budget!K215</f>
        <v>0</v>
      </c>
      <c r="I217" s="873">
        <f>Budget!I215</f>
        <v>0</v>
      </c>
      <c r="J217" s="873">
        <f>Budget!J215</f>
        <v>0</v>
      </c>
      <c r="K217" s="552">
        <f>Budget!R215</f>
        <v>0</v>
      </c>
      <c r="L217" s="171"/>
      <c r="M217" s="172"/>
      <c r="N217" s="171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4"/>
      <c r="AB217" s="59">
        <f>H217-SUM(K217:AA217)-AC217</f>
        <v>0</v>
      </c>
      <c r="AC217" s="171">
        <f>Budget!Q215</f>
        <v>0</v>
      </c>
      <c r="AD217" s="955"/>
      <c r="AE217" s="955"/>
      <c r="AF217" s="955"/>
      <c r="AG217" s="1411"/>
      <c r="AH217" s="1411"/>
    </row>
    <row r="218" spans="1:34" s="28" customFormat="1" ht="13.5" customHeight="1" thickBot="1">
      <c r="B218" s="41"/>
      <c r="C218" s="392"/>
      <c r="D218" s="392"/>
      <c r="E218" s="392"/>
      <c r="F218" s="392"/>
      <c r="G218" s="44" t="s">
        <v>133</v>
      </c>
      <c r="H218" s="56">
        <f>SUM(H203:H217)</f>
        <v>0</v>
      </c>
      <c r="I218" s="1642" t="b">
        <f>H218=Summary!G33</f>
        <v>1</v>
      </c>
      <c r="J218" s="1643"/>
      <c r="K218" s="170">
        <f t="shared" ref="K218:Z218" si="26">SUM(K203:K217)</f>
        <v>0</v>
      </c>
      <c r="L218" s="170">
        <f t="shared" si="26"/>
        <v>0</v>
      </c>
      <c r="M218" s="170">
        <f t="shared" si="26"/>
        <v>0</v>
      </c>
      <c r="N218" s="170">
        <f t="shared" si="26"/>
        <v>0</v>
      </c>
      <c r="O218" s="170">
        <f t="shared" si="26"/>
        <v>0</v>
      </c>
      <c r="P218" s="170">
        <f t="shared" si="26"/>
        <v>0</v>
      </c>
      <c r="Q218" s="170">
        <f t="shared" si="26"/>
        <v>0</v>
      </c>
      <c r="R218" s="170">
        <f t="shared" si="26"/>
        <v>0</v>
      </c>
      <c r="S218" s="170">
        <f t="shared" si="26"/>
        <v>0</v>
      </c>
      <c r="T218" s="170">
        <f t="shared" si="26"/>
        <v>0</v>
      </c>
      <c r="U218" s="170">
        <f t="shared" si="26"/>
        <v>0</v>
      </c>
      <c r="V218" s="170">
        <f t="shared" si="26"/>
        <v>0</v>
      </c>
      <c r="W218" s="170">
        <f t="shared" si="26"/>
        <v>0</v>
      </c>
      <c r="X218" s="170">
        <f t="shared" si="26"/>
        <v>0</v>
      </c>
      <c r="Y218" s="170">
        <f t="shared" si="26"/>
        <v>0</v>
      </c>
      <c r="Z218" s="170">
        <f t="shared" si="26"/>
        <v>0</v>
      </c>
      <c r="AA218" s="154"/>
      <c r="AB218" s="170">
        <f>SUM(AB203:AB217)</f>
        <v>0</v>
      </c>
      <c r="AC218" s="170">
        <f>SUM(AC203:AC217)</f>
        <v>0</v>
      </c>
      <c r="AD218" s="953"/>
      <c r="AE218" s="953"/>
      <c r="AF218" s="953"/>
      <c r="AG218" s="1354"/>
      <c r="AH218" s="1354"/>
    </row>
    <row r="219" spans="1:34" ht="13.5" customHeight="1">
      <c r="A219" s="192"/>
      <c r="B219" s="40"/>
      <c r="C219" s="1648" t="str">
        <f>Budget!B218</f>
        <v>PROPS DEPARTMENT</v>
      </c>
      <c r="D219" s="1648"/>
      <c r="E219" s="1648"/>
      <c r="F219" s="1648"/>
      <c r="G219" s="1648"/>
      <c r="H219" s="1648"/>
      <c r="I219" s="831"/>
      <c r="J219" s="831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75"/>
      <c r="AC219" s="941"/>
      <c r="AD219" s="953"/>
      <c r="AE219" s="953"/>
      <c r="AF219" s="953"/>
      <c r="AG219" s="1354"/>
      <c r="AH219" s="1354"/>
    </row>
    <row r="220" spans="1:34" ht="13.5" customHeight="1">
      <c r="A220" s="192"/>
      <c r="B220" s="121"/>
      <c r="C220" s="407" t="str">
        <f>Budget!B219</f>
        <v>CREW</v>
      </c>
      <c r="D220" s="407"/>
      <c r="E220" s="407"/>
      <c r="F220" s="407"/>
      <c r="G220" s="407"/>
      <c r="H220" s="33"/>
      <c r="I220" s="827"/>
      <c r="J220" s="827"/>
      <c r="K220" s="125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174"/>
      <c r="AC220" s="937"/>
      <c r="AD220" s="953"/>
      <c r="AE220" s="953"/>
      <c r="AF220" s="953"/>
      <c r="AG220" s="1354"/>
      <c r="AH220" s="1354"/>
    </row>
    <row r="221" spans="1:34" ht="13.5" customHeight="1">
      <c r="A221" s="191"/>
      <c r="B221" s="403">
        <f>Budget!A220</f>
        <v>0</v>
      </c>
      <c r="C221" s="1149"/>
      <c r="D221" s="404"/>
      <c r="E221" s="404"/>
      <c r="F221" s="404"/>
      <c r="G221" s="405"/>
      <c r="H221" s="62">
        <f>Budget!K220</f>
        <v>0</v>
      </c>
      <c r="I221" s="873">
        <f>Budget!I220</f>
        <v>0</v>
      </c>
      <c r="J221" s="873">
        <f>Budget!J220</f>
        <v>0</v>
      </c>
      <c r="K221" s="552">
        <f>Budget!R220</f>
        <v>0</v>
      </c>
      <c r="L221" s="171"/>
      <c r="M221" s="171"/>
      <c r="N221" s="171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4"/>
      <c r="AB221" s="59">
        <f>H221-SUM(K221:AA221)-AC221</f>
        <v>0</v>
      </c>
      <c r="AC221" s="171">
        <f>Budget!Q220</f>
        <v>0</v>
      </c>
      <c r="AD221" s="955"/>
      <c r="AE221" s="955"/>
      <c r="AF221" s="955"/>
      <c r="AG221" s="1411"/>
      <c r="AH221" s="1411"/>
    </row>
    <row r="222" spans="1:34" ht="13.5" customHeight="1">
      <c r="A222" s="191"/>
      <c r="B222" s="403">
        <f>Budget!A221</f>
        <v>0</v>
      </c>
      <c r="C222" s="1149"/>
      <c r="D222" s="404"/>
      <c r="E222" s="404"/>
      <c r="F222" s="404"/>
      <c r="G222" s="405"/>
      <c r="H222" s="62">
        <f>Budget!K221</f>
        <v>0</v>
      </c>
      <c r="I222" s="873">
        <f>Budget!I221</f>
        <v>0</v>
      </c>
      <c r="J222" s="873">
        <f>Budget!J221</f>
        <v>0</v>
      </c>
      <c r="K222" s="552">
        <f>Budget!R221</f>
        <v>0</v>
      </c>
      <c r="L222" s="171"/>
      <c r="M222" s="171"/>
      <c r="N222" s="171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7"/>
      <c r="AB222" s="59">
        <f>H222-SUM(K222:AA222)-AC222</f>
        <v>0</v>
      </c>
      <c r="AC222" s="171">
        <f>Budget!Q221</f>
        <v>0</v>
      </c>
      <c r="AD222" s="955"/>
      <c r="AE222" s="955"/>
      <c r="AF222" s="955"/>
      <c r="AG222" s="1411"/>
      <c r="AH222" s="1411"/>
    </row>
    <row r="223" spans="1:34" ht="13.5" customHeight="1">
      <c r="A223" s="191"/>
      <c r="B223" s="403">
        <f>Budget!A222</f>
        <v>0</v>
      </c>
      <c r="C223" s="1149"/>
      <c r="D223" s="404"/>
      <c r="E223" s="404"/>
      <c r="F223" s="404"/>
      <c r="G223" s="405"/>
      <c r="H223" s="62">
        <f>Budget!K222</f>
        <v>0</v>
      </c>
      <c r="I223" s="873">
        <f>Budget!I222</f>
        <v>0</v>
      </c>
      <c r="J223" s="873">
        <f>Budget!J222</f>
        <v>0</v>
      </c>
      <c r="K223" s="552">
        <f>Budget!R222</f>
        <v>0</v>
      </c>
      <c r="L223" s="171"/>
      <c r="M223" s="171"/>
      <c r="N223" s="171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7"/>
      <c r="AB223" s="59">
        <f>H223-SUM(K223:AA223)-AC223</f>
        <v>0</v>
      </c>
      <c r="AC223" s="171">
        <f>Budget!Q222</f>
        <v>0</v>
      </c>
      <c r="AD223" s="955"/>
      <c r="AE223" s="955"/>
      <c r="AF223" s="955"/>
      <c r="AG223" s="1411"/>
      <c r="AH223" s="1411"/>
    </row>
    <row r="224" spans="1:34" ht="13.5" customHeight="1">
      <c r="A224" s="192"/>
      <c r="B224" s="122"/>
      <c r="C224" s="407" t="str">
        <f>Budget!B223</f>
        <v>PROPS/EQUIPMENT HIRE</v>
      </c>
      <c r="D224" s="407"/>
      <c r="E224" s="407"/>
      <c r="F224" s="407"/>
      <c r="G224" s="407"/>
      <c r="H224" s="33"/>
      <c r="I224" s="33"/>
      <c r="J224" s="33"/>
      <c r="K224" s="125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174"/>
      <c r="AC224" s="937"/>
      <c r="AD224" s="953"/>
      <c r="AE224" s="953"/>
      <c r="AF224" s="953"/>
      <c r="AG224" s="1354"/>
      <c r="AH224" s="1354"/>
    </row>
    <row r="225" spans="1:34" ht="13.5" customHeight="1">
      <c r="A225" s="191"/>
      <c r="B225" s="29" t="str">
        <f>Budget!A224</f>
        <v>J02-01</v>
      </c>
      <c r="C225" s="403">
        <f>Budget!B224</f>
        <v>0</v>
      </c>
      <c r="D225" s="404"/>
      <c r="E225" s="404"/>
      <c r="F225" s="404"/>
      <c r="G225" s="405"/>
      <c r="H225" s="62">
        <f>Budget!K224</f>
        <v>0</v>
      </c>
      <c r="I225" s="873">
        <f>Budget!I224</f>
        <v>0</v>
      </c>
      <c r="J225" s="873">
        <f>Budget!J224</f>
        <v>0</v>
      </c>
      <c r="K225" s="552">
        <f>Budget!R224</f>
        <v>0</v>
      </c>
      <c r="L225" s="171"/>
      <c r="M225" s="171"/>
      <c r="N225" s="171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4"/>
      <c r="AB225" s="59">
        <f>H225-SUM(K225:AA225)-AC225</f>
        <v>0</v>
      </c>
      <c r="AC225" s="171">
        <f>Budget!Q224</f>
        <v>0</v>
      </c>
      <c r="AD225" s="955"/>
      <c r="AE225" s="955"/>
      <c r="AF225" s="955"/>
      <c r="AG225" s="1411"/>
      <c r="AH225" s="1411"/>
    </row>
    <row r="226" spans="1:34" ht="13.5" customHeight="1">
      <c r="A226" s="192"/>
      <c r="B226" s="29" t="str">
        <f>Budget!A225</f>
        <v>J02-02</v>
      </c>
      <c r="C226" s="403">
        <f>Budget!B225</f>
        <v>0</v>
      </c>
      <c r="D226" s="404"/>
      <c r="E226" s="404"/>
      <c r="F226" s="404"/>
      <c r="G226" s="405"/>
      <c r="H226" s="62">
        <f>Budget!K225</f>
        <v>0</v>
      </c>
      <c r="I226" s="873">
        <f>Budget!I225</f>
        <v>0</v>
      </c>
      <c r="J226" s="873">
        <f>Budget!J225</f>
        <v>0</v>
      </c>
      <c r="K226" s="552">
        <f>Budget!R225</f>
        <v>0</v>
      </c>
      <c r="L226" s="171"/>
      <c r="M226" s="171"/>
      <c r="N226" s="171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7"/>
      <c r="AB226" s="59">
        <f t="shared" ref="AB226:AB229" si="27">H226-SUM(K226:AA226)-AC226</f>
        <v>0</v>
      </c>
      <c r="AC226" s="171">
        <f>Budget!Q225</f>
        <v>0</v>
      </c>
      <c r="AD226" s="955"/>
      <c r="AE226" s="955"/>
      <c r="AF226" s="955"/>
      <c r="AG226" s="1411"/>
      <c r="AH226" s="1411"/>
    </row>
    <row r="227" spans="1:34" ht="13.5" customHeight="1">
      <c r="A227" s="192"/>
      <c r="B227" s="29" t="str">
        <f>Budget!A226</f>
        <v>J02-03</v>
      </c>
      <c r="C227" s="403">
        <f>Budget!B226</f>
        <v>0</v>
      </c>
      <c r="D227" s="404"/>
      <c r="E227" s="404"/>
      <c r="F227" s="404"/>
      <c r="G227" s="405"/>
      <c r="H227" s="62">
        <f>Budget!K226</f>
        <v>0</v>
      </c>
      <c r="I227" s="873">
        <f>Budget!I226</f>
        <v>0</v>
      </c>
      <c r="J227" s="873">
        <f>Budget!J226</f>
        <v>0</v>
      </c>
      <c r="K227" s="552">
        <f>Budget!R226</f>
        <v>0</v>
      </c>
      <c r="L227" s="171"/>
      <c r="M227" s="171"/>
      <c r="N227" s="171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7"/>
      <c r="AB227" s="59">
        <f t="shared" si="27"/>
        <v>0</v>
      </c>
      <c r="AC227" s="171">
        <f>Budget!Q226</f>
        <v>0</v>
      </c>
      <c r="AD227" s="955"/>
      <c r="AE227" s="955"/>
      <c r="AF227" s="955"/>
      <c r="AG227" s="1411"/>
      <c r="AH227" s="1411"/>
    </row>
    <row r="228" spans="1:34" ht="13.5" customHeight="1">
      <c r="A228" s="192"/>
      <c r="B228" s="29" t="str">
        <f>Budget!A227</f>
        <v>J02-04</v>
      </c>
      <c r="C228" s="403">
        <f>Budget!B227</f>
        <v>0</v>
      </c>
      <c r="D228" s="404"/>
      <c r="E228" s="404"/>
      <c r="F228" s="404"/>
      <c r="G228" s="405"/>
      <c r="H228" s="62">
        <f>Budget!K227</f>
        <v>0</v>
      </c>
      <c r="I228" s="873">
        <f>Budget!I227</f>
        <v>0</v>
      </c>
      <c r="J228" s="873">
        <f>Budget!J227</f>
        <v>0</v>
      </c>
      <c r="K228" s="552">
        <f>Budget!R227</f>
        <v>0</v>
      </c>
      <c r="L228" s="171"/>
      <c r="M228" s="171"/>
      <c r="N228" s="171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7"/>
      <c r="AB228" s="59">
        <f t="shared" si="27"/>
        <v>0</v>
      </c>
      <c r="AC228" s="171">
        <f>Budget!Q227</f>
        <v>0</v>
      </c>
      <c r="AD228" s="955"/>
      <c r="AE228" s="955"/>
      <c r="AF228" s="955"/>
      <c r="AG228" s="1411"/>
      <c r="AH228" s="1411"/>
    </row>
    <row r="229" spans="1:34" ht="13.5" customHeight="1">
      <c r="B229" s="29" t="str">
        <f>Budget!A228</f>
        <v>J02-05</v>
      </c>
      <c r="C229" s="403">
        <f>Budget!B228</f>
        <v>0</v>
      </c>
      <c r="D229" s="404"/>
      <c r="E229" s="404"/>
      <c r="F229" s="404"/>
      <c r="G229" s="405"/>
      <c r="H229" s="62">
        <f>Budget!K228</f>
        <v>0</v>
      </c>
      <c r="I229" s="873">
        <f>Budget!I228</f>
        <v>0</v>
      </c>
      <c r="J229" s="873">
        <f>Budget!J228</f>
        <v>0</v>
      </c>
      <c r="K229" s="552">
        <f>Budget!R228</f>
        <v>0</v>
      </c>
      <c r="L229" s="171"/>
      <c r="M229" s="171"/>
      <c r="N229" s="171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7"/>
      <c r="AB229" s="59">
        <f t="shared" si="27"/>
        <v>0</v>
      </c>
      <c r="AC229" s="171">
        <f>Budget!Q228</f>
        <v>0</v>
      </c>
      <c r="AD229" s="955"/>
      <c r="AE229" s="955"/>
      <c r="AF229" s="955"/>
      <c r="AG229" s="1411"/>
      <c r="AH229" s="1411"/>
    </row>
    <row r="230" spans="1:34" ht="13.5" customHeight="1">
      <c r="B230" s="122"/>
      <c r="C230" s="407" t="str">
        <f>Budget!B229</f>
        <v>PURCHASES: ASSETS</v>
      </c>
      <c r="D230" s="407"/>
      <c r="E230" s="407"/>
      <c r="F230" s="407"/>
      <c r="G230" s="407"/>
      <c r="H230" s="33"/>
      <c r="I230" s="33"/>
      <c r="J230" s="33"/>
      <c r="K230" s="125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612"/>
      <c r="AC230" s="938"/>
      <c r="AD230" s="953"/>
      <c r="AE230" s="953"/>
      <c r="AF230" s="953"/>
      <c r="AG230" s="1354"/>
      <c r="AH230" s="1354"/>
    </row>
    <row r="231" spans="1:34" ht="13.5" customHeight="1">
      <c r="A231" s="191"/>
      <c r="B231" s="29" t="str">
        <f>Budget!A230</f>
        <v>J03-01</v>
      </c>
      <c r="C231" s="403">
        <f>Budget!B230</f>
        <v>0</v>
      </c>
      <c r="D231" s="404"/>
      <c r="E231" s="404"/>
      <c r="F231" s="404"/>
      <c r="G231" s="405"/>
      <c r="H231" s="62">
        <f>Budget!K230</f>
        <v>0</v>
      </c>
      <c r="I231" s="873">
        <f>Budget!I230</f>
        <v>0</v>
      </c>
      <c r="J231" s="873">
        <f>Budget!J230</f>
        <v>0</v>
      </c>
      <c r="K231" s="552">
        <f>Budget!R230</f>
        <v>0</v>
      </c>
      <c r="L231" s="171"/>
      <c r="M231" s="171"/>
      <c r="N231" s="171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4"/>
      <c r="AB231" s="59">
        <f>H231-SUM(K231:AA231)-AC231</f>
        <v>0</v>
      </c>
      <c r="AC231" s="171">
        <f>Budget!Q230</f>
        <v>0</v>
      </c>
      <c r="AD231" s="955"/>
      <c r="AE231" s="955"/>
      <c r="AF231" s="955"/>
      <c r="AG231" s="1411"/>
      <c r="AH231" s="1411"/>
    </row>
    <row r="232" spans="1:34" ht="13.5" customHeight="1">
      <c r="A232" s="191"/>
      <c r="B232" s="29" t="str">
        <f>Budget!A231</f>
        <v>J03-02</v>
      </c>
      <c r="C232" s="403">
        <f>Budget!B231</f>
        <v>0</v>
      </c>
      <c r="D232" s="404"/>
      <c r="E232" s="404"/>
      <c r="F232" s="404"/>
      <c r="G232" s="405"/>
      <c r="H232" s="62">
        <f>Budget!K231</f>
        <v>0</v>
      </c>
      <c r="I232" s="873">
        <f>Budget!I231</f>
        <v>0</v>
      </c>
      <c r="J232" s="873">
        <f>Budget!J231</f>
        <v>0</v>
      </c>
      <c r="K232" s="552">
        <f>Budget!R231</f>
        <v>0</v>
      </c>
      <c r="L232" s="171"/>
      <c r="M232" s="171"/>
      <c r="N232" s="171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7"/>
      <c r="AB232" s="59">
        <f>H232-SUM(K232:AA232)-AC232</f>
        <v>0</v>
      </c>
      <c r="AC232" s="171">
        <f>Budget!Q231</f>
        <v>0</v>
      </c>
      <c r="AD232" s="955"/>
      <c r="AE232" s="955"/>
      <c r="AF232" s="955"/>
      <c r="AG232" s="1411"/>
      <c r="AH232" s="1411"/>
    </row>
    <row r="233" spans="1:34" ht="13.5" customHeight="1">
      <c r="B233" s="122"/>
      <c r="C233" s="407" t="str">
        <f>Budget!B232</f>
        <v>PURCHASES: CONSUMABLES</v>
      </c>
      <c r="D233" s="407"/>
      <c r="E233" s="407"/>
      <c r="F233" s="407"/>
      <c r="G233" s="407"/>
      <c r="H233" s="33"/>
      <c r="I233" s="33"/>
      <c r="J233" s="33"/>
      <c r="K233" s="125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612"/>
      <c r="AC233" s="938"/>
      <c r="AD233" s="953"/>
      <c r="AE233" s="953"/>
      <c r="AF233" s="953"/>
      <c r="AG233" s="1354"/>
      <c r="AH233" s="1354"/>
    </row>
    <row r="234" spans="1:34" ht="13.5" customHeight="1">
      <c r="B234" s="29" t="str">
        <f>Budget!A233</f>
        <v>J04-01</v>
      </c>
      <c r="C234" s="403">
        <f>Budget!B233</f>
        <v>0</v>
      </c>
      <c r="D234" s="404"/>
      <c r="E234" s="404"/>
      <c r="F234" s="404"/>
      <c r="G234" s="405"/>
      <c r="H234" s="62">
        <f>Budget!K233</f>
        <v>0</v>
      </c>
      <c r="I234" s="873">
        <f>Budget!I233</f>
        <v>0</v>
      </c>
      <c r="J234" s="873">
        <f>Budget!J233</f>
        <v>0</v>
      </c>
      <c r="K234" s="552">
        <f>Budget!R233</f>
        <v>0</v>
      </c>
      <c r="L234" s="171"/>
      <c r="M234" s="171"/>
      <c r="N234" s="171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4"/>
      <c r="AB234" s="59">
        <f>H234-SUM(K234:AA234)-AC234</f>
        <v>0</v>
      </c>
      <c r="AC234" s="171">
        <f>Budget!Q233</f>
        <v>0</v>
      </c>
      <c r="AD234" s="955"/>
      <c r="AE234" s="955"/>
      <c r="AF234" s="955"/>
      <c r="AG234" s="1411"/>
      <c r="AH234" s="1411"/>
    </row>
    <row r="235" spans="1:34" s="28" customFormat="1" ht="13.5" customHeight="1" thickBot="1">
      <c r="B235" s="41"/>
      <c r="C235" s="392"/>
      <c r="D235" s="392"/>
      <c r="E235" s="392"/>
      <c r="F235" s="392"/>
      <c r="G235" s="44" t="s">
        <v>133</v>
      </c>
      <c r="H235" s="56">
        <f>SUM(H221:H234)</f>
        <v>0</v>
      </c>
      <c r="I235" s="1642" t="b">
        <f>H235=Summary!G34</f>
        <v>1</v>
      </c>
      <c r="J235" s="1643"/>
      <c r="K235" s="170">
        <f t="shared" ref="K235:Z235" si="28">SUM(K221:K234)</f>
        <v>0</v>
      </c>
      <c r="L235" s="170">
        <f t="shared" si="28"/>
        <v>0</v>
      </c>
      <c r="M235" s="170">
        <f t="shared" si="28"/>
        <v>0</v>
      </c>
      <c r="N235" s="170">
        <f t="shared" si="28"/>
        <v>0</v>
      </c>
      <c r="O235" s="170">
        <f t="shared" si="28"/>
        <v>0</v>
      </c>
      <c r="P235" s="170">
        <f t="shared" si="28"/>
        <v>0</v>
      </c>
      <c r="Q235" s="170">
        <f t="shared" si="28"/>
        <v>0</v>
      </c>
      <c r="R235" s="170">
        <f t="shared" si="28"/>
        <v>0</v>
      </c>
      <c r="S235" s="170">
        <f t="shared" si="28"/>
        <v>0</v>
      </c>
      <c r="T235" s="170">
        <f t="shared" si="28"/>
        <v>0</v>
      </c>
      <c r="U235" s="170">
        <f t="shared" si="28"/>
        <v>0</v>
      </c>
      <c r="V235" s="170">
        <f t="shared" si="28"/>
        <v>0</v>
      </c>
      <c r="W235" s="170">
        <f t="shared" si="28"/>
        <v>0</v>
      </c>
      <c r="X235" s="170">
        <f t="shared" si="28"/>
        <v>0</v>
      </c>
      <c r="Y235" s="170">
        <f t="shared" si="28"/>
        <v>0</v>
      </c>
      <c r="Z235" s="170">
        <f t="shared" si="28"/>
        <v>0</v>
      </c>
      <c r="AA235" s="154"/>
      <c r="AB235" s="170">
        <f>SUM(AB221:AB234)</f>
        <v>0</v>
      </c>
      <c r="AC235" s="170">
        <f>SUM(AC221:AC234)</f>
        <v>0</v>
      </c>
      <c r="AD235" s="953"/>
      <c r="AE235" s="953"/>
      <c r="AF235" s="953"/>
      <c r="AG235" s="1354"/>
      <c r="AH235" s="1354"/>
    </row>
    <row r="236" spans="1:34" ht="13.5" customHeight="1">
      <c r="A236" s="192"/>
      <c r="B236" s="40"/>
      <c r="C236" s="1648" t="str">
        <f>Budget!B236</f>
        <v>WARDROBE</v>
      </c>
      <c r="D236" s="1648"/>
      <c r="E236" s="1648"/>
      <c r="F236" s="1648"/>
      <c r="G236" s="1648"/>
      <c r="H236" s="1648"/>
      <c r="I236" s="826"/>
      <c r="J236" s="826"/>
      <c r="K236" s="118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176"/>
      <c r="AC236" s="936"/>
      <c r="AD236" s="953"/>
      <c r="AE236" s="953"/>
      <c r="AF236" s="953"/>
      <c r="AG236" s="1354"/>
      <c r="AH236" s="1354"/>
    </row>
    <row r="237" spans="1:34" ht="13.5" customHeight="1">
      <c r="A237" s="192"/>
      <c r="B237" s="121"/>
      <c r="C237" s="407" t="str">
        <f>Budget!B237</f>
        <v>CREW</v>
      </c>
      <c r="D237" s="407"/>
      <c r="E237" s="407"/>
      <c r="F237" s="407"/>
      <c r="G237" s="407"/>
      <c r="H237" s="33"/>
      <c r="I237" s="827"/>
      <c r="J237" s="827"/>
      <c r="K237" s="125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174"/>
      <c r="AC237" s="937"/>
      <c r="AD237" s="953"/>
      <c r="AE237" s="953"/>
      <c r="AF237" s="953"/>
      <c r="AG237" s="1354"/>
      <c r="AH237" s="1354"/>
    </row>
    <row r="238" spans="1:34" ht="13.5" customHeight="1">
      <c r="B238" s="403">
        <f>Budget!A238</f>
        <v>0</v>
      </c>
      <c r="C238" s="1149"/>
      <c r="D238" s="404"/>
      <c r="E238" s="404"/>
      <c r="F238" s="404"/>
      <c r="G238" s="405"/>
      <c r="H238" s="62">
        <f>Budget!K238</f>
        <v>0</v>
      </c>
      <c r="I238" s="873">
        <f>Budget!I238</f>
        <v>0</v>
      </c>
      <c r="J238" s="873">
        <f>Budget!J238</f>
        <v>0</v>
      </c>
      <c r="K238" s="552">
        <f>Budget!R238</f>
        <v>0</v>
      </c>
      <c r="L238" s="171"/>
      <c r="M238" s="171"/>
      <c r="N238" s="171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4"/>
      <c r="AB238" s="59">
        <f>H238-SUM(K238:AA238)-AC238</f>
        <v>0</v>
      </c>
      <c r="AC238" s="171">
        <f>Budget!Q238</f>
        <v>0</v>
      </c>
      <c r="AD238" s="955"/>
      <c r="AE238" s="955"/>
      <c r="AF238" s="955"/>
      <c r="AG238" s="1411"/>
      <c r="AH238" s="1411"/>
    </row>
    <row r="239" spans="1:34" ht="13.5" customHeight="1">
      <c r="B239" s="403">
        <f>Budget!A239</f>
        <v>0</v>
      </c>
      <c r="C239" s="1149"/>
      <c r="D239" s="404"/>
      <c r="E239" s="404"/>
      <c r="F239" s="404"/>
      <c r="G239" s="405"/>
      <c r="H239" s="62">
        <f>Budget!K239</f>
        <v>0</v>
      </c>
      <c r="I239" s="873">
        <f>Budget!I239</f>
        <v>0</v>
      </c>
      <c r="J239" s="873">
        <f>Budget!J239</f>
        <v>0</v>
      </c>
      <c r="K239" s="552">
        <f>Budget!R239</f>
        <v>0</v>
      </c>
      <c r="L239" s="171"/>
      <c r="M239" s="171"/>
      <c r="N239" s="171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7"/>
      <c r="AB239" s="59">
        <f>H239-SUM(K239:AA239)-AC239</f>
        <v>0</v>
      </c>
      <c r="AC239" s="171">
        <f>Budget!Q239</f>
        <v>0</v>
      </c>
      <c r="AD239" s="955"/>
      <c r="AE239" s="955"/>
      <c r="AF239" s="955"/>
      <c r="AG239" s="1411"/>
      <c r="AH239" s="1411"/>
    </row>
    <row r="240" spans="1:34" ht="13.5" customHeight="1">
      <c r="B240" s="403">
        <f>Budget!A240</f>
        <v>0</v>
      </c>
      <c r="C240" s="1149"/>
      <c r="D240" s="404"/>
      <c r="E240" s="404"/>
      <c r="F240" s="404"/>
      <c r="G240" s="405"/>
      <c r="H240" s="62">
        <f>Budget!K240</f>
        <v>0</v>
      </c>
      <c r="I240" s="873">
        <f>Budget!I240</f>
        <v>0</v>
      </c>
      <c r="J240" s="873">
        <f>Budget!J240</f>
        <v>0</v>
      </c>
      <c r="K240" s="552">
        <f>Budget!R240</f>
        <v>0</v>
      </c>
      <c r="L240" s="171"/>
      <c r="M240" s="171"/>
      <c r="N240" s="171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7"/>
      <c r="AB240" s="59">
        <f>H240-SUM(K240:AA240)-AC240</f>
        <v>0</v>
      </c>
      <c r="AC240" s="171">
        <f>Budget!Q240</f>
        <v>0</v>
      </c>
      <c r="AD240" s="955"/>
      <c r="AE240" s="955"/>
      <c r="AF240" s="955"/>
      <c r="AG240" s="1411"/>
      <c r="AH240" s="1411"/>
    </row>
    <row r="241" spans="1:34" ht="13.5" customHeight="1">
      <c r="B241" s="403">
        <f>Budget!A241</f>
        <v>0</v>
      </c>
      <c r="C241" s="1149"/>
      <c r="D241" s="404"/>
      <c r="E241" s="404"/>
      <c r="F241" s="404"/>
      <c r="G241" s="405"/>
      <c r="H241" s="62">
        <f>Budget!K241</f>
        <v>0</v>
      </c>
      <c r="I241" s="873">
        <f>Budget!I241</f>
        <v>0</v>
      </c>
      <c r="J241" s="873">
        <f>Budget!J241</f>
        <v>0</v>
      </c>
      <c r="K241" s="552">
        <f>Budget!R241</f>
        <v>0</v>
      </c>
      <c r="L241" s="171"/>
      <c r="M241" s="171"/>
      <c r="N241" s="171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7"/>
      <c r="AB241" s="59">
        <f>H241-SUM(K241:AA241)-AC241</f>
        <v>0</v>
      </c>
      <c r="AC241" s="171">
        <f>Budget!Q241</f>
        <v>0</v>
      </c>
      <c r="AD241" s="955"/>
      <c r="AE241" s="955"/>
      <c r="AF241" s="955"/>
      <c r="AG241" s="1411"/>
      <c r="AH241" s="1411"/>
    </row>
    <row r="242" spans="1:34" ht="13.5" customHeight="1">
      <c r="B242" s="403">
        <f>Budget!A242</f>
        <v>0</v>
      </c>
      <c r="C242" s="1149"/>
      <c r="D242" s="404"/>
      <c r="E242" s="404"/>
      <c r="F242" s="404"/>
      <c r="G242" s="405"/>
      <c r="H242" s="62">
        <f>Budget!K242</f>
        <v>0</v>
      </c>
      <c r="I242" s="873">
        <f>Budget!I242</f>
        <v>0</v>
      </c>
      <c r="J242" s="873">
        <f>Budget!J242</f>
        <v>0</v>
      </c>
      <c r="K242" s="552">
        <f>Budget!R242</f>
        <v>0</v>
      </c>
      <c r="L242" s="171"/>
      <c r="M242" s="171"/>
      <c r="N242" s="171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7"/>
      <c r="AB242" s="59">
        <f>H242-SUM(K242:AA242)-AC242</f>
        <v>0</v>
      </c>
      <c r="AC242" s="171">
        <f>Budget!Q242</f>
        <v>0</v>
      </c>
      <c r="AD242" s="955"/>
      <c r="AE242" s="955"/>
      <c r="AF242" s="955"/>
      <c r="AG242" s="1411"/>
      <c r="AH242" s="1411"/>
    </row>
    <row r="243" spans="1:34" ht="13.5" customHeight="1">
      <c r="B243" s="122"/>
      <c r="C243" s="407" t="str">
        <f>Budget!B243</f>
        <v>WARDROBE/EQUIPMENT HIRE</v>
      </c>
      <c r="D243" s="407"/>
      <c r="E243" s="407"/>
      <c r="F243" s="407"/>
      <c r="G243" s="407"/>
      <c r="H243" s="33"/>
      <c r="I243" s="33"/>
      <c r="J243" s="33"/>
      <c r="K243" s="135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6"/>
      <c r="AB243" s="613"/>
      <c r="AC243" s="942"/>
      <c r="AD243" s="953"/>
      <c r="AE243" s="953"/>
      <c r="AF243" s="953"/>
      <c r="AG243" s="1354"/>
      <c r="AH243" s="1354"/>
    </row>
    <row r="244" spans="1:34" ht="13.5" customHeight="1">
      <c r="B244" s="29" t="str">
        <f>Budget!A244</f>
        <v>K02-01</v>
      </c>
      <c r="C244" s="403">
        <f>Budget!B244</f>
        <v>0</v>
      </c>
      <c r="D244" s="404"/>
      <c r="E244" s="404"/>
      <c r="F244" s="404"/>
      <c r="G244" s="405"/>
      <c r="H244" s="62">
        <f>Budget!K244</f>
        <v>0</v>
      </c>
      <c r="I244" s="873">
        <f>Budget!I244</f>
        <v>0</v>
      </c>
      <c r="J244" s="873">
        <f>Budget!J244</f>
        <v>0</v>
      </c>
      <c r="K244" s="552">
        <f>Budget!R244</f>
        <v>0</v>
      </c>
      <c r="L244" s="171"/>
      <c r="M244" s="171"/>
      <c r="N244" s="171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4"/>
      <c r="AB244" s="59">
        <f>H244-SUM(K244:AA244)-AC244</f>
        <v>0</v>
      </c>
      <c r="AC244" s="171">
        <f>Budget!Q244</f>
        <v>0</v>
      </c>
      <c r="AD244" s="955"/>
      <c r="AE244" s="955"/>
      <c r="AF244" s="955"/>
      <c r="AG244" s="1411"/>
      <c r="AH244" s="1411"/>
    </row>
    <row r="245" spans="1:34" ht="13.5" customHeight="1">
      <c r="B245" s="29" t="str">
        <f>Budget!A245</f>
        <v>K02-02</v>
      </c>
      <c r="C245" s="403">
        <f>Budget!B245</f>
        <v>0</v>
      </c>
      <c r="D245" s="404"/>
      <c r="E245" s="404"/>
      <c r="F245" s="404"/>
      <c r="G245" s="405"/>
      <c r="H245" s="62">
        <f>Budget!K245</f>
        <v>0</v>
      </c>
      <c r="I245" s="873">
        <f>Budget!I245</f>
        <v>0</v>
      </c>
      <c r="J245" s="873">
        <f>Budget!J245</f>
        <v>0</v>
      </c>
      <c r="K245" s="552">
        <f>Budget!R245</f>
        <v>0</v>
      </c>
      <c r="L245" s="171"/>
      <c r="M245" s="171"/>
      <c r="N245" s="171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7"/>
      <c r="AB245" s="59">
        <f t="shared" ref="AB245:AB248" si="29">H245-SUM(K245:AA245)-AC245</f>
        <v>0</v>
      </c>
      <c r="AC245" s="171">
        <f>Budget!Q245</f>
        <v>0</v>
      </c>
      <c r="AD245" s="955"/>
      <c r="AE245" s="955"/>
      <c r="AF245" s="955"/>
      <c r="AG245" s="1411"/>
      <c r="AH245" s="1411"/>
    </row>
    <row r="246" spans="1:34" ht="13.5" customHeight="1">
      <c r="B246" s="29" t="str">
        <f>Budget!A246</f>
        <v>K02-03</v>
      </c>
      <c r="C246" s="403">
        <f>Budget!B246</f>
        <v>0</v>
      </c>
      <c r="D246" s="404"/>
      <c r="E246" s="404"/>
      <c r="F246" s="404"/>
      <c r="G246" s="405"/>
      <c r="H246" s="62">
        <f>Budget!K246</f>
        <v>0</v>
      </c>
      <c r="I246" s="873">
        <f>Budget!I246</f>
        <v>0</v>
      </c>
      <c r="J246" s="873">
        <f>Budget!J246</f>
        <v>0</v>
      </c>
      <c r="K246" s="552">
        <f>Budget!R246</f>
        <v>0</v>
      </c>
      <c r="L246" s="171"/>
      <c r="M246" s="171"/>
      <c r="N246" s="171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7"/>
      <c r="AB246" s="59">
        <f t="shared" si="29"/>
        <v>0</v>
      </c>
      <c r="AC246" s="171">
        <f>Budget!Q246</f>
        <v>0</v>
      </c>
      <c r="AD246" s="955"/>
      <c r="AE246" s="955"/>
      <c r="AF246" s="955"/>
      <c r="AG246" s="1411"/>
      <c r="AH246" s="1411"/>
    </row>
    <row r="247" spans="1:34" ht="13.5" customHeight="1">
      <c r="B247" s="29" t="str">
        <f>Budget!A247</f>
        <v>K02-04</v>
      </c>
      <c r="C247" s="403">
        <f>Budget!B247</f>
        <v>0</v>
      </c>
      <c r="D247" s="404"/>
      <c r="E247" s="404"/>
      <c r="F247" s="404"/>
      <c r="G247" s="405"/>
      <c r="H247" s="62">
        <f>Budget!K247</f>
        <v>0</v>
      </c>
      <c r="I247" s="873">
        <f>Budget!I247</f>
        <v>0</v>
      </c>
      <c r="J247" s="873">
        <f>Budget!J247</f>
        <v>0</v>
      </c>
      <c r="K247" s="552">
        <f>Budget!R247</f>
        <v>0</v>
      </c>
      <c r="L247" s="171"/>
      <c r="M247" s="171"/>
      <c r="N247" s="171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7"/>
      <c r="AB247" s="59">
        <f t="shared" si="29"/>
        <v>0</v>
      </c>
      <c r="AC247" s="171">
        <f>Budget!Q247</f>
        <v>0</v>
      </c>
      <c r="AD247" s="955"/>
      <c r="AE247" s="955"/>
      <c r="AF247" s="955"/>
      <c r="AG247" s="1411"/>
      <c r="AH247" s="1411"/>
    </row>
    <row r="248" spans="1:34" ht="13.5" customHeight="1">
      <c r="B248" s="29" t="str">
        <f>Budget!A248</f>
        <v>K02-05</v>
      </c>
      <c r="C248" s="403">
        <f>Budget!B248</f>
        <v>0</v>
      </c>
      <c r="D248" s="404"/>
      <c r="E248" s="404"/>
      <c r="F248" s="404"/>
      <c r="G248" s="405"/>
      <c r="H248" s="62">
        <f>Budget!K248</f>
        <v>0</v>
      </c>
      <c r="I248" s="873">
        <f>Budget!I248</f>
        <v>0</v>
      </c>
      <c r="J248" s="873">
        <f>Budget!J248</f>
        <v>0</v>
      </c>
      <c r="K248" s="552">
        <f>Budget!R248</f>
        <v>0</v>
      </c>
      <c r="L248" s="171"/>
      <c r="M248" s="171"/>
      <c r="N248" s="171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7"/>
      <c r="AB248" s="59">
        <f t="shared" si="29"/>
        <v>0</v>
      </c>
      <c r="AC248" s="171">
        <f>Budget!Q248</f>
        <v>0</v>
      </c>
      <c r="AD248" s="955"/>
      <c r="AE248" s="955"/>
      <c r="AF248" s="955"/>
      <c r="AG248" s="1411"/>
      <c r="AH248" s="1411"/>
    </row>
    <row r="249" spans="1:34" ht="13.5" customHeight="1">
      <c r="B249" s="122"/>
      <c r="C249" s="407" t="str">
        <f>Budget!B249</f>
        <v>PURCHASES: ASSETS</v>
      </c>
      <c r="D249" s="407"/>
      <c r="E249" s="407"/>
      <c r="F249" s="407"/>
      <c r="G249" s="407"/>
      <c r="H249" s="33"/>
      <c r="I249" s="33"/>
      <c r="J249" s="33"/>
      <c r="K249" s="125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612"/>
      <c r="AC249" s="938"/>
      <c r="AD249" s="953"/>
      <c r="AE249" s="953"/>
      <c r="AF249" s="953"/>
      <c r="AG249" s="1354"/>
      <c r="AH249" s="1354"/>
    </row>
    <row r="250" spans="1:34" ht="13.5" customHeight="1">
      <c r="B250" s="29" t="str">
        <f>Budget!A250</f>
        <v>K03-01</v>
      </c>
      <c r="C250" s="403">
        <f>Budget!B250</f>
        <v>0</v>
      </c>
      <c r="D250" s="404"/>
      <c r="E250" s="404"/>
      <c r="F250" s="404"/>
      <c r="G250" s="405"/>
      <c r="H250" s="62">
        <f>Budget!K250</f>
        <v>0</v>
      </c>
      <c r="I250" s="873">
        <f>Budget!I250</f>
        <v>0</v>
      </c>
      <c r="J250" s="873">
        <f>Budget!J250</f>
        <v>0</v>
      </c>
      <c r="K250" s="552">
        <f>Budget!R250</f>
        <v>0</v>
      </c>
      <c r="L250" s="171"/>
      <c r="M250" s="171"/>
      <c r="N250" s="171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4"/>
      <c r="AB250" s="59">
        <f>H250-SUM(K250:AA250)-AC250</f>
        <v>0</v>
      </c>
      <c r="AC250" s="171">
        <f>Budget!Q250</f>
        <v>0</v>
      </c>
      <c r="AD250" s="955"/>
      <c r="AE250" s="955"/>
      <c r="AF250" s="955"/>
      <c r="AG250" s="1411"/>
      <c r="AH250" s="1411"/>
    </row>
    <row r="251" spans="1:34" ht="13.5" customHeight="1">
      <c r="B251" s="29" t="str">
        <f>Budget!A251</f>
        <v>K03-02</v>
      </c>
      <c r="C251" s="403">
        <f>Budget!B251</f>
        <v>0</v>
      </c>
      <c r="D251" s="404"/>
      <c r="E251" s="404"/>
      <c r="F251" s="404"/>
      <c r="G251" s="405"/>
      <c r="H251" s="62">
        <f>Budget!K251</f>
        <v>0</v>
      </c>
      <c r="I251" s="873">
        <f>Budget!I251</f>
        <v>0</v>
      </c>
      <c r="J251" s="873">
        <f>Budget!J251</f>
        <v>0</v>
      </c>
      <c r="K251" s="552">
        <f>Budget!R251</f>
        <v>0</v>
      </c>
      <c r="L251" s="171"/>
      <c r="M251" s="171"/>
      <c r="N251" s="171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7"/>
      <c r="AB251" s="59">
        <f>H251-SUM(K251:AA251)-AC251</f>
        <v>0</v>
      </c>
      <c r="AC251" s="171">
        <f>Budget!Q251</f>
        <v>0</v>
      </c>
      <c r="AD251" s="955"/>
      <c r="AE251" s="955"/>
      <c r="AF251" s="955"/>
      <c r="AG251" s="1411"/>
      <c r="AH251" s="1411"/>
    </row>
    <row r="252" spans="1:34" ht="13.5" customHeight="1">
      <c r="B252" s="122"/>
      <c r="C252" s="407" t="str">
        <f>Budget!B252</f>
        <v>PURCHASES: CONSUMABLES</v>
      </c>
      <c r="D252" s="407"/>
      <c r="E252" s="407"/>
      <c r="F252" s="407"/>
      <c r="G252" s="407"/>
      <c r="H252" s="33"/>
      <c r="I252" s="33"/>
      <c r="J252" s="33"/>
      <c r="K252" s="125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612"/>
      <c r="AC252" s="938"/>
      <c r="AD252" s="953"/>
      <c r="AE252" s="953"/>
      <c r="AF252" s="953"/>
      <c r="AG252" s="1354"/>
      <c r="AH252" s="1354"/>
    </row>
    <row r="253" spans="1:34" ht="13.5" customHeight="1">
      <c r="B253" s="29" t="str">
        <f>Budget!A253</f>
        <v>K04-01</v>
      </c>
      <c r="C253" s="403">
        <f>Budget!B253</f>
        <v>0</v>
      </c>
      <c r="D253" s="404"/>
      <c r="E253" s="404"/>
      <c r="F253" s="404"/>
      <c r="G253" s="405"/>
      <c r="H253" s="62">
        <f>Budget!K253</f>
        <v>0</v>
      </c>
      <c r="I253" s="873">
        <f>Budget!I253</f>
        <v>0</v>
      </c>
      <c r="J253" s="873">
        <f>Budget!J253</f>
        <v>0</v>
      </c>
      <c r="K253" s="552">
        <f>Budget!R253</f>
        <v>0</v>
      </c>
      <c r="L253" s="171"/>
      <c r="M253" s="171"/>
      <c r="N253" s="171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4"/>
      <c r="AB253" s="59">
        <f>H253-SUM(K253:AA253)-AC253</f>
        <v>0</v>
      </c>
      <c r="AC253" s="171">
        <f>Budget!Q253</f>
        <v>0</v>
      </c>
      <c r="AD253" s="955"/>
      <c r="AE253" s="955"/>
      <c r="AF253" s="955"/>
      <c r="AG253" s="1411"/>
      <c r="AH253" s="1411"/>
    </row>
    <row r="254" spans="1:34" s="28" customFormat="1" ht="13.5" customHeight="1" thickBot="1">
      <c r="B254" s="41"/>
      <c r="C254" s="392"/>
      <c r="D254" s="392"/>
      <c r="E254" s="392"/>
      <c r="F254" s="392"/>
      <c r="G254" s="44" t="s">
        <v>133</v>
      </c>
      <c r="H254" s="56">
        <f>SUM(H238:H253)</f>
        <v>0</v>
      </c>
      <c r="I254" s="1642" t="b">
        <f>H254=Summary!G35</f>
        <v>1</v>
      </c>
      <c r="J254" s="1643"/>
      <c r="K254" s="170">
        <f t="shared" ref="K254:Z254" si="30">SUM(K238:K253)</f>
        <v>0</v>
      </c>
      <c r="L254" s="170">
        <f t="shared" si="30"/>
        <v>0</v>
      </c>
      <c r="M254" s="170">
        <f t="shared" si="30"/>
        <v>0</v>
      </c>
      <c r="N254" s="170">
        <f t="shared" si="30"/>
        <v>0</v>
      </c>
      <c r="O254" s="170">
        <f t="shared" si="30"/>
        <v>0</v>
      </c>
      <c r="P254" s="170">
        <f t="shared" si="30"/>
        <v>0</v>
      </c>
      <c r="Q254" s="170">
        <f t="shared" si="30"/>
        <v>0</v>
      </c>
      <c r="R254" s="170">
        <f t="shared" si="30"/>
        <v>0</v>
      </c>
      <c r="S254" s="170">
        <f t="shared" si="30"/>
        <v>0</v>
      </c>
      <c r="T254" s="170">
        <f t="shared" si="30"/>
        <v>0</v>
      </c>
      <c r="U254" s="170">
        <f t="shared" si="30"/>
        <v>0</v>
      </c>
      <c r="V254" s="170">
        <f t="shared" si="30"/>
        <v>0</v>
      </c>
      <c r="W254" s="170">
        <f t="shared" si="30"/>
        <v>0</v>
      </c>
      <c r="X254" s="170">
        <f t="shared" si="30"/>
        <v>0</v>
      </c>
      <c r="Y254" s="170">
        <f t="shared" si="30"/>
        <v>0</v>
      </c>
      <c r="Z254" s="170">
        <f t="shared" si="30"/>
        <v>0</v>
      </c>
      <c r="AA254" s="154"/>
      <c r="AB254" s="170">
        <f>SUM(AB238:AB253)</f>
        <v>0</v>
      </c>
      <c r="AC254" s="170">
        <f>SUM(AC238:AC253)</f>
        <v>0</v>
      </c>
      <c r="AD254" s="953"/>
      <c r="AE254" s="953"/>
      <c r="AF254" s="953"/>
      <c r="AG254" s="1354"/>
      <c r="AH254" s="1354"/>
    </row>
    <row r="255" spans="1:34" ht="13.5" customHeight="1">
      <c r="B255" s="40"/>
      <c r="C255" s="1648" t="str">
        <f>Budget!B256</f>
        <v>STORAGE: ASSETS (upon completion of project)</v>
      </c>
      <c r="D255" s="1648"/>
      <c r="E255" s="1648"/>
      <c r="F255" s="1648"/>
      <c r="G255" s="1648"/>
      <c r="H255" s="1648"/>
      <c r="I255" s="826"/>
      <c r="J255" s="826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76"/>
      <c r="AC255" s="936"/>
      <c r="AD255" s="953"/>
      <c r="AE255" s="953"/>
      <c r="AF255" s="953"/>
      <c r="AG255" s="1354"/>
      <c r="AH255" s="1354"/>
    </row>
    <row r="256" spans="1:34" ht="13.5" customHeight="1">
      <c r="A256" s="191"/>
      <c r="B256" s="403">
        <f>Budget!A257</f>
        <v>0</v>
      </c>
      <c r="C256" s="1149"/>
      <c r="D256" s="404"/>
      <c r="E256" s="404"/>
      <c r="F256" s="404"/>
      <c r="G256" s="405"/>
      <c r="H256" s="62">
        <f>Budget!K257</f>
        <v>0</v>
      </c>
      <c r="I256" s="873">
        <f>Budget!I257</f>
        <v>0</v>
      </c>
      <c r="J256" s="873">
        <f>Budget!J257</f>
        <v>0</v>
      </c>
      <c r="K256" s="552">
        <f>Budget!R257</f>
        <v>0</v>
      </c>
      <c r="L256" s="171"/>
      <c r="M256" s="171"/>
      <c r="N256" s="171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7"/>
      <c r="AB256" s="59">
        <f>H256-SUM(K256:AA256)-AC256</f>
        <v>0</v>
      </c>
      <c r="AC256" s="171">
        <f>Budget!Q257</f>
        <v>0</v>
      </c>
      <c r="AD256" s="955"/>
      <c r="AE256" s="955"/>
      <c r="AF256" s="955"/>
      <c r="AG256" s="1411"/>
      <c r="AH256" s="1411"/>
    </row>
    <row r="257" spans="1:34" ht="13.5" customHeight="1">
      <c r="A257" s="191"/>
      <c r="B257" s="403">
        <f>Budget!A258</f>
        <v>0</v>
      </c>
      <c r="C257" s="1149"/>
      <c r="D257" s="404"/>
      <c r="E257" s="404"/>
      <c r="F257" s="404"/>
      <c r="G257" s="405"/>
      <c r="H257" s="62">
        <f>Budget!K258</f>
        <v>0</v>
      </c>
      <c r="I257" s="873">
        <f>Budget!I258</f>
        <v>0</v>
      </c>
      <c r="J257" s="873">
        <f>Budget!J258</f>
        <v>0</v>
      </c>
      <c r="K257" s="552">
        <f>Budget!R258</f>
        <v>0</v>
      </c>
      <c r="L257" s="171"/>
      <c r="M257" s="171"/>
      <c r="N257" s="171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7"/>
      <c r="AB257" s="59">
        <f>H257-SUM(K257:AA257)-AC257</f>
        <v>0</v>
      </c>
      <c r="AC257" s="171">
        <f>Budget!Q258</f>
        <v>0</v>
      </c>
      <c r="AD257" s="955"/>
      <c r="AE257" s="955"/>
      <c r="AF257" s="955"/>
      <c r="AG257" s="1411"/>
      <c r="AH257" s="1411"/>
    </row>
    <row r="258" spans="1:34" ht="13.5" customHeight="1">
      <c r="A258" s="191"/>
      <c r="B258" s="403">
        <f>Budget!A259</f>
        <v>0</v>
      </c>
      <c r="C258" s="1149"/>
      <c r="D258" s="404"/>
      <c r="E258" s="404"/>
      <c r="F258" s="404"/>
      <c r="G258" s="405"/>
      <c r="H258" s="62">
        <f>Budget!K259</f>
        <v>0</v>
      </c>
      <c r="I258" s="873">
        <f>Budget!I259</f>
        <v>0</v>
      </c>
      <c r="J258" s="873">
        <f>Budget!J259</f>
        <v>0</v>
      </c>
      <c r="K258" s="552">
        <f>Budget!R259</f>
        <v>0</v>
      </c>
      <c r="L258" s="171"/>
      <c r="M258" s="171"/>
      <c r="N258" s="171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7"/>
      <c r="AB258" s="59">
        <f>H258-SUM(K258:AA258)-AC258</f>
        <v>0</v>
      </c>
      <c r="AC258" s="171">
        <f>Budget!Q259</f>
        <v>0</v>
      </c>
      <c r="AD258" s="955"/>
      <c r="AE258" s="955"/>
      <c r="AF258" s="955"/>
      <c r="AG258" s="1411"/>
      <c r="AH258" s="1411"/>
    </row>
    <row r="259" spans="1:34" ht="13.5" customHeight="1">
      <c r="A259" s="191"/>
      <c r="B259" s="403">
        <f>Budget!A260</f>
        <v>0</v>
      </c>
      <c r="C259" s="1149"/>
      <c r="D259" s="404"/>
      <c r="E259" s="404"/>
      <c r="F259" s="404"/>
      <c r="G259" s="405"/>
      <c r="H259" s="62">
        <f>Budget!K260</f>
        <v>0</v>
      </c>
      <c r="I259" s="873">
        <f>Budget!I260</f>
        <v>0</v>
      </c>
      <c r="J259" s="873">
        <f>Budget!J260</f>
        <v>0</v>
      </c>
      <c r="K259" s="552">
        <f>Budget!R260</f>
        <v>0</v>
      </c>
      <c r="L259" s="171"/>
      <c r="M259" s="171"/>
      <c r="N259" s="171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61"/>
      <c r="AB259" s="59">
        <f>H259-SUM(K259:AA259)-AC259</f>
        <v>0</v>
      </c>
      <c r="AC259" s="171">
        <f>Budget!Q260</f>
        <v>0</v>
      </c>
      <c r="AD259" s="955"/>
      <c r="AE259" s="955"/>
      <c r="AF259" s="955"/>
      <c r="AG259" s="1411"/>
      <c r="AH259" s="1411"/>
    </row>
    <row r="260" spans="1:34" s="28" customFormat="1" ht="13.5" customHeight="1" thickBot="1">
      <c r="A260" s="192"/>
      <c r="B260" s="41"/>
      <c r="C260" s="393"/>
      <c r="D260" s="393"/>
      <c r="E260" s="393"/>
      <c r="F260" s="393"/>
      <c r="G260" s="129" t="s">
        <v>133</v>
      </c>
      <c r="H260" s="63">
        <f>SUM(H256:H259)</f>
        <v>0</v>
      </c>
      <c r="I260" s="1642" t="b">
        <f>H260=Summary!G36</f>
        <v>1</v>
      </c>
      <c r="J260" s="1643"/>
      <c r="K260" s="170">
        <f t="shared" ref="K260:Q260" si="31">SUM(K256:K259)</f>
        <v>0</v>
      </c>
      <c r="L260" s="124">
        <f t="shared" si="31"/>
        <v>0</v>
      </c>
      <c r="M260" s="124">
        <f t="shared" si="31"/>
        <v>0</v>
      </c>
      <c r="N260" s="124">
        <f t="shared" si="31"/>
        <v>0</v>
      </c>
      <c r="O260" s="124">
        <f t="shared" si="31"/>
        <v>0</v>
      </c>
      <c r="P260" s="124">
        <f t="shared" si="31"/>
        <v>0</v>
      </c>
      <c r="Q260" s="124">
        <f t="shared" si="31"/>
        <v>0</v>
      </c>
      <c r="R260" s="124">
        <f t="shared" ref="R260:AB260" si="32">SUM(R256:R259)</f>
        <v>0</v>
      </c>
      <c r="S260" s="124">
        <f t="shared" si="32"/>
        <v>0</v>
      </c>
      <c r="T260" s="124">
        <f t="shared" si="32"/>
        <v>0</v>
      </c>
      <c r="U260" s="124">
        <f t="shared" si="32"/>
        <v>0</v>
      </c>
      <c r="V260" s="124">
        <f t="shared" si="32"/>
        <v>0</v>
      </c>
      <c r="W260" s="124">
        <f>SUM(W256:W259)</f>
        <v>0</v>
      </c>
      <c r="X260" s="124">
        <f>SUM(X256:X259)</f>
        <v>0</v>
      </c>
      <c r="Y260" s="124">
        <f t="shared" ref="Y260" si="33">SUM(Y256:Y259)</f>
        <v>0</v>
      </c>
      <c r="Z260" s="124">
        <f t="shared" si="32"/>
        <v>0</v>
      </c>
      <c r="AA260" s="154"/>
      <c r="AB260" s="151">
        <f t="shared" si="32"/>
        <v>0</v>
      </c>
      <c r="AC260" s="151">
        <f>SUM(AC256:AC259)</f>
        <v>0</v>
      </c>
      <c r="AD260" s="953"/>
      <c r="AE260" s="953"/>
      <c r="AF260" s="953"/>
      <c r="AG260" s="1354"/>
      <c r="AH260" s="1354"/>
    </row>
    <row r="261" spans="1:34" ht="13.5" customHeight="1">
      <c r="A261" s="192"/>
      <c r="B261" s="40"/>
      <c r="C261" s="1648" t="str">
        <f>Budget!B263</f>
        <v>MAKE-UP &amp; HAIR</v>
      </c>
      <c r="D261" s="1648"/>
      <c r="E261" s="1648"/>
      <c r="F261" s="1648"/>
      <c r="G261" s="1648"/>
      <c r="H261" s="1648"/>
      <c r="I261" s="826"/>
      <c r="J261" s="826"/>
      <c r="K261" s="118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176"/>
      <c r="AC261" s="936"/>
      <c r="AD261" s="953"/>
      <c r="AE261" s="953"/>
      <c r="AF261" s="953"/>
      <c r="AG261" s="1354"/>
      <c r="AH261" s="1354"/>
    </row>
    <row r="262" spans="1:34" ht="13.5" customHeight="1">
      <c r="A262" s="192"/>
      <c r="B262" s="121"/>
      <c r="C262" s="407" t="str">
        <f>Budget!B264</f>
        <v>CREW</v>
      </c>
      <c r="D262" s="407"/>
      <c r="E262" s="407"/>
      <c r="F262" s="407"/>
      <c r="G262" s="407"/>
      <c r="H262" s="33"/>
      <c r="I262" s="827"/>
      <c r="J262" s="827"/>
      <c r="K262" s="125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174"/>
      <c r="AC262" s="937"/>
      <c r="AD262" s="953"/>
      <c r="AE262" s="953"/>
      <c r="AF262" s="953"/>
      <c r="AG262" s="1354"/>
      <c r="AH262" s="1354"/>
    </row>
    <row r="263" spans="1:34" ht="13.5" customHeight="1">
      <c r="B263" s="403">
        <f>Budget!A265</f>
        <v>0</v>
      </c>
      <c r="C263" s="1149"/>
      <c r="D263" s="404"/>
      <c r="E263" s="404"/>
      <c r="F263" s="404"/>
      <c r="G263" s="405"/>
      <c r="H263" s="62">
        <f>Budget!K265</f>
        <v>0</v>
      </c>
      <c r="I263" s="873">
        <f>Budget!I265</f>
        <v>0</v>
      </c>
      <c r="J263" s="873">
        <f>Budget!J265</f>
        <v>0</v>
      </c>
      <c r="K263" s="552">
        <f>Budget!R265</f>
        <v>0</v>
      </c>
      <c r="L263" s="171"/>
      <c r="M263" s="171"/>
      <c r="N263" s="171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4"/>
      <c r="AB263" s="59">
        <f>H263-SUM(K263:AA263)-AC263</f>
        <v>0</v>
      </c>
      <c r="AC263" s="171">
        <f>Budget!Q265</f>
        <v>0</v>
      </c>
      <c r="AD263" s="955"/>
      <c r="AE263" s="955"/>
      <c r="AF263" s="955"/>
      <c r="AG263" s="1411"/>
      <c r="AH263" s="1411"/>
    </row>
    <row r="264" spans="1:34" ht="13.5" customHeight="1">
      <c r="A264" s="191"/>
      <c r="B264" s="403">
        <f>Budget!A266</f>
        <v>0</v>
      </c>
      <c r="C264" s="1149"/>
      <c r="D264" s="404"/>
      <c r="E264" s="404"/>
      <c r="F264" s="404"/>
      <c r="G264" s="405"/>
      <c r="H264" s="62">
        <f>Budget!K266</f>
        <v>0</v>
      </c>
      <c r="I264" s="873">
        <f>Budget!I266</f>
        <v>0</v>
      </c>
      <c r="J264" s="873">
        <f>Budget!J266</f>
        <v>0</v>
      </c>
      <c r="K264" s="552">
        <f>Budget!R266</f>
        <v>0</v>
      </c>
      <c r="L264" s="171"/>
      <c r="M264" s="171"/>
      <c r="N264" s="171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7"/>
      <c r="AB264" s="59">
        <f>H264-SUM(K264:AA264)-AC264</f>
        <v>0</v>
      </c>
      <c r="AC264" s="171">
        <f>Budget!Q266</f>
        <v>0</v>
      </c>
      <c r="AD264" s="955"/>
      <c r="AE264" s="955"/>
      <c r="AF264" s="955"/>
      <c r="AG264" s="1411"/>
      <c r="AH264" s="1411"/>
    </row>
    <row r="265" spans="1:34" ht="13.5" customHeight="1">
      <c r="A265" s="191"/>
      <c r="B265" s="403">
        <f>Budget!A267</f>
        <v>0</v>
      </c>
      <c r="C265" s="1149"/>
      <c r="D265" s="404"/>
      <c r="E265" s="404"/>
      <c r="F265" s="404"/>
      <c r="G265" s="405"/>
      <c r="H265" s="62">
        <f>Budget!K267</f>
        <v>0</v>
      </c>
      <c r="I265" s="873">
        <f>Budget!I267</f>
        <v>0</v>
      </c>
      <c r="J265" s="873">
        <f>Budget!J267</f>
        <v>0</v>
      </c>
      <c r="K265" s="552">
        <f>Budget!R267</f>
        <v>0</v>
      </c>
      <c r="L265" s="171"/>
      <c r="M265" s="171"/>
      <c r="N265" s="171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7"/>
      <c r="AB265" s="59">
        <f>H265-SUM(K265:AA265)-AC265</f>
        <v>0</v>
      </c>
      <c r="AC265" s="171">
        <f>Budget!Q267</f>
        <v>0</v>
      </c>
      <c r="AD265" s="955"/>
      <c r="AE265" s="955"/>
      <c r="AF265" s="955"/>
      <c r="AG265" s="1411"/>
      <c r="AH265" s="1411"/>
    </row>
    <row r="266" spans="1:34" ht="13.5" customHeight="1">
      <c r="A266" s="191"/>
      <c r="B266" s="403">
        <f>Budget!A268</f>
        <v>0</v>
      </c>
      <c r="C266" s="1149"/>
      <c r="D266" s="404"/>
      <c r="E266" s="404"/>
      <c r="F266" s="404"/>
      <c r="G266" s="405"/>
      <c r="H266" s="62">
        <f>Budget!K268</f>
        <v>0</v>
      </c>
      <c r="I266" s="873">
        <f>Budget!I268</f>
        <v>0</v>
      </c>
      <c r="J266" s="873">
        <f>Budget!J268</f>
        <v>0</v>
      </c>
      <c r="K266" s="552">
        <f>Budget!R268</f>
        <v>0</v>
      </c>
      <c r="L266" s="171"/>
      <c r="M266" s="171"/>
      <c r="N266" s="171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7"/>
      <c r="AB266" s="59">
        <f>H266-SUM(K266:AA266)-AC266</f>
        <v>0</v>
      </c>
      <c r="AC266" s="171">
        <f>Budget!Q268</f>
        <v>0</v>
      </c>
      <c r="AD266" s="955"/>
      <c r="AE266" s="955"/>
      <c r="AF266" s="955"/>
      <c r="AG266" s="1411"/>
      <c r="AH266" s="1411"/>
    </row>
    <row r="267" spans="1:34" ht="14.25" customHeight="1">
      <c r="A267" s="191"/>
      <c r="B267" s="403">
        <f>Budget!A269</f>
        <v>0</v>
      </c>
      <c r="C267" s="1149"/>
      <c r="D267" s="404"/>
      <c r="E267" s="404"/>
      <c r="F267" s="404"/>
      <c r="G267" s="405"/>
      <c r="H267" s="62">
        <f>Budget!K269</f>
        <v>0</v>
      </c>
      <c r="I267" s="873">
        <f>Budget!I269</f>
        <v>0</v>
      </c>
      <c r="J267" s="873">
        <f>Budget!J269</f>
        <v>0</v>
      </c>
      <c r="K267" s="552">
        <f>Budget!R269</f>
        <v>0</v>
      </c>
      <c r="L267" s="171"/>
      <c r="M267" s="171"/>
      <c r="N267" s="171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7"/>
      <c r="AB267" s="59">
        <f>H267-SUM(K267:AA267)-AC267</f>
        <v>0</v>
      </c>
      <c r="AC267" s="171">
        <f>Budget!Q269</f>
        <v>0</v>
      </c>
      <c r="AD267" s="955"/>
      <c r="AE267" s="955"/>
      <c r="AF267" s="955"/>
      <c r="AG267" s="1411"/>
      <c r="AH267" s="1411"/>
    </row>
    <row r="268" spans="1:34" ht="13.5" customHeight="1">
      <c r="B268" s="122"/>
      <c r="C268" s="407" t="str">
        <f>Budget!B270</f>
        <v>EQUIPMENT HIRE</v>
      </c>
      <c r="D268" s="407"/>
      <c r="E268" s="407"/>
      <c r="F268" s="407"/>
      <c r="G268" s="407"/>
      <c r="H268" s="33"/>
      <c r="I268" s="33"/>
      <c r="J268" s="33"/>
      <c r="K268" s="125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612"/>
      <c r="AC268" s="938"/>
      <c r="AD268" s="953"/>
      <c r="AE268" s="953"/>
      <c r="AF268" s="953"/>
      <c r="AG268" s="1354"/>
      <c r="AH268" s="1354"/>
    </row>
    <row r="269" spans="1:34" ht="13.5" customHeight="1">
      <c r="A269" s="191"/>
      <c r="B269" s="29" t="str">
        <f>Budget!A271</f>
        <v>M02-01</v>
      </c>
      <c r="C269" s="403">
        <f>Budget!B271</f>
        <v>0</v>
      </c>
      <c r="D269" s="404"/>
      <c r="E269" s="404"/>
      <c r="F269" s="404"/>
      <c r="G269" s="405"/>
      <c r="H269" s="62">
        <f>Budget!K271</f>
        <v>0</v>
      </c>
      <c r="I269" s="873">
        <f>Budget!I271</f>
        <v>0</v>
      </c>
      <c r="J269" s="873">
        <f>Budget!J271</f>
        <v>0</v>
      </c>
      <c r="K269" s="552">
        <f>Budget!R271</f>
        <v>0</v>
      </c>
      <c r="L269" s="171"/>
      <c r="M269" s="171"/>
      <c r="N269" s="171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4"/>
      <c r="AB269" s="59">
        <f>H269-SUM(K269:AA269)-AC269</f>
        <v>0</v>
      </c>
      <c r="AC269" s="171">
        <f>Budget!Q271</f>
        <v>0</v>
      </c>
      <c r="AD269" s="955"/>
      <c r="AE269" s="955"/>
      <c r="AF269" s="955"/>
      <c r="AG269" s="1411"/>
      <c r="AH269" s="1411"/>
    </row>
    <row r="270" spans="1:34" ht="13.5" customHeight="1">
      <c r="A270" s="191"/>
      <c r="B270" s="29" t="str">
        <f>Budget!A272</f>
        <v>M02-02</v>
      </c>
      <c r="C270" s="403">
        <f>Budget!B272</f>
        <v>0</v>
      </c>
      <c r="D270" s="404"/>
      <c r="E270" s="404"/>
      <c r="F270" s="404"/>
      <c r="G270" s="405"/>
      <c r="H270" s="62">
        <f>Budget!K272</f>
        <v>0</v>
      </c>
      <c r="I270" s="873">
        <f>Budget!I272</f>
        <v>0</v>
      </c>
      <c r="J270" s="873">
        <f>Budget!J272</f>
        <v>0</v>
      </c>
      <c r="K270" s="552">
        <f>Budget!R272</f>
        <v>0</v>
      </c>
      <c r="L270" s="171"/>
      <c r="M270" s="171"/>
      <c r="N270" s="171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7"/>
      <c r="AB270" s="59">
        <f t="shared" ref="AB270:AB273" si="34">H270-SUM(K270:AA270)-AC270</f>
        <v>0</v>
      </c>
      <c r="AC270" s="171">
        <f>Budget!Q272</f>
        <v>0</v>
      </c>
      <c r="AD270" s="955"/>
      <c r="AE270" s="955"/>
      <c r="AF270" s="955"/>
      <c r="AG270" s="1411"/>
      <c r="AH270" s="1411"/>
    </row>
    <row r="271" spans="1:34" ht="13.5" customHeight="1">
      <c r="A271" s="191"/>
      <c r="B271" s="29" t="str">
        <f>Budget!A273</f>
        <v>M02-03</v>
      </c>
      <c r="C271" s="403">
        <f>Budget!B273</f>
        <v>0</v>
      </c>
      <c r="D271" s="404"/>
      <c r="E271" s="404"/>
      <c r="F271" s="404"/>
      <c r="G271" s="405"/>
      <c r="H271" s="62">
        <f>Budget!K273</f>
        <v>0</v>
      </c>
      <c r="I271" s="873">
        <f>Budget!I273</f>
        <v>0</v>
      </c>
      <c r="J271" s="873">
        <f>Budget!J273</f>
        <v>0</v>
      </c>
      <c r="K271" s="552">
        <f>Budget!R273</f>
        <v>0</v>
      </c>
      <c r="L271" s="171"/>
      <c r="M271" s="171"/>
      <c r="N271" s="171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7"/>
      <c r="AB271" s="59">
        <f t="shared" si="34"/>
        <v>0</v>
      </c>
      <c r="AC271" s="171">
        <f>Budget!Q273</f>
        <v>0</v>
      </c>
      <c r="AD271" s="955"/>
      <c r="AE271" s="955"/>
      <c r="AF271" s="955"/>
      <c r="AG271" s="1411"/>
      <c r="AH271" s="1411"/>
    </row>
    <row r="272" spans="1:34" ht="13.5" customHeight="1">
      <c r="A272" s="191"/>
      <c r="B272" s="29" t="str">
        <f>Budget!A274</f>
        <v>M02-04</v>
      </c>
      <c r="C272" s="403">
        <f>Budget!B274</f>
        <v>0</v>
      </c>
      <c r="D272" s="404"/>
      <c r="E272" s="404"/>
      <c r="F272" s="404"/>
      <c r="G272" s="405"/>
      <c r="H272" s="62">
        <f>Budget!K274</f>
        <v>0</v>
      </c>
      <c r="I272" s="873">
        <f>Budget!I274</f>
        <v>0</v>
      </c>
      <c r="J272" s="873">
        <f>Budget!J274</f>
        <v>0</v>
      </c>
      <c r="K272" s="552">
        <f>Budget!R274</f>
        <v>0</v>
      </c>
      <c r="L272" s="171"/>
      <c r="M272" s="171"/>
      <c r="N272" s="171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7"/>
      <c r="AB272" s="59">
        <f t="shared" si="34"/>
        <v>0</v>
      </c>
      <c r="AC272" s="171">
        <f>Budget!Q274</f>
        <v>0</v>
      </c>
      <c r="AD272" s="955"/>
      <c r="AE272" s="955"/>
      <c r="AF272" s="955"/>
      <c r="AG272" s="1411"/>
      <c r="AH272" s="1411"/>
    </row>
    <row r="273" spans="1:34" ht="13.5" customHeight="1">
      <c r="A273" s="191"/>
      <c r="B273" s="29" t="str">
        <f>Budget!A275</f>
        <v>M02-05</v>
      </c>
      <c r="C273" s="403">
        <f>Budget!B275</f>
        <v>0</v>
      </c>
      <c r="D273" s="404"/>
      <c r="E273" s="404"/>
      <c r="F273" s="404"/>
      <c r="G273" s="405"/>
      <c r="H273" s="62">
        <f>Budget!K275</f>
        <v>0</v>
      </c>
      <c r="I273" s="873">
        <f>Budget!I275</f>
        <v>0</v>
      </c>
      <c r="J273" s="873">
        <f>Budget!J275</f>
        <v>0</v>
      </c>
      <c r="K273" s="552">
        <f>Budget!R275</f>
        <v>0</v>
      </c>
      <c r="L273" s="171"/>
      <c r="M273" s="171"/>
      <c r="N273" s="171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7"/>
      <c r="AB273" s="59">
        <f t="shared" si="34"/>
        <v>0</v>
      </c>
      <c r="AC273" s="171">
        <f>Budget!Q275</f>
        <v>0</v>
      </c>
      <c r="AD273" s="955"/>
      <c r="AE273" s="955"/>
      <c r="AF273" s="955"/>
      <c r="AG273" s="1411"/>
      <c r="AH273" s="1411"/>
    </row>
    <row r="274" spans="1:34" ht="13.5" customHeight="1">
      <c r="A274" s="192"/>
      <c r="B274" s="122"/>
      <c r="C274" s="407" t="str">
        <f>Budget!B276</f>
        <v>PURCHASES: ASSETS</v>
      </c>
      <c r="D274" s="407"/>
      <c r="E274" s="407"/>
      <c r="F274" s="407"/>
      <c r="G274" s="407"/>
      <c r="H274" s="33"/>
      <c r="I274" s="33"/>
      <c r="J274" s="33"/>
      <c r="K274" s="125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612"/>
      <c r="AC274" s="938"/>
      <c r="AD274" s="953"/>
      <c r="AE274" s="953"/>
      <c r="AF274" s="953"/>
      <c r="AG274" s="1354"/>
      <c r="AH274" s="1354"/>
    </row>
    <row r="275" spans="1:34" ht="13.5" customHeight="1">
      <c r="B275" s="29" t="str">
        <f>Budget!A277</f>
        <v>M03-01</v>
      </c>
      <c r="C275" s="403">
        <f>Budget!B277</f>
        <v>0</v>
      </c>
      <c r="D275" s="404"/>
      <c r="E275" s="404"/>
      <c r="F275" s="404"/>
      <c r="G275" s="405"/>
      <c r="H275" s="62">
        <f>Budget!K277</f>
        <v>0</v>
      </c>
      <c r="I275" s="873">
        <f>Budget!I277</f>
        <v>0</v>
      </c>
      <c r="J275" s="873">
        <f>Budget!J277</f>
        <v>0</v>
      </c>
      <c r="K275" s="552">
        <f>Budget!R277</f>
        <v>0</v>
      </c>
      <c r="L275" s="171"/>
      <c r="M275" s="171"/>
      <c r="N275" s="171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4"/>
      <c r="AB275" s="59">
        <f>H275-SUM(K275:AA275)-AC275</f>
        <v>0</v>
      </c>
      <c r="AC275" s="171">
        <f>Budget!Q277</f>
        <v>0</v>
      </c>
      <c r="AD275" s="955"/>
      <c r="AE275" s="955"/>
      <c r="AF275" s="955"/>
      <c r="AG275" s="1411"/>
      <c r="AH275" s="1411"/>
    </row>
    <row r="276" spans="1:34" ht="13.5" customHeight="1">
      <c r="A276" s="191"/>
      <c r="B276" s="29" t="str">
        <f>Budget!A278</f>
        <v>M03-02</v>
      </c>
      <c r="C276" s="403">
        <f>Budget!B278</f>
        <v>0</v>
      </c>
      <c r="D276" s="404"/>
      <c r="E276" s="404"/>
      <c r="F276" s="404"/>
      <c r="G276" s="405"/>
      <c r="H276" s="62">
        <f>Budget!K278</f>
        <v>0</v>
      </c>
      <c r="I276" s="873">
        <f>Budget!I278</f>
        <v>0</v>
      </c>
      <c r="J276" s="873">
        <f>Budget!J278</f>
        <v>0</v>
      </c>
      <c r="K276" s="552">
        <f>Budget!R278</f>
        <v>0</v>
      </c>
      <c r="L276" s="171"/>
      <c r="M276" s="171"/>
      <c r="N276" s="171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7"/>
      <c r="AB276" s="59">
        <f>H276-SUM(K276:AA276)-AC276</f>
        <v>0</v>
      </c>
      <c r="AC276" s="171">
        <f>Budget!Q278</f>
        <v>0</v>
      </c>
      <c r="AD276" s="955"/>
      <c r="AE276" s="955"/>
      <c r="AF276" s="955"/>
      <c r="AG276" s="1411"/>
      <c r="AH276" s="1411"/>
    </row>
    <row r="277" spans="1:34" ht="13.5" customHeight="1">
      <c r="A277" s="192"/>
      <c r="B277" s="122"/>
      <c r="C277" s="407" t="str">
        <f>Budget!B279</f>
        <v>PURCHASES: CONSUMABLES</v>
      </c>
      <c r="D277" s="407"/>
      <c r="E277" s="407"/>
      <c r="F277" s="407"/>
      <c r="G277" s="407"/>
      <c r="H277" s="33"/>
      <c r="I277" s="33"/>
      <c r="J277" s="33"/>
      <c r="K277" s="125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612"/>
      <c r="AC277" s="938"/>
      <c r="AD277" s="953"/>
      <c r="AE277" s="953"/>
      <c r="AF277" s="953"/>
      <c r="AG277" s="1354"/>
      <c r="AH277" s="1354"/>
    </row>
    <row r="278" spans="1:34" ht="13.5" customHeight="1">
      <c r="B278" s="29" t="str">
        <f>Budget!A280</f>
        <v>M04-01</v>
      </c>
      <c r="C278" s="403">
        <f>Budget!B280</f>
        <v>0</v>
      </c>
      <c r="D278" s="404"/>
      <c r="E278" s="404"/>
      <c r="F278" s="404"/>
      <c r="G278" s="405"/>
      <c r="H278" s="62">
        <f>Budget!K280</f>
        <v>0</v>
      </c>
      <c r="I278" s="873">
        <f>Budget!I280</f>
        <v>0</v>
      </c>
      <c r="J278" s="873">
        <f>Budget!J280</f>
        <v>0</v>
      </c>
      <c r="K278" s="552">
        <f>Budget!R280</f>
        <v>0</v>
      </c>
      <c r="L278" s="171"/>
      <c r="M278" s="171"/>
      <c r="N278" s="171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4"/>
      <c r="AB278" s="59">
        <f>H278-SUM(K278:AA278)-AC278</f>
        <v>0</v>
      </c>
      <c r="AC278" s="171">
        <f>Budget!Q280</f>
        <v>0</v>
      </c>
      <c r="AD278" s="955"/>
      <c r="AE278" s="955"/>
      <c r="AF278" s="955"/>
      <c r="AG278" s="1411"/>
      <c r="AH278" s="1411"/>
    </row>
    <row r="279" spans="1:34" s="28" customFormat="1" ht="13.5" customHeight="1" thickBot="1">
      <c r="A279" s="192"/>
      <c r="B279" s="41"/>
      <c r="C279" s="392"/>
      <c r="D279" s="392"/>
      <c r="E279" s="392"/>
      <c r="F279" s="392"/>
      <c r="G279" s="44" t="s">
        <v>133</v>
      </c>
      <c r="H279" s="56">
        <f>SUM(H263:H278)</f>
        <v>0</v>
      </c>
      <c r="I279" s="1642" t="b">
        <f>H279=Summary!G37</f>
        <v>1</v>
      </c>
      <c r="J279" s="1643"/>
      <c r="K279" s="170">
        <f t="shared" ref="K279:Z279" si="35">SUM(K263:K278)</f>
        <v>0</v>
      </c>
      <c r="L279" s="170">
        <f t="shared" si="35"/>
        <v>0</v>
      </c>
      <c r="M279" s="170">
        <f t="shared" si="35"/>
        <v>0</v>
      </c>
      <c r="N279" s="170">
        <f t="shared" si="35"/>
        <v>0</v>
      </c>
      <c r="O279" s="170">
        <f t="shared" si="35"/>
        <v>0</v>
      </c>
      <c r="P279" s="170">
        <f t="shared" si="35"/>
        <v>0</v>
      </c>
      <c r="Q279" s="170">
        <f t="shared" si="35"/>
        <v>0</v>
      </c>
      <c r="R279" s="170">
        <f t="shared" si="35"/>
        <v>0</v>
      </c>
      <c r="S279" s="170">
        <f t="shared" si="35"/>
        <v>0</v>
      </c>
      <c r="T279" s="170">
        <f t="shared" si="35"/>
        <v>0</v>
      </c>
      <c r="U279" s="170">
        <f t="shared" si="35"/>
        <v>0</v>
      </c>
      <c r="V279" s="170">
        <f t="shared" si="35"/>
        <v>0</v>
      </c>
      <c r="W279" s="170">
        <f t="shared" si="35"/>
        <v>0</v>
      </c>
      <c r="X279" s="170">
        <f t="shared" si="35"/>
        <v>0</v>
      </c>
      <c r="Y279" s="170">
        <f t="shared" si="35"/>
        <v>0</v>
      </c>
      <c r="Z279" s="170">
        <f t="shared" si="35"/>
        <v>0</v>
      </c>
      <c r="AA279" s="154"/>
      <c r="AB279" s="170">
        <f>SUM(AB263:AB278)</f>
        <v>0</v>
      </c>
      <c r="AC279" s="170">
        <f>SUM(AC263:AC278)</f>
        <v>0</v>
      </c>
      <c r="AD279" s="953"/>
      <c r="AE279" s="953"/>
      <c r="AF279" s="953"/>
      <c r="AG279" s="1354"/>
      <c r="AH279" s="1354"/>
    </row>
    <row r="280" spans="1:34" ht="13.5" customHeight="1">
      <c r="A280" s="192"/>
      <c r="B280" s="40"/>
      <c r="C280" s="1648" t="str">
        <f>Budget!B283</f>
        <v>STUNTS</v>
      </c>
      <c r="D280" s="1648"/>
      <c r="E280" s="1648"/>
      <c r="F280" s="1648"/>
      <c r="G280" s="1648"/>
      <c r="H280" s="1648"/>
      <c r="I280" s="826"/>
      <c r="J280" s="826"/>
      <c r="K280" s="118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176"/>
      <c r="AC280" s="936"/>
      <c r="AD280" s="953"/>
      <c r="AE280" s="953"/>
      <c r="AF280" s="953"/>
      <c r="AG280" s="1354"/>
      <c r="AH280" s="1354"/>
    </row>
    <row r="281" spans="1:34" ht="13.5" customHeight="1">
      <c r="A281" s="192"/>
      <c r="B281" s="121"/>
      <c r="C281" s="407" t="str">
        <f>Budget!B284</f>
        <v>CREW</v>
      </c>
      <c r="D281" s="407"/>
      <c r="E281" s="407"/>
      <c r="F281" s="407"/>
      <c r="G281" s="407"/>
      <c r="H281" s="33"/>
      <c r="I281" s="827"/>
      <c r="J281" s="827"/>
      <c r="K281" s="125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174"/>
      <c r="AC281" s="937"/>
      <c r="AD281" s="953"/>
      <c r="AE281" s="953"/>
      <c r="AF281" s="953"/>
      <c r="AG281" s="1354"/>
      <c r="AH281" s="1354"/>
    </row>
    <row r="282" spans="1:34" ht="13.5" customHeight="1">
      <c r="A282" s="191"/>
      <c r="B282" s="403">
        <f>Budget!A285</f>
        <v>0</v>
      </c>
      <c r="C282" s="1149"/>
      <c r="D282" s="404"/>
      <c r="E282" s="404"/>
      <c r="F282" s="404"/>
      <c r="G282" s="405"/>
      <c r="H282" s="62">
        <f>Budget!K285</f>
        <v>0</v>
      </c>
      <c r="I282" s="873">
        <f>Budget!I285</f>
        <v>0</v>
      </c>
      <c r="J282" s="873">
        <f>Budget!J285</f>
        <v>0</v>
      </c>
      <c r="K282" s="552">
        <f>Budget!R285</f>
        <v>0</v>
      </c>
      <c r="L282" s="171"/>
      <c r="M282" s="171"/>
      <c r="N282" s="171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4"/>
      <c r="AB282" s="59">
        <f>H282-SUM(K282:AA282)-AC282</f>
        <v>0</v>
      </c>
      <c r="AC282" s="171">
        <f>Budget!Q285</f>
        <v>0</v>
      </c>
      <c r="AD282" s="955"/>
      <c r="AE282" s="955"/>
      <c r="AF282" s="955"/>
      <c r="AG282" s="1411"/>
      <c r="AH282" s="1411"/>
    </row>
    <row r="283" spans="1:34" ht="13.5" customHeight="1">
      <c r="A283" s="191"/>
      <c r="B283" s="403">
        <f>Budget!A286</f>
        <v>0</v>
      </c>
      <c r="C283" s="1149"/>
      <c r="D283" s="404"/>
      <c r="E283" s="404"/>
      <c r="F283" s="404"/>
      <c r="G283" s="405"/>
      <c r="H283" s="62">
        <f>Budget!K286</f>
        <v>0</v>
      </c>
      <c r="I283" s="873">
        <f>Budget!I286</f>
        <v>0</v>
      </c>
      <c r="J283" s="873">
        <f>Budget!J286</f>
        <v>0</v>
      </c>
      <c r="K283" s="552">
        <f>Budget!R286</f>
        <v>0</v>
      </c>
      <c r="L283" s="171"/>
      <c r="M283" s="171"/>
      <c r="N283" s="171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7"/>
      <c r="AB283" s="59">
        <f>H283-SUM(K283:AA283)-AC283</f>
        <v>0</v>
      </c>
      <c r="AC283" s="171">
        <f>Budget!Q286</f>
        <v>0</v>
      </c>
      <c r="AD283" s="955"/>
      <c r="AE283" s="955"/>
      <c r="AF283" s="955"/>
      <c r="AG283" s="1411"/>
      <c r="AH283" s="1411"/>
    </row>
    <row r="284" spans="1:34" ht="13.5" customHeight="1">
      <c r="A284" s="192"/>
      <c r="B284" s="122"/>
      <c r="C284" s="407" t="str">
        <f>Budget!B287</f>
        <v>EQUIPMENT HIRE</v>
      </c>
      <c r="D284" s="407"/>
      <c r="E284" s="407"/>
      <c r="F284" s="407"/>
      <c r="G284" s="407"/>
      <c r="H284" s="33"/>
      <c r="I284" s="33"/>
      <c r="J284" s="33"/>
      <c r="K284" s="125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612"/>
      <c r="AC284" s="938"/>
      <c r="AD284" s="953"/>
      <c r="AE284" s="953"/>
      <c r="AF284" s="953"/>
      <c r="AG284" s="1354"/>
      <c r="AH284" s="1354"/>
    </row>
    <row r="285" spans="1:34" ht="13.5" customHeight="1">
      <c r="A285" s="191"/>
      <c r="B285" s="29" t="str">
        <f>Budget!A288</f>
        <v>N02-01</v>
      </c>
      <c r="C285" s="403">
        <f>Budget!B288</f>
        <v>0</v>
      </c>
      <c r="D285" s="404"/>
      <c r="E285" s="404"/>
      <c r="F285" s="404"/>
      <c r="G285" s="405"/>
      <c r="H285" s="62">
        <f>Budget!K288</f>
        <v>0</v>
      </c>
      <c r="I285" s="873">
        <f>Budget!I288</f>
        <v>0</v>
      </c>
      <c r="J285" s="873">
        <f>Budget!J288</f>
        <v>0</v>
      </c>
      <c r="K285" s="552">
        <f>Budget!R288</f>
        <v>0</v>
      </c>
      <c r="L285" s="171"/>
      <c r="M285" s="171"/>
      <c r="N285" s="171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  <c r="AA285" s="134"/>
      <c r="AB285" s="59">
        <f>H285-SUM(K285:AA285)-AC285</f>
        <v>0</v>
      </c>
      <c r="AC285" s="171">
        <f>Budget!Q288</f>
        <v>0</v>
      </c>
      <c r="AD285" s="955"/>
      <c r="AE285" s="955"/>
      <c r="AF285" s="955"/>
      <c r="AG285" s="1411"/>
      <c r="AH285" s="1411"/>
    </row>
    <row r="286" spans="1:34" ht="13.5" customHeight="1">
      <c r="A286" s="191"/>
      <c r="B286" s="29" t="str">
        <f>Budget!A289</f>
        <v>N02-02</v>
      </c>
      <c r="C286" s="403">
        <f>Budget!B289</f>
        <v>0</v>
      </c>
      <c r="D286" s="404"/>
      <c r="E286" s="404"/>
      <c r="F286" s="404"/>
      <c r="G286" s="405"/>
      <c r="H286" s="62">
        <f>Budget!K289</f>
        <v>0</v>
      </c>
      <c r="I286" s="873">
        <f>Budget!I289</f>
        <v>0</v>
      </c>
      <c r="J286" s="873">
        <f>Budget!J289</f>
        <v>0</v>
      </c>
      <c r="K286" s="552">
        <f>Budget!R289</f>
        <v>0</v>
      </c>
      <c r="L286" s="171"/>
      <c r="M286" s="171"/>
      <c r="N286" s="171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7"/>
      <c r="AB286" s="59">
        <f t="shared" ref="AB286:AB289" si="36">H286-SUM(K286:AA286)-AC286</f>
        <v>0</v>
      </c>
      <c r="AC286" s="171">
        <f>Budget!Q289</f>
        <v>0</v>
      </c>
      <c r="AD286" s="955"/>
      <c r="AE286" s="955"/>
      <c r="AF286" s="955"/>
      <c r="AG286" s="1411"/>
      <c r="AH286" s="1411"/>
    </row>
    <row r="287" spans="1:34" ht="13.5" customHeight="1">
      <c r="A287" s="191"/>
      <c r="B287" s="29" t="str">
        <f>Budget!A290</f>
        <v>N02-03</v>
      </c>
      <c r="C287" s="403">
        <f>Budget!B290</f>
        <v>0</v>
      </c>
      <c r="D287" s="404"/>
      <c r="E287" s="404"/>
      <c r="F287" s="404"/>
      <c r="G287" s="405"/>
      <c r="H287" s="62">
        <f>Budget!K290</f>
        <v>0</v>
      </c>
      <c r="I287" s="873">
        <f>Budget!I290</f>
        <v>0</v>
      </c>
      <c r="J287" s="873">
        <f>Budget!J290</f>
        <v>0</v>
      </c>
      <c r="K287" s="552">
        <f>Budget!R290</f>
        <v>0</v>
      </c>
      <c r="L287" s="171"/>
      <c r="M287" s="171"/>
      <c r="N287" s="171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7"/>
      <c r="AB287" s="59">
        <f t="shared" si="36"/>
        <v>0</v>
      </c>
      <c r="AC287" s="171">
        <f>Budget!Q290</f>
        <v>0</v>
      </c>
      <c r="AD287" s="955"/>
      <c r="AE287" s="955"/>
      <c r="AF287" s="955"/>
      <c r="AG287" s="1411"/>
      <c r="AH287" s="1411"/>
    </row>
    <row r="288" spans="1:34" ht="13.5" customHeight="1">
      <c r="A288" s="191"/>
      <c r="B288" s="29" t="str">
        <f>Budget!A291</f>
        <v>N02-04</v>
      </c>
      <c r="C288" s="403">
        <f>Budget!B291</f>
        <v>0</v>
      </c>
      <c r="D288" s="404"/>
      <c r="E288" s="404"/>
      <c r="F288" s="404"/>
      <c r="G288" s="405"/>
      <c r="H288" s="62">
        <f>Budget!K291</f>
        <v>0</v>
      </c>
      <c r="I288" s="873">
        <f>Budget!I291</f>
        <v>0</v>
      </c>
      <c r="J288" s="873">
        <f>Budget!J291</f>
        <v>0</v>
      </c>
      <c r="K288" s="552">
        <f>Budget!R291</f>
        <v>0</v>
      </c>
      <c r="L288" s="171"/>
      <c r="M288" s="171"/>
      <c r="N288" s="171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7"/>
      <c r="AB288" s="59">
        <f t="shared" si="36"/>
        <v>0</v>
      </c>
      <c r="AC288" s="171">
        <f>Budget!Q291</f>
        <v>0</v>
      </c>
      <c r="AD288" s="955"/>
      <c r="AE288" s="955"/>
      <c r="AF288" s="955"/>
      <c r="AG288" s="1411"/>
      <c r="AH288" s="1411"/>
    </row>
    <row r="289" spans="1:34" ht="13.5" customHeight="1">
      <c r="A289" s="191"/>
      <c r="B289" s="29" t="str">
        <f>Budget!A292</f>
        <v>N02-05</v>
      </c>
      <c r="C289" s="403">
        <f>Budget!B292</f>
        <v>0</v>
      </c>
      <c r="D289" s="404"/>
      <c r="E289" s="404"/>
      <c r="F289" s="404"/>
      <c r="G289" s="405"/>
      <c r="H289" s="62">
        <f>Budget!K292</f>
        <v>0</v>
      </c>
      <c r="I289" s="873">
        <f>Budget!I292</f>
        <v>0</v>
      </c>
      <c r="J289" s="873">
        <f>Budget!J292</f>
        <v>0</v>
      </c>
      <c r="K289" s="552">
        <f>Budget!R292</f>
        <v>0</v>
      </c>
      <c r="L289" s="171"/>
      <c r="M289" s="171"/>
      <c r="N289" s="171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  <c r="AA289" s="137"/>
      <c r="AB289" s="59">
        <f t="shared" si="36"/>
        <v>0</v>
      </c>
      <c r="AC289" s="171">
        <f>Budget!Q292</f>
        <v>0</v>
      </c>
      <c r="AD289" s="955"/>
      <c r="AE289" s="955"/>
      <c r="AF289" s="955"/>
      <c r="AG289" s="1411"/>
      <c r="AH289" s="1411"/>
    </row>
    <row r="290" spans="1:34" ht="13.5" customHeight="1">
      <c r="A290" s="192"/>
      <c r="B290" s="122"/>
      <c r="C290" s="407" t="str">
        <f>Budget!B293</f>
        <v>PURCHASES: ASSETS</v>
      </c>
      <c r="D290" s="407"/>
      <c r="E290" s="407"/>
      <c r="F290" s="407"/>
      <c r="G290" s="407"/>
      <c r="H290" s="33"/>
      <c r="I290" s="33"/>
      <c r="J290" s="33"/>
      <c r="K290" s="125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612"/>
      <c r="AC290" s="938"/>
      <c r="AD290" s="953"/>
      <c r="AE290" s="953"/>
      <c r="AF290" s="953"/>
      <c r="AG290" s="1354"/>
      <c r="AH290" s="1354"/>
    </row>
    <row r="291" spans="1:34" ht="13.5" customHeight="1">
      <c r="B291" s="29" t="str">
        <f>Budget!A294</f>
        <v>N03-01</v>
      </c>
      <c r="C291" s="403">
        <f>Budget!B294</f>
        <v>0</v>
      </c>
      <c r="D291" s="404"/>
      <c r="E291" s="404"/>
      <c r="F291" s="404"/>
      <c r="G291" s="405"/>
      <c r="H291" s="62">
        <f>Budget!K294</f>
        <v>0</v>
      </c>
      <c r="I291" s="873">
        <f>Budget!I294</f>
        <v>0</v>
      </c>
      <c r="J291" s="873">
        <f>Budget!J294</f>
        <v>0</v>
      </c>
      <c r="K291" s="552">
        <f>Budget!R294</f>
        <v>0</v>
      </c>
      <c r="L291" s="171"/>
      <c r="M291" s="171"/>
      <c r="N291" s="171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4"/>
      <c r="AB291" s="59">
        <f>H291-SUM(K291:AA291)-AC291</f>
        <v>0</v>
      </c>
      <c r="AC291" s="171">
        <f>Budget!Q294</f>
        <v>0</v>
      </c>
      <c r="AD291" s="955"/>
      <c r="AE291" s="955"/>
      <c r="AF291" s="955"/>
      <c r="AG291" s="1411"/>
      <c r="AH291" s="1411"/>
    </row>
    <row r="292" spans="1:34" ht="13.5" customHeight="1">
      <c r="B292" s="29" t="str">
        <f>Budget!A295</f>
        <v>N03-02</v>
      </c>
      <c r="C292" s="403">
        <f>Budget!B295</f>
        <v>0</v>
      </c>
      <c r="D292" s="404"/>
      <c r="E292" s="404"/>
      <c r="F292" s="404"/>
      <c r="G292" s="405"/>
      <c r="H292" s="62">
        <f>Budget!K295</f>
        <v>0</v>
      </c>
      <c r="I292" s="873">
        <f>Budget!I295</f>
        <v>0</v>
      </c>
      <c r="J292" s="873">
        <f>Budget!J295</f>
        <v>0</v>
      </c>
      <c r="K292" s="552">
        <f>Budget!R295</f>
        <v>0</v>
      </c>
      <c r="L292" s="171"/>
      <c r="M292" s="171"/>
      <c r="N292" s="171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7"/>
      <c r="AB292" s="59">
        <f>H292-SUM(K292:AA292)-AC292</f>
        <v>0</v>
      </c>
      <c r="AC292" s="171">
        <f>Budget!Q295</f>
        <v>0</v>
      </c>
      <c r="AD292" s="955"/>
      <c r="AE292" s="955"/>
      <c r="AF292" s="955"/>
      <c r="AG292" s="1411"/>
      <c r="AH292" s="1411"/>
    </row>
    <row r="293" spans="1:34" ht="13.5" customHeight="1">
      <c r="A293" s="192"/>
      <c r="B293" s="122"/>
      <c r="C293" s="407" t="str">
        <f>Budget!B296</f>
        <v>PURCHASES: CONSUMABLES</v>
      </c>
      <c r="D293" s="407"/>
      <c r="E293" s="407"/>
      <c r="F293" s="407"/>
      <c r="G293" s="407"/>
      <c r="H293" s="33"/>
      <c r="I293" s="33"/>
      <c r="J293" s="33"/>
      <c r="K293" s="125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612"/>
      <c r="AC293" s="938"/>
      <c r="AD293" s="953"/>
      <c r="AE293" s="953"/>
      <c r="AF293" s="953"/>
      <c r="AG293" s="1354"/>
      <c r="AH293" s="1354"/>
    </row>
    <row r="294" spans="1:34" ht="13.5" customHeight="1">
      <c r="B294" s="29" t="str">
        <f>Budget!A297</f>
        <v>N04-01</v>
      </c>
      <c r="C294" s="403">
        <f>Budget!B297</f>
        <v>0</v>
      </c>
      <c r="D294" s="404"/>
      <c r="E294" s="404"/>
      <c r="F294" s="404"/>
      <c r="G294" s="405"/>
      <c r="H294" s="62">
        <f>Budget!K297</f>
        <v>0</v>
      </c>
      <c r="I294" s="873">
        <f>Budget!I297</f>
        <v>0</v>
      </c>
      <c r="J294" s="873">
        <f>Budget!J297</f>
        <v>0</v>
      </c>
      <c r="K294" s="552">
        <f>Budget!R297</f>
        <v>0</v>
      </c>
      <c r="L294" s="171"/>
      <c r="M294" s="171"/>
      <c r="N294" s="171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4"/>
      <c r="AB294" s="59">
        <f>H294-SUM(K294:AA294)-AC294</f>
        <v>0</v>
      </c>
      <c r="AC294" s="171">
        <f>Budget!Q297</f>
        <v>0</v>
      </c>
      <c r="AD294" s="955"/>
      <c r="AE294" s="955"/>
      <c r="AF294" s="955"/>
      <c r="AG294" s="1411"/>
      <c r="AH294" s="1411"/>
    </row>
    <row r="295" spans="1:34" s="28" customFormat="1" ht="13.5" customHeight="1" thickBot="1">
      <c r="A295" s="192"/>
      <c r="B295" s="41"/>
      <c r="C295" s="393"/>
      <c r="D295" s="393"/>
      <c r="E295" s="393"/>
      <c r="F295" s="393"/>
      <c r="G295" s="129" t="s">
        <v>133</v>
      </c>
      <c r="H295" s="63">
        <f>SUM(H282:H294)</f>
        <v>0</v>
      </c>
      <c r="I295" s="1642" t="b">
        <f>H295=Summary!G38</f>
        <v>1</v>
      </c>
      <c r="J295" s="1643"/>
      <c r="K295" s="170">
        <f t="shared" ref="K295:Z295" si="37">SUM(K282:K294)</f>
        <v>0</v>
      </c>
      <c r="L295" s="170">
        <f t="shared" si="37"/>
        <v>0</v>
      </c>
      <c r="M295" s="170">
        <f t="shared" si="37"/>
        <v>0</v>
      </c>
      <c r="N295" s="170">
        <f t="shared" si="37"/>
        <v>0</v>
      </c>
      <c r="O295" s="170">
        <f t="shared" si="37"/>
        <v>0</v>
      </c>
      <c r="P295" s="170">
        <f t="shared" si="37"/>
        <v>0</v>
      </c>
      <c r="Q295" s="170">
        <f t="shared" si="37"/>
        <v>0</v>
      </c>
      <c r="R295" s="170">
        <f t="shared" si="37"/>
        <v>0</v>
      </c>
      <c r="S295" s="170">
        <f t="shared" si="37"/>
        <v>0</v>
      </c>
      <c r="T295" s="170">
        <f t="shared" si="37"/>
        <v>0</v>
      </c>
      <c r="U295" s="170">
        <f t="shared" si="37"/>
        <v>0</v>
      </c>
      <c r="V295" s="170">
        <f t="shared" si="37"/>
        <v>0</v>
      </c>
      <c r="W295" s="170">
        <f t="shared" si="37"/>
        <v>0</v>
      </c>
      <c r="X295" s="170">
        <f t="shared" si="37"/>
        <v>0</v>
      </c>
      <c r="Y295" s="170">
        <f t="shared" si="37"/>
        <v>0</v>
      </c>
      <c r="Z295" s="170">
        <f t="shared" si="37"/>
        <v>0</v>
      </c>
      <c r="AA295" s="154"/>
      <c r="AB295" s="170">
        <f>SUM(AB282:AB294)</f>
        <v>0</v>
      </c>
      <c r="AC295" s="170">
        <f>SUM(AC282:AC294)</f>
        <v>0</v>
      </c>
      <c r="AD295" s="953"/>
      <c r="AE295" s="953"/>
      <c r="AF295" s="953"/>
      <c r="AG295" s="1354"/>
      <c r="AH295" s="1354"/>
    </row>
    <row r="296" spans="1:34" ht="13.5" customHeight="1">
      <c r="A296" s="192"/>
      <c r="B296" s="40"/>
      <c r="C296" s="1648" t="str">
        <f>Budget!B300</f>
        <v>SPECIAL EFFECTS</v>
      </c>
      <c r="D296" s="1648"/>
      <c r="E296" s="1648"/>
      <c r="F296" s="1648"/>
      <c r="G296" s="1648"/>
      <c r="H296" s="1648"/>
      <c r="I296" s="826"/>
      <c r="J296" s="826"/>
      <c r="K296" s="118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176"/>
      <c r="AC296" s="936"/>
      <c r="AD296" s="953"/>
      <c r="AE296" s="953"/>
      <c r="AF296" s="953"/>
      <c r="AG296" s="1354"/>
      <c r="AH296" s="1354"/>
    </row>
    <row r="297" spans="1:34" ht="13.5" customHeight="1">
      <c r="A297" s="192"/>
      <c r="B297" s="121"/>
      <c r="C297" s="407" t="str">
        <f>Budget!B301</f>
        <v>CREW</v>
      </c>
      <c r="D297" s="407"/>
      <c r="E297" s="407"/>
      <c r="F297" s="407"/>
      <c r="G297" s="407"/>
      <c r="H297" s="33"/>
      <c r="I297" s="827"/>
      <c r="J297" s="827"/>
      <c r="K297" s="125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174"/>
      <c r="AC297" s="937"/>
      <c r="AD297" s="953"/>
      <c r="AE297" s="953"/>
      <c r="AF297" s="953"/>
      <c r="AG297" s="1354"/>
      <c r="AH297" s="1354"/>
    </row>
    <row r="298" spans="1:34" ht="13.5" customHeight="1">
      <c r="A298" s="191"/>
      <c r="B298" s="403">
        <f>Budget!A302</f>
        <v>0</v>
      </c>
      <c r="C298" s="1149"/>
      <c r="D298" s="404"/>
      <c r="E298" s="404"/>
      <c r="F298" s="404"/>
      <c r="G298" s="405"/>
      <c r="H298" s="62">
        <f>Budget!K302</f>
        <v>0</v>
      </c>
      <c r="I298" s="873">
        <f>Budget!I302</f>
        <v>0</v>
      </c>
      <c r="J298" s="873">
        <f>Budget!J302</f>
        <v>0</v>
      </c>
      <c r="K298" s="552">
        <f>Budget!R302</f>
        <v>0</v>
      </c>
      <c r="L298" s="171"/>
      <c r="M298" s="171"/>
      <c r="N298" s="171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4"/>
      <c r="AB298" s="59">
        <f>H298-SUM(K298:AA298)-AC298</f>
        <v>0</v>
      </c>
      <c r="AC298" s="171">
        <f>Budget!Q302</f>
        <v>0</v>
      </c>
      <c r="AD298" s="955"/>
      <c r="AE298" s="955"/>
      <c r="AF298" s="955"/>
      <c r="AG298" s="1411"/>
      <c r="AH298" s="1411"/>
    </row>
    <row r="299" spans="1:34" ht="13.5" customHeight="1">
      <c r="B299" s="403">
        <f>Budget!A303</f>
        <v>0</v>
      </c>
      <c r="C299" s="1149"/>
      <c r="D299" s="404"/>
      <c r="E299" s="404"/>
      <c r="F299" s="404"/>
      <c r="G299" s="405"/>
      <c r="H299" s="62">
        <f>Budget!K303</f>
        <v>0</v>
      </c>
      <c r="I299" s="873">
        <f>Budget!I303</f>
        <v>0</v>
      </c>
      <c r="J299" s="873">
        <f>Budget!J303</f>
        <v>0</v>
      </c>
      <c r="K299" s="552">
        <f>Budget!R303</f>
        <v>0</v>
      </c>
      <c r="L299" s="171"/>
      <c r="M299" s="171"/>
      <c r="N299" s="171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7"/>
      <c r="AB299" s="59">
        <f>H299-SUM(K299:AA299)-AC299</f>
        <v>0</v>
      </c>
      <c r="AC299" s="171">
        <f>Budget!Q303</f>
        <v>0</v>
      </c>
      <c r="AD299" s="955"/>
      <c r="AE299" s="955"/>
      <c r="AF299" s="955"/>
      <c r="AG299" s="1411"/>
      <c r="AH299" s="1411"/>
    </row>
    <row r="300" spans="1:34" ht="13.5" customHeight="1">
      <c r="A300" s="192"/>
      <c r="B300" s="123"/>
      <c r="C300" s="407" t="str">
        <f>Budget!B304</f>
        <v>EQUIPMENT HIRE</v>
      </c>
      <c r="D300" s="407"/>
      <c r="E300" s="407"/>
      <c r="F300" s="407"/>
      <c r="G300" s="407"/>
      <c r="H300" s="33"/>
      <c r="I300" s="33"/>
      <c r="J300" s="33"/>
      <c r="K300" s="125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612"/>
      <c r="AC300" s="938"/>
      <c r="AD300" s="953"/>
      <c r="AE300" s="953"/>
      <c r="AF300" s="953"/>
      <c r="AG300" s="1354"/>
      <c r="AH300" s="1354"/>
    </row>
    <row r="301" spans="1:34" ht="13.5" customHeight="1">
      <c r="B301" s="117" t="str">
        <f>Budget!A305</f>
        <v>O02-01</v>
      </c>
      <c r="C301" s="403">
        <f>Budget!B305</f>
        <v>0</v>
      </c>
      <c r="D301" s="404"/>
      <c r="E301" s="404"/>
      <c r="F301" s="404"/>
      <c r="G301" s="405"/>
      <c r="H301" s="62">
        <f>Budget!K305</f>
        <v>0</v>
      </c>
      <c r="I301" s="873">
        <f>Budget!I305</f>
        <v>0</v>
      </c>
      <c r="J301" s="873">
        <f>Budget!J305</f>
        <v>0</v>
      </c>
      <c r="K301" s="552">
        <f>Budget!R305</f>
        <v>0</v>
      </c>
      <c r="L301" s="171"/>
      <c r="M301" s="171"/>
      <c r="N301" s="171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4"/>
      <c r="AB301" s="59">
        <f>H301-SUM(K301:AA301)-AC301</f>
        <v>0</v>
      </c>
      <c r="AC301" s="171">
        <f>Budget!Q305</f>
        <v>0</v>
      </c>
      <c r="AD301" s="955"/>
      <c r="AE301" s="955"/>
      <c r="AF301" s="955"/>
      <c r="AG301" s="1411"/>
      <c r="AH301" s="1411"/>
    </row>
    <row r="302" spans="1:34" ht="13.5" customHeight="1">
      <c r="B302" s="117" t="str">
        <f>Budget!A306</f>
        <v>O02-02</v>
      </c>
      <c r="C302" s="403">
        <f>Budget!B306</f>
        <v>0</v>
      </c>
      <c r="D302" s="404"/>
      <c r="E302" s="404"/>
      <c r="F302" s="404"/>
      <c r="G302" s="405"/>
      <c r="H302" s="62">
        <f>Budget!K306</f>
        <v>0</v>
      </c>
      <c r="I302" s="873">
        <f>Budget!I306</f>
        <v>0</v>
      </c>
      <c r="J302" s="873">
        <f>Budget!J306</f>
        <v>0</v>
      </c>
      <c r="K302" s="552">
        <f>Budget!R306</f>
        <v>0</v>
      </c>
      <c r="L302" s="171"/>
      <c r="M302" s="171"/>
      <c r="N302" s="171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7"/>
      <c r="AB302" s="59">
        <f t="shared" ref="AB302:AB305" si="38">H302-SUM(K302:AA302)-AC302</f>
        <v>0</v>
      </c>
      <c r="AC302" s="171">
        <f>Budget!Q306</f>
        <v>0</v>
      </c>
      <c r="AD302" s="955"/>
      <c r="AE302" s="955"/>
      <c r="AF302" s="955"/>
      <c r="AG302" s="1411"/>
      <c r="AH302" s="1411"/>
    </row>
    <row r="303" spans="1:34" ht="13.5" customHeight="1">
      <c r="B303" s="117" t="str">
        <f>Budget!A307</f>
        <v>O02-03</v>
      </c>
      <c r="C303" s="403">
        <f>Budget!B307</f>
        <v>0</v>
      </c>
      <c r="D303" s="404"/>
      <c r="E303" s="404"/>
      <c r="F303" s="404"/>
      <c r="G303" s="405"/>
      <c r="H303" s="62">
        <f>Budget!K307</f>
        <v>0</v>
      </c>
      <c r="I303" s="873">
        <f>Budget!I307</f>
        <v>0</v>
      </c>
      <c r="J303" s="873">
        <f>Budget!J307</f>
        <v>0</v>
      </c>
      <c r="K303" s="552">
        <f>Budget!R307</f>
        <v>0</v>
      </c>
      <c r="L303" s="171"/>
      <c r="M303" s="171"/>
      <c r="N303" s="171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7"/>
      <c r="AB303" s="59">
        <f t="shared" si="38"/>
        <v>0</v>
      </c>
      <c r="AC303" s="171">
        <f>Budget!Q307</f>
        <v>0</v>
      </c>
      <c r="AD303" s="955"/>
      <c r="AE303" s="955"/>
      <c r="AF303" s="955"/>
      <c r="AG303" s="1411"/>
      <c r="AH303" s="1411"/>
    </row>
    <row r="304" spans="1:34" ht="13.5" customHeight="1">
      <c r="B304" s="117" t="str">
        <f>Budget!A308</f>
        <v>O02-04</v>
      </c>
      <c r="C304" s="403">
        <f>Budget!B308</f>
        <v>0</v>
      </c>
      <c r="D304" s="404"/>
      <c r="E304" s="404"/>
      <c r="F304" s="404"/>
      <c r="G304" s="405"/>
      <c r="H304" s="62">
        <f>Budget!K308</f>
        <v>0</v>
      </c>
      <c r="I304" s="873">
        <f>Budget!I308</f>
        <v>0</v>
      </c>
      <c r="J304" s="873">
        <f>Budget!J308</f>
        <v>0</v>
      </c>
      <c r="K304" s="552">
        <f>Budget!R308</f>
        <v>0</v>
      </c>
      <c r="L304" s="171"/>
      <c r="M304" s="171"/>
      <c r="N304" s="171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7"/>
      <c r="AB304" s="59">
        <f t="shared" si="38"/>
        <v>0</v>
      </c>
      <c r="AC304" s="171">
        <f>Budget!Q308</f>
        <v>0</v>
      </c>
      <c r="AD304" s="955"/>
      <c r="AE304" s="955"/>
      <c r="AF304" s="955"/>
      <c r="AG304" s="1411"/>
      <c r="AH304" s="1411"/>
    </row>
    <row r="305" spans="1:34" ht="13.5" customHeight="1">
      <c r="A305" s="191"/>
      <c r="B305" s="117" t="str">
        <f>Budget!A309</f>
        <v>O02-05</v>
      </c>
      <c r="C305" s="403">
        <f>Budget!B309</f>
        <v>0</v>
      </c>
      <c r="D305" s="404"/>
      <c r="E305" s="404"/>
      <c r="F305" s="404"/>
      <c r="G305" s="405"/>
      <c r="H305" s="62">
        <f>Budget!K309</f>
        <v>0</v>
      </c>
      <c r="I305" s="873">
        <f>Budget!I309</f>
        <v>0</v>
      </c>
      <c r="J305" s="873">
        <f>Budget!J309</f>
        <v>0</v>
      </c>
      <c r="K305" s="552">
        <f>Budget!R309</f>
        <v>0</v>
      </c>
      <c r="L305" s="171"/>
      <c r="M305" s="171"/>
      <c r="N305" s="171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7"/>
      <c r="AB305" s="59">
        <f t="shared" si="38"/>
        <v>0</v>
      </c>
      <c r="AC305" s="171">
        <f>Budget!Q309</f>
        <v>0</v>
      </c>
      <c r="AD305" s="955"/>
      <c r="AE305" s="955"/>
      <c r="AF305" s="955"/>
      <c r="AG305" s="1411"/>
      <c r="AH305" s="1411"/>
    </row>
    <row r="306" spans="1:34" ht="13.5" customHeight="1">
      <c r="A306" s="192"/>
      <c r="B306" s="123"/>
      <c r="C306" s="407" t="str">
        <f>Budget!B310</f>
        <v>PURCHASES: ASSETS</v>
      </c>
      <c r="D306" s="407"/>
      <c r="E306" s="407"/>
      <c r="F306" s="407"/>
      <c r="G306" s="407"/>
      <c r="H306" s="33"/>
      <c r="I306" s="33"/>
      <c r="J306" s="33"/>
      <c r="K306" s="125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612"/>
      <c r="AC306" s="938"/>
      <c r="AD306" s="953"/>
      <c r="AE306" s="953"/>
      <c r="AF306" s="953"/>
      <c r="AG306" s="1354"/>
      <c r="AH306" s="1354"/>
    </row>
    <row r="307" spans="1:34" ht="13.5" customHeight="1">
      <c r="B307" s="117" t="str">
        <f>Budget!A311</f>
        <v>O03-01</v>
      </c>
      <c r="C307" s="403">
        <f>Budget!B311</f>
        <v>0</v>
      </c>
      <c r="D307" s="404"/>
      <c r="E307" s="404"/>
      <c r="F307" s="404"/>
      <c r="G307" s="405"/>
      <c r="H307" s="62">
        <f>Budget!K311</f>
        <v>0</v>
      </c>
      <c r="I307" s="873">
        <f>Budget!I311</f>
        <v>0</v>
      </c>
      <c r="J307" s="873">
        <f>Budget!J311</f>
        <v>0</v>
      </c>
      <c r="K307" s="552">
        <f>Budget!R311</f>
        <v>0</v>
      </c>
      <c r="L307" s="171"/>
      <c r="M307" s="171"/>
      <c r="N307" s="171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4"/>
      <c r="AB307" s="59">
        <f>H307-SUM(K307:AA307)-AC307</f>
        <v>0</v>
      </c>
      <c r="AC307" s="171">
        <f>Budget!Q311</f>
        <v>0</v>
      </c>
      <c r="AD307" s="955"/>
      <c r="AE307" s="955"/>
      <c r="AF307" s="955"/>
      <c r="AG307" s="1411"/>
      <c r="AH307" s="1411"/>
    </row>
    <row r="308" spans="1:34" ht="13.5" customHeight="1">
      <c r="A308" s="191"/>
      <c r="B308" s="117" t="str">
        <f>Budget!A312</f>
        <v>O03-02</v>
      </c>
      <c r="C308" s="403">
        <f>Budget!B312</f>
        <v>0</v>
      </c>
      <c r="D308" s="404"/>
      <c r="E308" s="404"/>
      <c r="F308" s="404"/>
      <c r="G308" s="405"/>
      <c r="H308" s="62">
        <f>Budget!K312</f>
        <v>0</v>
      </c>
      <c r="I308" s="873">
        <f>Budget!I312</f>
        <v>0</v>
      </c>
      <c r="J308" s="873">
        <f>Budget!J312</f>
        <v>0</v>
      </c>
      <c r="K308" s="552">
        <f>Budget!R312</f>
        <v>0</v>
      </c>
      <c r="L308" s="171"/>
      <c r="M308" s="171"/>
      <c r="N308" s="171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7"/>
      <c r="AB308" s="59">
        <f>H308-SUM(K308:AA308)-AC308</f>
        <v>0</v>
      </c>
      <c r="AC308" s="171">
        <f>Budget!Q312</f>
        <v>0</v>
      </c>
      <c r="AD308" s="955"/>
      <c r="AE308" s="955"/>
      <c r="AF308" s="955"/>
      <c r="AG308" s="1411"/>
      <c r="AH308" s="1411"/>
    </row>
    <row r="309" spans="1:34" ht="13.5" customHeight="1">
      <c r="B309" s="123"/>
      <c r="C309" s="407" t="str">
        <f>Budget!B313</f>
        <v>PURCHASES: CONSUMABLES</v>
      </c>
      <c r="D309" s="407"/>
      <c r="E309" s="407"/>
      <c r="F309" s="407"/>
      <c r="G309" s="407"/>
      <c r="H309" s="33"/>
      <c r="I309" s="33"/>
      <c r="J309" s="33"/>
      <c r="K309" s="125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612"/>
      <c r="AC309" s="938"/>
      <c r="AD309" s="953"/>
      <c r="AE309" s="953"/>
      <c r="AF309" s="953"/>
      <c r="AG309" s="1354"/>
      <c r="AH309" s="1354"/>
    </row>
    <row r="310" spans="1:34" ht="13.5" customHeight="1">
      <c r="A310" s="191"/>
      <c r="B310" s="117" t="str">
        <f>Budget!A314</f>
        <v>O04-01</v>
      </c>
      <c r="C310" s="403">
        <f>Budget!B314</f>
        <v>0</v>
      </c>
      <c r="D310" s="404"/>
      <c r="E310" s="404"/>
      <c r="F310" s="404"/>
      <c r="G310" s="405"/>
      <c r="H310" s="62">
        <f>Budget!K314</f>
        <v>0</v>
      </c>
      <c r="I310" s="873">
        <f>Budget!I314</f>
        <v>0</v>
      </c>
      <c r="J310" s="873">
        <f>Budget!J314</f>
        <v>0</v>
      </c>
      <c r="K310" s="552">
        <f>Budget!R314</f>
        <v>0</v>
      </c>
      <c r="L310" s="171"/>
      <c r="M310" s="171"/>
      <c r="N310" s="171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4"/>
      <c r="AB310" s="59">
        <f>H310-SUM(K310:AA310)-AC310</f>
        <v>0</v>
      </c>
      <c r="AC310" s="171">
        <f>Budget!Q314</f>
        <v>0</v>
      </c>
      <c r="AD310" s="955"/>
      <c r="AE310" s="955"/>
      <c r="AF310" s="955"/>
      <c r="AG310" s="1411"/>
      <c r="AH310" s="1411"/>
    </row>
    <row r="311" spans="1:34" s="28" customFormat="1" ht="13.5" customHeight="1" thickBot="1">
      <c r="B311" s="41"/>
      <c r="C311" s="393"/>
      <c r="D311" s="393"/>
      <c r="E311" s="393"/>
      <c r="F311" s="393"/>
      <c r="G311" s="129" t="s">
        <v>133</v>
      </c>
      <c r="H311" s="63">
        <f>SUM(H298:H310)</f>
        <v>0</v>
      </c>
      <c r="I311" s="1642" t="b">
        <f>H311=Summary!G39</f>
        <v>1</v>
      </c>
      <c r="J311" s="1643"/>
      <c r="K311" s="170">
        <f t="shared" ref="K311:Z311" si="39">SUM(K298:K310)</f>
        <v>0</v>
      </c>
      <c r="L311" s="170">
        <f t="shared" si="39"/>
        <v>0</v>
      </c>
      <c r="M311" s="170">
        <f t="shared" si="39"/>
        <v>0</v>
      </c>
      <c r="N311" s="170">
        <f t="shared" si="39"/>
        <v>0</v>
      </c>
      <c r="O311" s="170">
        <f t="shared" si="39"/>
        <v>0</v>
      </c>
      <c r="P311" s="170">
        <f t="shared" si="39"/>
        <v>0</v>
      </c>
      <c r="Q311" s="170">
        <f t="shared" si="39"/>
        <v>0</v>
      </c>
      <c r="R311" s="170">
        <f t="shared" si="39"/>
        <v>0</v>
      </c>
      <c r="S311" s="170">
        <f t="shared" si="39"/>
        <v>0</v>
      </c>
      <c r="T311" s="170">
        <f t="shared" si="39"/>
        <v>0</v>
      </c>
      <c r="U311" s="170">
        <f t="shared" si="39"/>
        <v>0</v>
      </c>
      <c r="V311" s="170">
        <f t="shared" si="39"/>
        <v>0</v>
      </c>
      <c r="W311" s="170">
        <f t="shared" si="39"/>
        <v>0</v>
      </c>
      <c r="X311" s="170">
        <f t="shared" si="39"/>
        <v>0</v>
      </c>
      <c r="Y311" s="170">
        <f t="shared" si="39"/>
        <v>0</v>
      </c>
      <c r="Z311" s="170">
        <f t="shared" si="39"/>
        <v>0</v>
      </c>
      <c r="AA311" s="154"/>
      <c r="AB311" s="170">
        <f>SUM(AB298:AB310)</f>
        <v>0</v>
      </c>
      <c r="AC311" s="170">
        <f>SUM(AC298:AC310)</f>
        <v>0</v>
      </c>
      <c r="AD311" s="953"/>
      <c r="AE311" s="953"/>
      <c r="AF311" s="953"/>
      <c r="AG311" s="1354"/>
      <c r="AH311" s="1354"/>
    </row>
    <row r="312" spans="1:34" ht="13.5" customHeight="1">
      <c r="A312" s="192"/>
      <c r="B312" s="40"/>
      <c r="C312" s="1648" t="str">
        <f>Budget!B317</f>
        <v>PICTURE VEHICLE / ANIMALS</v>
      </c>
      <c r="D312" s="1648"/>
      <c r="E312" s="1648"/>
      <c r="F312" s="1648"/>
      <c r="G312" s="1648"/>
      <c r="H312" s="1648"/>
      <c r="I312" s="826"/>
      <c r="J312" s="826"/>
      <c r="K312" s="118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176"/>
      <c r="AC312" s="936"/>
      <c r="AD312" s="953"/>
      <c r="AE312" s="953"/>
      <c r="AF312" s="953"/>
      <c r="AG312" s="1354"/>
      <c r="AH312" s="1354"/>
    </row>
    <row r="313" spans="1:34" ht="13.5" customHeight="1">
      <c r="A313" s="192"/>
      <c r="B313" s="123"/>
      <c r="C313" s="407" t="str">
        <f>Budget!B318</f>
        <v>CREW</v>
      </c>
      <c r="D313" s="407"/>
      <c r="E313" s="407"/>
      <c r="F313" s="407"/>
      <c r="G313" s="407"/>
      <c r="H313" s="33"/>
      <c r="I313" s="827"/>
      <c r="J313" s="827"/>
      <c r="K313" s="125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174"/>
      <c r="AC313" s="937"/>
      <c r="AD313" s="953"/>
      <c r="AE313" s="953"/>
      <c r="AF313" s="953"/>
      <c r="AG313" s="1354"/>
      <c r="AH313" s="1354"/>
    </row>
    <row r="314" spans="1:34" ht="13.5" customHeight="1">
      <c r="B314" s="403">
        <f>Budget!A319</f>
        <v>0</v>
      </c>
      <c r="C314" s="1149"/>
      <c r="D314" s="404"/>
      <c r="E314" s="404"/>
      <c r="F314" s="404"/>
      <c r="G314" s="405"/>
      <c r="H314" s="62">
        <f>Budget!K319</f>
        <v>0</v>
      </c>
      <c r="I314" s="873">
        <f>Budget!I319</f>
        <v>0</v>
      </c>
      <c r="J314" s="873">
        <f>Budget!J319</f>
        <v>0</v>
      </c>
      <c r="K314" s="552">
        <f>Budget!R319</f>
        <v>0</v>
      </c>
      <c r="L314" s="171"/>
      <c r="M314" s="171"/>
      <c r="N314" s="171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4"/>
      <c r="AB314" s="59">
        <f>H314-SUM(K314:AA314)-AC314</f>
        <v>0</v>
      </c>
      <c r="AC314" s="171">
        <f>Budget!Q319</f>
        <v>0</v>
      </c>
      <c r="AD314" s="955"/>
      <c r="AE314" s="955"/>
      <c r="AF314" s="955"/>
      <c r="AG314" s="1411"/>
      <c r="AH314" s="1411"/>
    </row>
    <row r="315" spans="1:34" ht="13.5" customHeight="1">
      <c r="A315" s="191"/>
      <c r="B315" s="403">
        <f>Budget!A320</f>
        <v>0</v>
      </c>
      <c r="C315" s="1149"/>
      <c r="D315" s="404"/>
      <c r="E315" s="404"/>
      <c r="F315" s="404"/>
      <c r="G315" s="405"/>
      <c r="H315" s="62">
        <f>Budget!K320</f>
        <v>0</v>
      </c>
      <c r="I315" s="873">
        <f>Budget!I320</f>
        <v>0</v>
      </c>
      <c r="J315" s="873">
        <f>Budget!J320</f>
        <v>0</v>
      </c>
      <c r="K315" s="552">
        <f>Budget!R320</f>
        <v>0</v>
      </c>
      <c r="L315" s="171"/>
      <c r="M315" s="171"/>
      <c r="N315" s="171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7"/>
      <c r="AB315" s="59">
        <f>H315-SUM(K315:AA315)-AC315</f>
        <v>0</v>
      </c>
      <c r="AC315" s="171">
        <f>Budget!Q320</f>
        <v>0</v>
      </c>
      <c r="AD315" s="955"/>
      <c r="AE315" s="955"/>
      <c r="AF315" s="955"/>
      <c r="AG315" s="1411"/>
      <c r="AH315" s="1411"/>
    </row>
    <row r="316" spans="1:34" ht="13.5" customHeight="1">
      <c r="A316" s="192"/>
      <c r="B316" s="123"/>
      <c r="C316" s="407" t="str">
        <f>Budget!B321</f>
        <v>EQUIPMENT HIRE</v>
      </c>
      <c r="D316" s="407"/>
      <c r="E316" s="407"/>
      <c r="F316" s="407"/>
      <c r="G316" s="407"/>
      <c r="H316" s="33"/>
      <c r="I316" s="33"/>
      <c r="J316" s="33"/>
      <c r="K316" s="589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612"/>
      <c r="AC316" s="938"/>
      <c r="AD316" s="953"/>
      <c r="AE316" s="953"/>
      <c r="AF316" s="953"/>
      <c r="AG316" s="1354"/>
      <c r="AH316" s="1354"/>
    </row>
    <row r="317" spans="1:34" ht="13.5" customHeight="1">
      <c r="B317" s="117" t="str">
        <f>Budget!A322</f>
        <v>P02-01</v>
      </c>
      <c r="C317" s="403">
        <f>Budget!B322</f>
        <v>0</v>
      </c>
      <c r="D317" s="404"/>
      <c r="E317" s="404"/>
      <c r="F317" s="404"/>
      <c r="G317" s="405"/>
      <c r="H317" s="62">
        <f>Budget!K322</f>
        <v>0</v>
      </c>
      <c r="I317" s="873">
        <f>Budget!I322</f>
        <v>0</v>
      </c>
      <c r="J317" s="873">
        <f>Budget!J322</f>
        <v>0</v>
      </c>
      <c r="K317" s="552">
        <f>Budget!R322</f>
        <v>0</v>
      </c>
      <c r="L317" s="171"/>
      <c r="M317" s="171"/>
      <c r="N317" s="171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4"/>
      <c r="AB317" s="59">
        <f>H317-SUM(K317:AA317)-AC317</f>
        <v>0</v>
      </c>
      <c r="AC317" s="171">
        <f>Budget!Q322</f>
        <v>0</v>
      </c>
      <c r="AD317" s="955"/>
      <c r="AE317" s="955"/>
      <c r="AF317" s="955"/>
      <c r="AG317" s="1411"/>
      <c r="AH317" s="1411"/>
    </row>
    <row r="318" spans="1:34" ht="13.5" customHeight="1">
      <c r="B318" s="117" t="str">
        <f>Budget!A323</f>
        <v>P02-02</v>
      </c>
      <c r="C318" s="403">
        <f>Budget!B323</f>
        <v>0</v>
      </c>
      <c r="D318" s="404"/>
      <c r="E318" s="404"/>
      <c r="F318" s="404"/>
      <c r="G318" s="405"/>
      <c r="H318" s="62">
        <f>Budget!K323</f>
        <v>0</v>
      </c>
      <c r="I318" s="873">
        <f>Budget!I323</f>
        <v>0</v>
      </c>
      <c r="J318" s="873">
        <f>Budget!J323</f>
        <v>0</v>
      </c>
      <c r="K318" s="552">
        <f>Budget!R323</f>
        <v>0</v>
      </c>
      <c r="L318" s="171"/>
      <c r="M318" s="171"/>
      <c r="N318" s="171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7"/>
      <c r="AB318" s="59">
        <f t="shared" ref="AB318:AB321" si="40">H318-SUM(K318:AA318)-AC318</f>
        <v>0</v>
      </c>
      <c r="AC318" s="171">
        <f>Budget!Q323</f>
        <v>0</v>
      </c>
      <c r="AD318" s="955"/>
      <c r="AE318" s="955"/>
      <c r="AF318" s="955"/>
      <c r="AG318" s="1411"/>
      <c r="AH318" s="1411"/>
    </row>
    <row r="319" spans="1:34" ht="13.5" customHeight="1">
      <c r="B319" s="117" t="str">
        <f>Budget!A324</f>
        <v>P02-03</v>
      </c>
      <c r="C319" s="403">
        <f>Budget!B324</f>
        <v>0</v>
      </c>
      <c r="D319" s="404"/>
      <c r="E319" s="404"/>
      <c r="F319" s="404"/>
      <c r="G319" s="405"/>
      <c r="H319" s="62">
        <f>Budget!K324</f>
        <v>0</v>
      </c>
      <c r="I319" s="873">
        <f>Budget!I324</f>
        <v>0</v>
      </c>
      <c r="J319" s="873">
        <f>Budget!J324</f>
        <v>0</v>
      </c>
      <c r="K319" s="552">
        <f>Budget!R324</f>
        <v>0</v>
      </c>
      <c r="L319" s="171"/>
      <c r="M319" s="171"/>
      <c r="N319" s="171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7"/>
      <c r="AB319" s="59">
        <f t="shared" si="40"/>
        <v>0</v>
      </c>
      <c r="AC319" s="171">
        <f>Budget!Q324</f>
        <v>0</v>
      </c>
      <c r="AD319" s="955"/>
      <c r="AE319" s="955"/>
      <c r="AF319" s="955"/>
      <c r="AG319" s="1411"/>
      <c r="AH319" s="1411"/>
    </row>
    <row r="320" spans="1:34" ht="13.5" customHeight="1">
      <c r="B320" s="117" t="str">
        <f>Budget!A325</f>
        <v>P02-04</v>
      </c>
      <c r="C320" s="403">
        <f>Budget!B325</f>
        <v>0</v>
      </c>
      <c r="D320" s="404"/>
      <c r="E320" s="404"/>
      <c r="F320" s="404"/>
      <c r="G320" s="405"/>
      <c r="H320" s="62">
        <f>Budget!K325</f>
        <v>0</v>
      </c>
      <c r="I320" s="873">
        <f>Budget!I325</f>
        <v>0</v>
      </c>
      <c r="J320" s="873">
        <f>Budget!J325</f>
        <v>0</v>
      </c>
      <c r="K320" s="552">
        <f>Budget!R325</f>
        <v>0</v>
      </c>
      <c r="L320" s="171"/>
      <c r="M320" s="171"/>
      <c r="N320" s="171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7"/>
      <c r="AB320" s="59">
        <f t="shared" si="40"/>
        <v>0</v>
      </c>
      <c r="AC320" s="171">
        <f>Budget!Q325</f>
        <v>0</v>
      </c>
      <c r="AD320" s="955"/>
      <c r="AE320" s="955"/>
      <c r="AF320" s="955"/>
      <c r="AG320" s="1411"/>
      <c r="AH320" s="1411"/>
    </row>
    <row r="321" spans="1:34" ht="13.5" customHeight="1">
      <c r="B321" s="117" t="str">
        <f>Budget!A326</f>
        <v>P02-05</v>
      </c>
      <c r="C321" s="403">
        <f>Budget!B326</f>
        <v>0</v>
      </c>
      <c r="D321" s="404"/>
      <c r="E321" s="404"/>
      <c r="F321" s="404"/>
      <c r="G321" s="405"/>
      <c r="H321" s="62">
        <f>Budget!K326</f>
        <v>0</v>
      </c>
      <c r="I321" s="873">
        <f>Budget!I326</f>
        <v>0</v>
      </c>
      <c r="J321" s="873">
        <f>Budget!J326</f>
        <v>0</v>
      </c>
      <c r="K321" s="552">
        <f>Budget!R326</f>
        <v>0</v>
      </c>
      <c r="L321" s="171"/>
      <c r="M321" s="171"/>
      <c r="N321" s="171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7"/>
      <c r="AB321" s="59">
        <f t="shared" si="40"/>
        <v>0</v>
      </c>
      <c r="AC321" s="171">
        <f>Budget!Q326</f>
        <v>0</v>
      </c>
      <c r="AD321" s="955"/>
      <c r="AE321" s="955"/>
      <c r="AF321" s="955"/>
      <c r="AG321" s="1411"/>
      <c r="AH321" s="1411"/>
    </row>
    <row r="322" spans="1:34" ht="13.5" customHeight="1">
      <c r="B322" s="123"/>
      <c r="C322" s="407" t="str">
        <f>Budget!B327</f>
        <v>PURCHASES: ASSETS</v>
      </c>
      <c r="D322" s="407"/>
      <c r="E322" s="407"/>
      <c r="F322" s="407"/>
      <c r="G322" s="407"/>
      <c r="H322" s="420"/>
      <c r="I322" s="420"/>
      <c r="J322" s="420"/>
      <c r="K322" s="125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612"/>
      <c r="AC322" s="938"/>
      <c r="AD322" s="953"/>
      <c r="AE322" s="953"/>
      <c r="AF322" s="953"/>
      <c r="AG322" s="1354"/>
      <c r="AH322" s="1354"/>
    </row>
    <row r="323" spans="1:34" ht="13.5" customHeight="1">
      <c r="A323" s="191"/>
      <c r="B323" s="117" t="str">
        <f>Budget!A328</f>
        <v>P03-01</v>
      </c>
      <c r="C323" s="403">
        <f>Budget!B328</f>
        <v>0</v>
      </c>
      <c r="D323" s="404"/>
      <c r="E323" s="404"/>
      <c r="F323" s="404"/>
      <c r="G323" s="405"/>
      <c r="H323" s="62">
        <f>Budget!K328</f>
        <v>0</v>
      </c>
      <c r="I323" s="873">
        <f>Budget!I328</f>
        <v>0</v>
      </c>
      <c r="J323" s="873">
        <f>Budget!J328</f>
        <v>0</v>
      </c>
      <c r="K323" s="552">
        <f>Budget!R328</f>
        <v>0</v>
      </c>
      <c r="L323" s="171"/>
      <c r="M323" s="171"/>
      <c r="N323" s="171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4"/>
      <c r="AB323" s="59">
        <f>H323-SUM(K323:AA323)-AC323</f>
        <v>0</v>
      </c>
      <c r="AC323" s="171">
        <f>Budget!Q328</f>
        <v>0</v>
      </c>
      <c r="AD323" s="955"/>
      <c r="AE323" s="955"/>
      <c r="AF323" s="955"/>
      <c r="AG323" s="1411"/>
      <c r="AH323" s="1411"/>
    </row>
    <row r="324" spans="1:34" ht="13.5" customHeight="1">
      <c r="A324" s="191"/>
      <c r="B324" s="117" t="str">
        <f>Budget!A329</f>
        <v>P03-02</v>
      </c>
      <c r="C324" s="403">
        <f>Budget!B329</f>
        <v>0</v>
      </c>
      <c r="D324" s="404"/>
      <c r="E324" s="404"/>
      <c r="F324" s="404"/>
      <c r="G324" s="405"/>
      <c r="H324" s="62">
        <f>Budget!K329</f>
        <v>0</v>
      </c>
      <c r="I324" s="873">
        <f>Budget!I329</f>
        <v>0</v>
      </c>
      <c r="J324" s="873">
        <f>Budget!J329</f>
        <v>0</v>
      </c>
      <c r="K324" s="552">
        <f>Budget!R329</f>
        <v>0</v>
      </c>
      <c r="L324" s="171"/>
      <c r="M324" s="171"/>
      <c r="N324" s="171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7"/>
      <c r="AB324" s="59">
        <f>H324-SUM(K324:AA324)-AC324</f>
        <v>0</v>
      </c>
      <c r="AC324" s="171">
        <f>Budget!Q329</f>
        <v>0</v>
      </c>
      <c r="AD324" s="955"/>
      <c r="AE324" s="955"/>
      <c r="AF324" s="955"/>
      <c r="AG324" s="1411"/>
      <c r="AH324" s="1411"/>
    </row>
    <row r="325" spans="1:34" ht="13.5" customHeight="1">
      <c r="A325" s="192"/>
      <c r="B325" s="123"/>
      <c r="C325" s="407" t="str">
        <f>Budget!B330</f>
        <v>PURCHASES: CONSUMABLES</v>
      </c>
      <c r="D325" s="407"/>
      <c r="E325" s="407"/>
      <c r="F325" s="407"/>
      <c r="G325" s="407"/>
      <c r="H325" s="33"/>
      <c r="I325" s="33"/>
      <c r="J325" s="33"/>
      <c r="K325" s="125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612"/>
      <c r="AC325" s="938"/>
      <c r="AD325" s="953"/>
      <c r="AE325" s="953"/>
      <c r="AF325" s="953"/>
      <c r="AG325" s="1354"/>
      <c r="AH325" s="1354"/>
    </row>
    <row r="326" spans="1:34" ht="13.5" customHeight="1">
      <c r="A326" s="191"/>
      <c r="B326" s="117" t="str">
        <f>Budget!A331</f>
        <v>P04-01</v>
      </c>
      <c r="C326" s="403">
        <f>Budget!B331</f>
        <v>0</v>
      </c>
      <c r="D326" s="404"/>
      <c r="E326" s="404"/>
      <c r="F326" s="404"/>
      <c r="G326" s="405"/>
      <c r="H326" s="62">
        <f>Budget!K331</f>
        <v>0</v>
      </c>
      <c r="I326" s="873">
        <f>Budget!I331</f>
        <v>0</v>
      </c>
      <c r="J326" s="873">
        <f>Budget!J331</f>
        <v>0</v>
      </c>
      <c r="K326" s="552">
        <f>Budget!R331</f>
        <v>0</v>
      </c>
      <c r="L326" s="171"/>
      <c r="M326" s="171"/>
      <c r="N326" s="171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4"/>
      <c r="AB326" s="59">
        <f>H326-SUM(K326:AA326)-AC326</f>
        <v>0</v>
      </c>
      <c r="AC326" s="171">
        <f>Budget!Q331</f>
        <v>0</v>
      </c>
      <c r="AD326" s="955"/>
      <c r="AE326" s="955"/>
      <c r="AF326" s="955"/>
      <c r="AG326" s="1411"/>
      <c r="AH326" s="1411"/>
    </row>
    <row r="327" spans="1:34" s="28" customFormat="1" ht="13.5" customHeight="1" thickBot="1">
      <c r="A327" s="192"/>
      <c r="B327" s="41"/>
      <c r="C327" s="392"/>
      <c r="D327" s="392"/>
      <c r="E327" s="392"/>
      <c r="F327" s="392"/>
      <c r="G327" s="44" t="s">
        <v>133</v>
      </c>
      <c r="H327" s="56">
        <f>SUM(H314:H326)</f>
        <v>0</v>
      </c>
      <c r="I327" s="1642" t="b">
        <f>H327=Summary!G40</f>
        <v>1</v>
      </c>
      <c r="J327" s="1643"/>
      <c r="K327" s="170">
        <f t="shared" ref="K327:Z327" si="41">SUM(K314:K326)</f>
        <v>0</v>
      </c>
      <c r="L327" s="170">
        <f t="shared" si="41"/>
        <v>0</v>
      </c>
      <c r="M327" s="170">
        <f t="shared" si="41"/>
        <v>0</v>
      </c>
      <c r="N327" s="170">
        <f t="shared" si="41"/>
        <v>0</v>
      </c>
      <c r="O327" s="170">
        <f t="shared" si="41"/>
        <v>0</v>
      </c>
      <c r="P327" s="170">
        <f t="shared" si="41"/>
        <v>0</v>
      </c>
      <c r="Q327" s="170">
        <f t="shared" si="41"/>
        <v>0</v>
      </c>
      <c r="R327" s="170">
        <f t="shared" si="41"/>
        <v>0</v>
      </c>
      <c r="S327" s="170">
        <f t="shared" si="41"/>
        <v>0</v>
      </c>
      <c r="T327" s="170">
        <f t="shared" si="41"/>
        <v>0</v>
      </c>
      <c r="U327" s="170">
        <f t="shared" si="41"/>
        <v>0</v>
      </c>
      <c r="V327" s="170">
        <f t="shared" si="41"/>
        <v>0</v>
      </c>
      <c r="W327" s="170">
        <f t="shared" si="41"/>
        <v>0</v>
      </c>
      <c r="X327" s="170">
        <f t="shared" si="41"/>
        <v>0</v>
      </c>
      <c r="Y327" s="170">
        <f t="shared" si="41"/>
        <v>0</v>
      </c>
      <c r="Z327" s="170">
        <f t="shared" si="41"/>
        <v>0</v>
      </c>
      <c r="AA327" s="154"/>
      <c r="AB327" s="170">
        <f>SUM(AB314:AB326)</f>
        <v>0</v>
      </c>
      <c r="AC327" s="170">
        <f>SUM(AC314:AC326)</f>
        <v>0</v>
      </c>
      <c r="AD327" s="953"/>
      <c r="AE327" s="953"/>
      <c r="AF327" s="953"/>
      <c r="AG327" s="1354"/>
      <c r="AH327" s="1354"/>
    </row>
    <row r="328" spans="1:34" ht="13.5" customHeight="1">
      <c r="A328" s="192"/>
      <c r="B328" s="40"/>
      <c r="C328" s="1648" t="str">
        <f>Budget!B334</f>
        <v>PHOTOGRAPHY</v>
      </c>
      <c r="D328" s="1648"/>
      <c r="E328" s="1648"/>
      <c r="F328" s="1648"/>
      <c r="G328" s="1648"/>
      <c r="H328" s="1648"/>
      <c r="I328" s="826"/>
      <c r="J328" s="826"/>
      <c r="K328" s="118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176"/>
      <c r="AC328" s="936"/>
      <c r="AD328" s="953"/>
      <c r="AE328" s="953"/>
      <c r="AF328" s="953"/>
      <c r="AG328" s="1354"/>
      <c r="AH328" s="1354"/>
    </row>
    <row r="329" spans="1:34" ht="13.5" customHeight="1">
      <c r="A329" s="192"/>
      <c r="B329" s="123"/>
      <c r="C329" s="407" t="str">
        <f>Budget!B335</f>
        <v>CREW</v>
      </c>
      <c r="D329" s="407"/>
      <c r="E329" s="407"/>
      <c r="F329" s="407"/>
      <c r="G329" s="407"/>
      <c r="H329" s="33"/>
      <c r="I329" s="827"/>
      <c r="J329" s="827"/>
      <c r="K329" s="125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174"/>
      <c r="AC329" s="937"/>
      <c r="AD329" s="953"/>
      <c r="AE329" s="953"/>
      <c r="AF329" s="953"/>
      <c r="AG329" s="1354"/>
      <c r="AH329" s="1354"/>
    </row>
    <row r="330" spans="1:34" ht="13.5" customHeight="1">
      <c r="B330" s="403">
        <f>Budget!A336</f>
        <v>0</v>
      </c>
      <c r="C330" s="1149"/>
      <c r="D330" s="404"/>
      <c r="E330" s="404"/>
      <c r="F330" s="404"/>
      <c r="G330" s="405"/>
      <c r="H330" s="62">
        <f>Budget!K336</f>
        <v>0</v>
      </c>
      <c r="I330" s="873">
        <f>Budget!I336</f>
        <v>0</v>
      </c>
      <c r="J330" s="873">
        <f>Budget!J336</f>
        <v>0</v>
      </c>
      <c r="K330" s="552">
        <f>Budget!R336</f>
        <v>0</v>
      </c>
      <c r="L330" s="171"/>
      <c r="M330" s="171"/>
      <c r="N330" s="171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4"/>
      <c r="AB330" s="59">
        <f>H330-SUM(K330:AA330)-AC330</f>
        <v>0</v>
      </c>
      <c r="AC330" s="171">
        <f>Budget!Q336</f>
        <v>0</v>
      </c>
      <c r="AD330" s="955"/>
      <c r="AE330" s="955"/>
      <c r="AF330" s="955"/>
      <c r="AG330" s="1411"/>
      <c r="AH330" s="1411"/>
    </row>
    <row r="331" spans="1:34" ht="13.5" customHeight="1">
      <c r="B331" s="403">
        <f>Budget!A337</f>
        <v>0</v>
      </c>
      <c r="C331" s="1149"/>
      <c r="D331" s="404"/>
      <c r="E331" s="404"/>
      <c r="F331" s="404"/>
      <c r="G331" s="405"/>
      <c r="H331" s="62">
        <f>Budget!K337</f>
        <v>0</v>
      </c>
      <c r="I331" s="873">
        <f>Budget!I337</f>
        <v>0</v>
      </c>
      <c r="J331" s="873">
        <f>Budget!J337</f>
        <v>0</v>
      </c>
      <c r="K331" s="552">
        <f>Budget!R337</f>
        <v>0</v>
      </c>
      <c r="L331" s="171"/>
      <c r="M331" s="171"/>
      <c r="N331" s="171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7"/>
      <c r="AB331" s="59">
        <f>H331-SUM(K331:AA331)-AC331</f>
        <v>0</v>
      </c>
      <c r="AC331" s="171">
        <f>Budget!Q337</f>
        <v>0</v>
      </c>
      <c r="AD331" s="955"/>
      <c r="AE331" s="955"/>
      <c r="AF331" s="955"/>
      <c r="AG331" s="1411"/>
      <c r="AH331" s="1411"/>
    </row>
    <row r="332" spans="1:34" ht="13.5" customHeight="1">
      <c r="A332" s="192"/>
      <c r="B332" s="123"/>
      <c r="C332" s="407" t="str">
        <f>Budget!B338</f>
        <v>EQUIPMENT HIRE</v>
      </c>
      <c r="D332" s="407"/>
      <c r="E332" s="407"/>
      <c r="F332" s="407"/>
      <c r="G332" s="407"/>
      <c r="H332" s="33"/>
      <c r="I332" s="33"/>
      <c r="J332" s="33"/>
      <c r="K332" s="125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612"/>
      <c r="AC332" s="938"/>
      <c r="AD332" s="953"/>
      <c r="AE332" s="953"/>
      <c r="AF332" s="953"/>
      <c r="AG332" s="1354"/>
      <c r="AH332" s="1354"/>
    </row>
    <row r="333" spans="1:34" ht="13.5" customHeight="1">
      <c r="A333" s="191"/>
      <c r="B333" s="117" t="str">
        <f>Budget!A339</f>
        <v>Q02-01</v>
      </c>
      <c r="C333" s="403">
        <f>Budget!B339</f>
        <v>0</v>
      </c>
      <c r="D333" s="404"/>
      <c r="E333" s="404"/>
      <c r="F333" s="404"/>
      <c r="G333" s="405"/>
      <c r="H333" s="62">
        <f>Budget!K339</f>
        <v>0</v>
      </c>
      <c r="I333" s="873">
        <f>Budget!I339</f>
        <v>0</v>
      </c>
      <c r="J333" s="873">
        <f>Budget!J339</f>
        <v>0</v>
      </c>
      <c r="K333" s="552">
        <f>Budget!R339</f>
        <v>0</v>
      </c>
      <c r="L333" s="171"/>
      <c r="M333" s="171"/>
      <c r="N333" s="171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4"/>
      <c r="AB333" s="59">
        <f>H333-SUM(K333:AA333)-AC333</f>
        <v>0</v>
      </c>
      <c r="AC333" s="171">
        <f>Budget!Q339</f>
        <v>0</v>
      </c>
      <c r="AD333" s="955"/>
      <c r="AE333" s="955"/>
      <c r="AF333" s="955"/>
      <c r="AG333" s="1411"/>
      <c r="AH333" s="1411"/>
    </row>
    <row r="334" spans="1:34" ht="13.5" customHeight="1">
      <c r="A334" s="191"/>
      <c r="B334" s="117" t="str">
        <f>Budget!A340</f>
        <v>Q02-02</v>
      </c>
      <c r="C334" s="403">
        <f>Budget!B340</f>
        <v>0</v>
      </c>
      <c r="D334" s="404"/>
      <c r="E334" s="404"/>
      <c r="F334" s="404"/>
      <c r="G334" s="405"/>
      <c r="H334" s="62">
        <f>Budget!K340</f>
        <v>0</v>
      </c>
      <c r="I334" s="873">
        <f>Budget!I340</f>
        <v>0</v>
      </c>
      <c r="J334" s="873">
        <f>Budget!J340</f>
        <v>0</v>
      </c>
      <c r="K334" s="552">
        <f>Budget!R340</f>
        <v>0</v>
      </c>
      <c r="L334" s="171"/>
      <c r="M334" s="171"/>
      <c r="N334" s="171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7"/>
      <c r="AB334" s="59">
        <f t="shared" ref="AB334:AB337" si="42">H334-SUM(K334:AA334)-AC334</f>
        <v>0</v>
      </c>
      <c r="AC334" s="171">
        <f>Budget!Q340</f>
        <v>0</v>
      </c>
      <c r="AD334" s="955"/>
      <c r="AE334" s="955"/>
      <c r="AF334" s="955"/>
      <c r="AG334" s="1411"/>
      <c r="AH334" s="1411"/>
    </row>
    <row r="335" spans="1:34" ht="13.5" customHeight="1">
      <c r="A335" s="191"/>
      <c r="B335" s="117" t="str">
        <f>Budget!A341</f>
        <v>Q02-03</v>
      </c>
      <c r="C335" s="403">
        <f>Budget!B341</f>
        <v>0</v>
      </c>
      <c r="D335" s="404"/>
      <c r="E335" s="404"/>
      <c r="F335" s="404"/>
      <c r="G335" s="405"/>
      <c r="H335" s="62">
        <f>Budget!K341</f>
        <v>0</v>
      </c>
      <c r="I335" s="873">
        <f>Budget!I341</f>
        <v>0</v>
      </c>
      <c r="J335" s="873">
        <f>Budget!J341</f>
        <v>0</v>
      </c>
      <c r="K335" s="552">
        <f>Budget!R341</f>
        <v>0</v>
      </c>
      <c r="L335" s="171"/>
      <c r="M335" s="171"/>
      <c r="N335" s="171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7"/>
      <c r="AB335" s="59">
        <f t="shared" si="42"/>
        <v>0</v>
      </c>
      <c r="AC335" s="171">
        <f>Budget!Q341</f>
        <v>0</v>
      </c>
      <c r="AD335" s="955"/>
      <c r="AE335" s="955"/>
      <c r="AF335" s="955"/>
      <c r="AG335" s="1411"/>
      <c r="AH335" s="1411"/>
    </row>
    <row r="336" spans="1:34" ht="13.5" customHeight="1">
      <c r="A336" s="191"/>
      <c r="B336" s="117" t="str">
        <f>Budget!A342</f>
        <v>Q02-04</v>
      </c>
      <c r="C336" s="403">
        <f>Budget!B342</f>
        <v>0</v>
      </c>
      <c r="D336" s="404"/>
      <c r="E336" s="404"/>
      <c r="F336" s="404"/>
      <c r="G336" s="405"/>
      <c r="H336" s="62">
        <f>Budget!K342</f>
        <v>0</v>
      </c>
      <c r="I336" s="873">
        <f>Budget!I342</f>
        <v>0</v>
      </c>
      <c r="J336" s="873">
        <f>Budget!J342</f>
        <v>0</v>
      </c>
      <c r="K336" s="552">
        <f>Budget!R342</f>
        <v>0</v>
      </c>
      <c r="L336" s="171"/>
      <c r="M336" s="171"/>
      <c r="N336" s="171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7"/>
      <c r="AB336" s="59">
        <f t="shared" si="42"/>
        <v>0</v>
      </c>
      <c r="AC336" s="171">
        <f>Budget!Q342</f>
        <v>0</v>
      </c>
      <c r="AD336" s="955"/>
      <c r="AE336" s="955"/>
      <c r="AF336" s="955"/>
      <c r="AG336" s="1411"/>
      <c r="AH336" s="1411"/>
    </row>
    <row r="337" spans="1:34" ht="13.5" customHeight="1">
      <c r="A337" s="191"/>
      <c r="B337" s="117" t="str">
        <f>Budget!A343</f>
        <v>Q02-05</v>
      </c>
      <c r="C337" s="403">
        <f>Budget!B343</f>
        <v>0</v>
      </c>
      <c r="D337" s="404"/>
      <c r="E337" s="404"/>
      <c r="F337" s="404"/>
      <c r="G337" s="405"/>
      <c r="H337" s="62">
        <f>Budget!K343</f>
        <v>0</v>
      </c>
      <c r="I337" s="873">
        <f>Budget!I343</f>
        <v>0</v>
      </c>
      <c r="J337" s="873">
        <f>Budget!J343</f>
        <v>0</v>
      </c>
      <c r="K337" s="552">
        <f>Budget!R343</f>
        <v>0</v>
      </c>
      <c r="L337" s="171"/>
      <c r="M337" s="171"/>
      <c r="N337" s="171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7"/>
      <c r="AB337" s="59">
        <f t="shared" si="42"/>
        <v>0</v>
      </c>
      <c r="AC337" s="171">
        <f>Budget!Q343</f>
        <v>0</v>
      </c>
      <c r="AD337" s="955"/>
      <c r="AE337" s="955"/>
      <c r="AF337" s="955"/>
      <c r="AG337" s="1411"/>
      <c r="AH337" s="1411"/>
    </row>
    <row r="338" spans="1:34" ht="13.5" customHeight="1">
      <c r="A338" s="192"/>
      <c r="B338" s="123"/>
      <c r="C338" s="407" t="str">
        <f>Budget!B344</f>
        <v>PURCHASES: ASSETS</v>
      </c>
      <c r="D338" s="407"/>
      <c r="E338" s="407"/>
      <c r="F338" s="407"/>
      <c r="G338" s="407"/>
      <c r="H338" s="407"/>
      <c r="I338" s="407"/>
      <c r="J338" s="407"/>
      <c r="K338" s="125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612"/>
      <c r="AC338" s="938"/>
      <c r="AD338" s="953"/>
      <c r="AE338" s="953"/>
      <c r="AF338" s="953"/>
      <c r="AG338" s="1354"/>
      <c r="AH338" s="1354"/>
    </row>
    <row r="339" spans="1:34" ht="13.5" customHeight="1">
      <c r="A339" s="191"/>
      <c r="B339" s="117" t="str">
        <f>Budget!A345</f>
        <v>Q03-01</v>
      </c>
      <c r="C339" s="403">
        <f>Budget!B345</f>
        <v>0</v>
      </c>
      <c r="D339" s="404"/>
      <c r="E339" s="404"/>
      <c r="F339" s="404"/>
      <c r="G339" s="405"/>
      <c r="H339" s="62">
        <f>Budget!K345</f>
        <v>0</v>
      </c>
      <c r="I339" s="873">
        <f>Budget!I345</f>
        <v>0</v>
      </c>
      <c r="J339" s="873">
        <f>Budget!J345</f>
        <v>0</v>
      </c>
      <c r="K339" s="552">
        <f>Budget!R345</f>
        <v>0</v>
      </c>
      <c r="L339" s="171"/>
      <c r="M339" s="171"/>
      <c r="N339" s="171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4"/>
      <c r="AB339" s="59">
        <f>H339-SUM(K339:AA339)-AC339</f>
        <v>0</v>
      </c>
      <c r="AC339" s="171">
        <f>Budget!Q345</f>
        <v>0</v>
      </c>
      <c r="AD339" s="955"/>
      <c r="AE339" s="955"/>
      <c r="AF339" s="955"/>
      <c r="AG339" s="1411"/>
      <c r="AH339" s="1411"/>
    </row>
    <row r="340" spans="1:34" ht="13.5" customHeight="1">
      <c r="B340" s="117" t="str">
        <f>Budget!A346</f>
        <v>Q03-02</v>
      </c>
      <c r="C340" s="403">
        <f>Budget!B346</f>
        <v>0</v>
      </c>
      <c r="D340" s="404"/>
      <c r="E340" s="404"/>
      <c r="F340" s="404"/>
      <c r="G340" s="405"/>
      <c r="H340" s="62">
        <f>Budget!K346</f>
        <v>0</v>
      </c>
      <c r="I340" s="873">
        <f>Budget!I346</f>
        <v>0</v>
      </c>
      <c r="J340" s="873">
        <f>Budget!J346</f>
        <v>0</v>
      </c>
      <c r="K340" s="552">
        <f>Budget!R346</f>
        <v>0</v>
      </c>
      <c r="L340" s="171"/>
      <c r="M340" s="171"/>
      <c r="N340" s="171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7"/>
      <c r="AB340" s="59">
        <f>H340-SUM(K340:AA340)-AC340</f>
        <v>0</v>
      </c>
      <c r="AC340" s="171">
        <f>Budget!Q346</f>
        <v>0</v>
      </c>
      <c r="AD340" s="955"/>
      <c r="AE340" s="955"/>
      <c r="AF340" s="955"/>
      <c r="AG340" s="1411"/>
      <c r="AH340" s="1411"/>
    </row>
    <row r="341" spans="1:34" ht="13.5" customHeight="1">
      <c r="A341" s="192"/>
      <c r="B341" s="123"/>
      <c r="C341" s="407" t="str">
        <f>Budget!B347</f>
        <v>PURCHASES: CONSUMABLES</v>
      </c>
      <c r="D341" s="407"/>
      <c r="E341" s="407"/>
      <c r="F341" s="407"/>
      <c r="G341" s="407"/>
      <c r="H341" s="33"/>
      <c r="I341" s="33"/>
      <c r="J341" s="33"/>
      <c r="K341" s="125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612"/>
      <c r="AC341" s="938"/>
      <c r="AD341" s="953"/>
      <c r="AE341" s="953"/>
      <c r="AF341" s="953"/>
      <c r="AG341" s="1354"/>
      <c r="AH341" s="1354"/>
    </row>
    <row r="342" spans="1:34" ht="13.5" customHeight="1">
      <c r="B342" s="117" t="str">
        <f>Budget!A348</f>
        <v>Q04-01</v>
      </c>
      <c r="C342" s="403">
        <f>Budget!B348</f>
        <v>0</v>
      </c>
      <c r="D342" s="404"/>
      <c r="E342" s="404"/>
      <c r="F342" s="404"/>
      <c r="G342" s="405"/>
      <c r="H342" s="62">
        <f>Budget!K348</f>
        <v>0</v>
      </c>
      <c r="I342" s="873">
        <f>Budget!I348</f>
        <v>0</v>
      </c>
      <c r="J342" s="873">
        <f>Budget!J348</f>
        <v>0</v>
      </c>
      <c r="K342" s="552">
        <f>Budget!R348</f>
        <v>0</v>
      </c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4"/>
      <c r="AB342" s="59">
        <f>H342-SUM(K342:AA342)-AC342</f>
        <v>0</v>
      </c>
      <c r="AC342" s="171">
        <f>Budget!Q348</f>
        <v>0</v>
      </c>
      <c r="AD342" s="955"/>
      <c r="AE342" s="955"/>
      <c r="AF342" s="955"/>
      <c r="AG342" s="1411"/>
      <c r="AH342" s="1411"/>
    </row>
    <row r="343" spans="1:34" s="28" customFormat="1" ht="13.5" customHeight="1" thickBot="1">
      <c r="B343" s="41"/>
      <c r="C343" s="393"/>
      <c r="D343" s="393"/>
      <c r="E343" s="393"/>
      <c r="F343" s="393"/>
      <c r="G343" s="129" t="s">
        <v>133</v>
      </c>
      <c r="H343" s="63">
        <f>SUM(H330:H342)</f>
        <v>0</v>
      </c>
      <c r="I343" s="1642" t="b">
        <f>H343=Summary!G41</f>
        <v>1</v>
      </c>
      <c r="J343" s="1643"/>
      <c r="K343" s="170">
        <f t="shared" ref="K343:Z343" si="43">SUM(K330:K342)</f>
        <v>0</v>
      </c>
      <c r="L343" s="170">
        <f t="shared" si="43"/>
        <v>0</v>
      </c>
      <c r="M343" s="170">
        <f t="shared" si="43"/>
        <v>0</v>
      </c>
      <c r="N343" s="170">
        <f t="shared" si="43"/>
        <v>0</v>
      </c>
      <c r="O343" s="170">
        <f t="shared" si="43"/>
        <v>0</v>
      </c>
      <c r="P343" s="170">
        <f t="shared" si="43"/>
        <v>0</v>
      </c>
      <c r="Q343" s="170">
        <f t="shared" si="43"/>
        <v>0</v>
      </c>
      <c r="R343" s="170">
        <f t="shared" si="43"/>
        <v>0</v>
      </c>
      <c r="S343" s="170">
        <f t="shared" si="43"/>
        <v>0</v>
      </c>
      <c r="T343" s="170">
        <f t="shared" si="43"/>
        <v>0</v>
      </c>
      <c r="U343" s="170">
        <f t="shared" si="43"/>
        <v>0</v>
      </c>
      <c r="V343" s="170">
        <f t="shared" si="43"/>
        <v>0</v>
      </c>
      <c r="W343" s="170">
        <f t="shared" si="43"/>
        <v>0</v>
      </c>
      <c r="X343" s="170">
        <f t="shared" si="43"/>
        <v>0</v>
      </c>
      <c r="Y343" s="170">
        <f t="shared" si="43"/>
        <v>0</v>
      </c>
      <c r="Z343" s="170">
        <f t="shared" si="43"/>
        <v>0</v>
      </c>
      <c r="AA343" s="154"/>
      <c r="AB343" s="170">
        <f>SUM(AB330:AB342)</f>
        <v>0</v>
      </c>
      <c r="AC343" s="170">
        <f>SUM(AC330:AC342)</f>
        <v>0</v>
      </c>
      <c r="AD343" s="953"/>
      <c r="AE343" s="953"/>
      <c r="AF343" s="953"/>
      <c r="AG343" s="1354"/>
      <c r="AH343" s="1354"/>
    </row>
    <row r="344" spans="1:34" ht="13.5" customHeight="1">
      <c r="A344" s="192"/>
      <c r="B344" s="40"/>
      <c r="C344" s="1648" t="str">
        <f>Budget!B351</f>
        <v>LOCATION COSTS</v>
      </c>
      <c r="D344" s="1648"/>
      <c r="E344" s="1648"/>
      <c r="F344" s="1648"/>
      <c r="G344" s="1648"/>
      <c r="H344" s="1648"/>
      <c r="I344" s="826"/>
      <c r="J344" s="826"/>
      <c r="K344" s="118"/>
      <c r="L344" s="118"/>
      <c r="M344" s="118"/>
      <c r="N344" s="118"/>
      <c r="O344" s="118"/>
      <c r="P344" s="118"/>
      <c r="Q344" s="118"/>
      <c r="R344" s="118"/>
      <c r="S344" s="118"/>
      <c r="T344" s="118"/>
      <c r="U344" s="118"/>
      <c r="V344" s="118"/>
      <c r="W344" s="118"/>
      <c r="X344" s="118"/>
      <c r="Y344" s="118"/>
      <c r="Z344" s="118"/>
      <c r="AA344" s="118"/>
      <c r="AB344" s="176"/>
      <c r="AC344" s="936"/>
      <c r="AD344" s="953"/>
      <c r="AE344" s="953"/>
      <c r="AF344" s="953"/>
      <c r="AG344" s="1354"/>
      <c r="AH344" s="1354"/>
    </row>
    <row r="345" spans="1:34" ht="13.5" customHeight="1">
      <c r="A345" s="192"/>
      <c r="B345" s="122"/>
      <c r="C345" s="407" t="str">
        <f>Budget!B352</f>
        <v>CREW</v>
      </c>
      <c r="D345" s="407"/>
      <c r="E345" s="407"/>
      <c r="F345" s="407"/>
      <c r="G345" s="407"/>
      <c r="H345" s="33"/>
      <c r="I345" s="827"/>
      <c r="J345" s="827"/>
      <c r="K345" s="125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174"/>
      <c r="AC345" s="937"/>
      <c r="AD345" s="953"/>
      <c r="AE345" s="953"/>
      <c r="AF345" s="953"/>
      <c r="AG345" s="1354"/>
      <c r="AH345" s="1354"/>
    </row>
    <row r="346" spans="1:34" ht="13.5" customHeight="1">
      <c r="A346" s="191"/>
      <c r="B346" s="403">
        <f>Budget!A353</f>
        <v>0</v>
      </c>
      <c r="C346" s="1149"/>
      <c r="D346" s="404"/>
      <c r="E346" s="404"/>
      <c r="F346" s="404"/>
      <c r="G346" s="405"/>
      <c r="H346" s="62">
        <f>Budget!K353</f>
        <v>0</v>
      </c>
      <c r="I346" s="873">
        <f>Budget!I353</f>
        <v>0</v>
      </c>
      <c r="J346" s="873">
        <f>Budget!J353</f>
        <v>0</v>
      </c>
      <c r="K346" s="552">
        <f>Budget!R353</f>
        <v>0</v>
      </c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8"/>
      <c r="AB346" s="59">
        <f>H346-SUM(K346:AA346)-AC346</f>
        <v>0</v>
      </c>
      <c r="AC346" s="171">
        <f>Budget!Q353</f>
        <v>0</v>
      </c>
      <c r="AD346" s="955"/>
      <c r="AE346" s="955"/>
      <c r="AF346" s="955"/>
      <c r="AG346" s="1411"/>
      <c r="AH346" s="1411"/>
    </row>
    <row r="347" spans="1:34" ht="13.5" customHeight="1">
      <c r="A347" s="191"/>
      <c r="B347" s="403">
        <f>Budget!A354</f>
        <v>0</v>
      </c>
      <c r="C347" s="1149"/>
      <c r="D347" s="404"/>
      <c r="E347" s="404"/>
      <c r="F347" s="404"/>
      <c r="G347" s="405"/>
      <c r="H347" s="62">
        <f>Budget!K354</f>
        <v>0</v>
      </c>
      <c r="I347" s="873">
        <f>Budget!I354</f>
        <v>0</v>
      </c>
      <c r="J347" s="873">
        <f>Budget!J354</f>
        <v>0</v>
      </c>
      <c r="K347" s="552">
        <f>Budget!R354</f>
        <v>0</v>
      </c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61"/>
      <c r="AB347" s="59">
        <f>H347-SUM(K347:AA347)-AC347</f>
        <v>0</v>
      </c>
      <c r="AC347" s="171">
        <f>Budget!Q354</f>
        <v>0</v>
      </c>
      <c r="AD347" s="955"/>
      <c r="AE347" s="955"/>
      <c r="AF347" s="955"/>
      <c r="AG347" s="1411"/>
      <c r="AH347" s="1411"/>
    </row>
    <row r="348" spans="1:34" ht="13.5" customHeight="1">
      <c r="B348" s="403">
        <f>Budget!A355</f>
        <v>0</v>
      </c>
      <c r="C348" s="1149"/>
      <c r="D348" s="404"/>
      <c r="E348" s="404"/>
      <c r="F348" s="404"/>
      <c r="G348" s="405"/>
      <c r="H348" s="62">
        <f>Budget!K355</f>
        <v>0</v>
      </c>
      <c r="I348" s="873">
        <f>Budget!I355</f>
        <v>0</v>
      </c>
      <c r="J348" s="873">
        <f>Budget!J355</f>
        <v>0</v>
      </c>
      <c r="K348" s="552">
        <f>Budget!R355</f>
        <v>0</v>
      </c>
      <c r="L348" s="549"/>
      <c r="M348" s="549"/>
      <c r="N348" s="549"/>
      <c r="O348" s="549"/>
      <c r="P348" s="549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61"/>
      <c r="AB348" s="59">
        <f>H348-SUM(K348:AA348)-AC348</f>
        <v>0</v>
      </c>
      <c r="AC348" s="171">
        <f>Budget!Q355</f>
        <v>0</v>
      </c>
      <c r="AD348" s="955"/>
      <c r="AE348" s="955"/>
      <c r="AF348" s="955"/>
      <c r="AG348" s="1411"/>
      <c r="AH348" s="1411"/>
    </row>
    <row r="349" spans="1:34" ht="13.5" customHeight="1">
      <c r="B349" s="403">
        <f>Budget!A356</f>
        <v>0</v>
      </c>
      <c r="C349" s="1149"/>
      <c r="D349" s="404"/>
      <c r="E349" s="404"/>
      <c r="F349" s="404"/>
      <c r="G349" s="405"/>
      <c r="H349" s="62">
        <f>Budget!K356</f>
        <v>0</v>
      </c>
      <c r="I349" s="873">
        <f>Budget!I356</f>
        <v>0</v>
      </c>
      <c r="J349" s="873">
        <f>Budget!J356</f>
        <v>0</v>
      </c>
      <c r="K349" s="552">
        <f>Budget!R356</f>
        <v>0</v>
      </c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61"/>
      <c r="AB349" s="59">
        <f>H349-SUM(K349:AA349)-AC349</f>
        <v>0</v>
      </c>
      <c r="AC349" s="171">
        <f>Budget!Q356</f>
        <v>0</v>
      </c>
      <c r="AD349" s="955"/>
      <c r="AE349" s="955"/>
      <c r="AF349" s="955"/>
      <c r="AG349" s="1411"/>
      <c r="AH349" s="1411"/>
    </row>
    <row r="350" spans="1:34" ht="13.5" customHeight="1">
      <c r="B350" s="403">
        <f>Budget!A357</f>
        <v>0</v>
      </c>
      <c r="C350" s="1149"/>
      <c r="D350" s="404"/>
      <c r="E350" s="404"/>
      <c r="F350" s="404"/>
      <c r="G350" s="405"/>
      <c r="H350" s="62">
        <f>Budget!K357</f>
        <v>0</v>
      </c>
      <c r="I350" s="873">
        <f>Budget!I357</f>
        <v>0</v>
      </c>
      <c r="J350" s="873">
        <f>Budget!J357</f>
        <v>0</v>
      </c>
      <c r="K350" s="552">
        <f>Budget!R357</f>
        <v>0</v>
      </c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61"/>
      <c r="AB350" s="59">
        <f>H350-SUM(K350:AA350)-AC350</f>
        <v>0</v>
      </c>
      <c r="AC350" s="171">
        <f>Budget!Q357</f>
        <v>0</v>
      </c>
      <c r="AD350" s="955"/>
      <c r="AE350" s="955"/>
      <c r="AF350" s="955"/>
      <c r="AG350" s="1411"/>
      <c r="AH350" s="1411"/>
    </row>
    <row r="351" spans="1:34" ht="13.5" customHeight="1">
      <c r="B351" s="122"/>
      <c r="C351" s="407" t="str">
        <f>Budget!B358</f>
        <v>EQUIPMENT HIRE</v>
      </c>
      <c r="D351" s="407"/>
      <c r="E351" s="407"/>
      <c r="F351" s="407"/>
      <c r="G351" s="407"/>
      <c r="H351" s="33"/>
      <c r="I351" s="33"/>
      <c r="J351" s="33"/>
      <c r="K351" s="125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612"/>
      <c r="AC351" s="938"/>
      <c r="AD351" s="953"/>
      <c r="AE351" s="953"/>
      <c r="AF351" s="953"/>
      <c r="AG351" s="1354"/>
      <c r="AH351" s="1354"/>
    </row>
    <row r="352" spans="1:34" ht="13.5" customHeight="1">
      <c r="B352" s="29" t="str">
        <f>Budget!A359</f>
        <v>R02-01</v>
      </c>
      <c r="C352" s="403">
        <f>Budget!B359</f>
        <v>0</v>
      </c>
      <c r="D352" s="404"/>
      <c r="E352" s="404"/>
      <c r="F352" s="404"/>
      <c r="G352" s="405"/>
      <c r="H352" s="62">
        <f>Budget!K359</f>
        <v>0</v>
      </c>
      <c r="I352" s="873">
        <f>Budget!I359</f>
        <v>0</v>
      </c>
      <c r="J352" s="873">
        <f>Budget!J359</f>
        <v>0</v>
      </c>
      <c r="K352" s="552">
        <f>Budget!R359</f>
        <v>0</v>
      </c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8"/>
      <c r="AB352" s="59">
        <f>H352-SUM(K352:AA352)-AC352</f>
        <v>0</v>
      </c>
      <c r="AC352" s="171">
        <f>Budget!Q359</f>
        <v>0</v>
      </c>
      <c r="AD352" s="955"/>
      <c r="AE352" s="955"/>
      <c r="AF352" s="955"/>
      <c r="AG352" s="1411"/>
      <c r="AH352" s="1411"/>
    </row>
    <row r="353" spans="1:34" ht="13.5" customHeight="1">
      <c r="B353" s="29" t="str">
        <f>Budget!A360</f>
        <v>R02-02</v>
      </c>
      <c r="C353" s="403">
        <f>Budget!B360</f>
        <v>0</v>
      </c>
      <c r="D353" s="404"/>
      <c r="E353" s="404"/>
      <c r="F353" s="404"/>
      <c r="G353" s="405"/>
      <c r="H353" s="62">
        <f>Budget!K360</f>
        <v>0</v>
      </c>
      <c r="I353" s="873">
        <f>Budget!I360</f>
        <v>0</v>
      </c>
      <c r="J353" s="873">
        <f>Budget!J360</f>
        <v>0</v>
      </c>
      <c r="K353" s="552">
        <f>Budget!R360</f>
        <v>0</v>
      </c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61"/>
      <c r="AB353" s="59">
        <f t="shared" ref="AB353:AB356" si="44">H353-SUM(K353:AA353)-AC353</f>
        <v>0</v>
      </c>
      <c r="AC353" s="171">
        <f>Budget!Q360</f>
        <v>0</v>
      </c>
      <c r="AD353" s="955"/>
      <c r="AE353" s="955"/>
      <c r="AF353" s="955"/>
      <c r="AG353" s="1411"/>
      <c r="AH353" s="1411"/>
    </row>
    <row r="354" spans="1:34" ht="13.5" customHeight="1">
      <c r="B354" s="29" t="str">
        <f>Budget!A361</f>
        <v>R02-03</v>
      </c>
      <c r="C354" s="403">
        <f>Budget!B361</f>
        <v>0</v>
      </c>
      <c r="D354" s="404"/>
      <c r="E354" s="404"/>
      <c r="F354" s="404"/>
      <c r="G354" s="405"/>
      <c r="H354" s="62">
        <f>Budget!K361</f>
        <v>0</v>
      </c>
      <c r="I354" s="873">
        <f>Budget!I361</f>
        <v>0</v>
      </c>
      <c r="J354" s="873">
        <f>Budget!J361</f>
        <v>0</v>
      </c>
      <c r="K354" s="552">
        <f>Budget!R361</f>
        <v>0</v>
      </c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61"/>
      <c r="AB354" s="59">
        <f t="shared" si="44"/>
        <v>0</v>
      </c>
      <c r="AC354" s="171">
        <f>Budget!Q361</f>
        <v>0</v>
      </c>
      <c r="AD354" s="955"/>
      <c r="AE354" s="955"/>
      <c r="AF354" s="955"/>
      <c r="AG354" s="1411"/>
      <c r="AH354" s="1411"/>
    </row>
    <row r="355" spans="1:34" ht="13.5" customHeight="1">
      <c r="B355" s="29" t="str">
        <f>Budget!A362</f>
        <v>R02-04</v>
      </c>
      <c r="C355" s="403">
        <f>Budget!B362</f>
        <v>0</v>
      </c>
      <c r="D355" s="404"/>
      <c r="E355" s="404"/>
      <c r="F355" s="404"/>
      <c r="G355" s="405"/>
      <c r="H355" s="62">
        <f>Budget!K362</f>
        <v>0</v>
      </c>
      <c r="I355" s="873">
        <f>Budget!I362</f>
        <v>0</v>
      </c>
      <c r="J355" s="873">
        <f>Budget!J362</f>
        <v>0</v>
      </c>
      <c r="K355" s="552">
        <f>Budget!R362</f>
        <v>0</v>
      </c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61"/>
      <c r="AB355" s="59">
        <f t="shared" si="44"/>
        <v>0</v>
      </c>
      <c r="AC355" s="171">
        <f>Budget!Q362</f>
        <v>0</v>
      </c>
      <c r="AD355" s="955"/>
      <c r="AE355" s="955"/>
      <c r="AF355" s="955"/>
      <c r="AG355" s="1411"/>
      <c r="AH355" s="1411"/>
    </row>
    <row r="356" spans="1:34" ht="13.5" customHeight="1">
      <c r="B356" s="29" t="str">
        <f>Budget!A363</f>
        <v>R02-05</v>
      </c>
      <c r="C356" s="403">
        <f>Budget!B363</f>
        <v>0</v>
      </c>
      <c r="D356" s="404"/>
      <c r="E356" s="404"/>
      <c r="F356" s="404"/>
      <c r="G356" s="405"/>
      <c r="H356" s="62">
        <f>Budget!K363</f>
        <v>0</v>
      </c>
      <c r="I356" s="873">
        <f>Budget!I363</f>
        <v>0</v>
      </c>
      <c r="J356" s="873">
        <f>Budget!J363</f>
        <v>0</v>
      </c>
      <c r="K356" s="552">
        <f>Budget!R363</f>
        <v>0</v>
      </c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61"/>
      <c r="AB356" s="59">
        <f t="shared" si="44"/>
        <v>0</v>
      </c>
      <c r="AC356" s="171">
        <f>Budget!Q363</f>
        <v>0</v>
      </c>
      <c r="AD356" s="955"/>
      <c r="AE356" s="955"/>
      <c r="AF356" s="955"/>
      <c r="AG356" s="1411"/>
      <c r="AH356" s="1411"/>
    </row>
    <row r="357" spans="1:34" ht="13.5" customHeight="1">
      <c r="B357" s="122"/>
      <c r="C357" s="407" t="str">
        <f>Budget!B364</f>
        <v>PURCHASES: ASSETS</v>
      </c>
      <c r="D357" s="407"/>
      <c r="E357" s="407"/>
      <c r="F357" s="407"/>
      <c r="G357" s="407"/>
      <c r="H357" s="33"/>
      <c r="I357" s="33"/>
      <c r="J357" s="33"/>
      <c r="K357" s="125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612"/>
      <c r="AC357" s="938"/>
      <c r="AD357" s="953"/>
      <c r="AE357" s="953"/>
      <c r="AF357" s="953"/>
      <c r="AG357" s="1354"/>
      <c r="AH357" s="1354"/>
    </row>
    <row r="358" spans="1:34" ht="13.5" customHeight="1">
      <c r="B358" s="29" t="str">
        <f>Budget!A365</f>
        <v>R03-01</v>
      </c>
      <c r="C358" s="403">
        <f>Budget!B365</f>
        <v>0</v>
      </c>
      <c r="D358" s="404"/>
      <c r="E358" s="404"/>
      <c r="F358" s="404"/>
      <c r="G358" s="405"/>
      <c r="H358" s="62">
        <f>Budget!K365</f>
        <v>0</v>
      </c>
      <c r="I358" s="873">
        <f>Budget!I365</f>
        <v>0</v>
      </c>
      <c r="J358" s="873">
        <f>Budget!J365</f>
        <v>0</v>
      </c>
      <c r="K358" s="552">
        <f>Budget!R365</f>
        <v>0</v>
      </c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8"/>
      <c r="AB358" s="59">
        <f>H358-SUM(K358:AA358)-AC358</f>
        <v>0</v>
      </c>
      <c r="AC358" s="171">
        <f>Budget!Q365</f>
        <v>0</v>
      </c>
      <c r="AD358" s="955"/>
      <c r="AE358" s="955"/>
      <c r="AF358" s="955"/>
      <c r="AG358" s="1411"/>
      <c r="AH358" s="1411"/>
    </row>
    <row r="359" spans="1:34" ht="13.5" customHeight="1">
      <c r="B359" s="29" t="str">
        <f>Budget!A366</f>
        <v>R03-02</v>
      </c>
      <c r="C359" s="403">
        <f>Budget!B366</f>
        <v>0</v>
      </c>
      <c r="D359" s="404"/>
      <c r="E359" s="404"/>
      <c r="F359" s="404"/>
      <c r="G359" s="405"/>
      <c r="H359" s="62">
        <f>Budget!K366</f>
        <v>0</v>
      </c>
      <c r="I359" s="873">
        <f>Budget!I366</f>
        <v>0</v>
      </c>
      <c r="J359" s="873">
        <f>Budget!J366</f>
        <v>0</v>
      </c>
      <c r="K359" s="552">
        <f>Budget!R366</f>
        <v>0</v>
      </c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61"/>
      <c r="AB359" s="59">
        <f>H359-SUM(K359:AA359)-AC359</f>
        <v>0</v>
      </c>
      <c r="AC359" s="171">
        <f>Budget!Q366</f>
        <v>0</v>
      </c>
      <c r="AD359" s="955"/>
      <c r="AE359" s="955"/>
      <c r="AF359" s="955"/>
      <c r="AG359" s="1411"/>
      <c r="AH359" s="1411"/>
    </row>
    <row r="360" spans="1:34" ht="13.5" customHeight="1">
      <c r="B360" s="122"/>
      <c r="C360" s="413" t="str">
        <f>Budget!B367</f>
        <v>PURCHASES: CONSUMABLES</v>
      </c>
      <c r="D360" s="413"/>
      <c r="E360" s="413"/>
      <c r="F360" s="413"/>
      <c r="G360" s="413"/>
      <c r="H360" s="33"/>
      <c r="I360" s="33"/>
      <c r="J360" s="33"/>
      <c r="K360" s="125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612"/>
      <c r="AC360" s="938"/>
      <c r="AD360" s="953"/>
      <c r="AE360" s="953"/>
      <c r="AF360" s="953"/>
      <c r="AG360" s="1354"/>
      <c r="AH360" s="1354"/>
    </row>
    <row r="361" spans="1:34" ht="13.5" customHeight="1">
      <c r="B361" s="29" t="str">
        <f>Budget!A368</f>
        <v>R04-01</v>
      </c>
      <c r="C361" s="414">
        <f>Budget!B368</f>
        <v>0</v>
      </c>
      <c r="D361" s="415"/>
      <c r="E361" s="415"/>
      <c r="F361" s="415"/>
      <c r="G361" s="416"/>
      <c r="H361" s="62">
        <f>Budget!K368</f>
        <v>0</v>
      </c>
      <c r="I361" s="873">
        <f>Budget!I368</f>
        <v>0</v>
      </c>
      <c r="J361" s="873">
        <f>Budget!J368</f>
        <v>0</v>
      </c>
      <c r="K361" s="552">
        <f>Budget!R368</f>
        <v>0</v>
      </c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8"/>
      <c r="AB361" s="59">
        <f>H361-SUM(K361:AA361)-AC361</f>
        <v>0</v>
      </c>
      <c r="AC361" s="171">
        <f>Budget!Q368</f>
        <v>0</v>
      </c>
      <c r="AD361" s="955"/>
      <c r="AE361" s="955"/>
      <c r="AF361" s="955"/>
      <c r="AG361" s="1411"/>
      <c r="AH361" s="1411"/>
    </row>
    <row r="362" spans="1:34" ht="13.5" customHeight="1">
      <c r="B362" s="122"/>
      <c r="C362" s="407" t="str">
        <f>Budget!B369</f>
        <v>OTHER: (e.g. Location Fees, Police, Traffic Police &amp; Civic Helpers)</v>
      </c>
      <c r="D362" s="407"/>
      <c r="E362" s="407"/>
      <c r="F362" s="407"/>
      <c r="G362" s="407"/>
      <c r="H362" s="33"/>
      <c r="I362" s="33"/>
      <c r="J362" s="33"/>
      <c r="K362" s="125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612"/>
      <c r="AC362" s="938"/>
      <c r="AD362" s="953"/>
      <c r="AE362" s="953"/>
      <c r="AF362" s="953"/>
      <c r="AG362" s="1354"/>
      <c r="AH362" s="1354"/>
    </row>
    <row r="363" spans="1:34" ht="13.5" customHeight="1">
      <c r="B363" s="29" t="str">
        <f>Budget!A370</f>
        <v>R05-01</v>
      </c>
      <c r="C363" s="403">
        <f>Budget!B370</f>
        <v>0</v>
      </c>
      <c r="D363" s="404"/>
      <c r="E363" s="404"/>
      <c r="F363" s="404"/>
      <c r="G363" s="405"/>
      <c r="H363" s="62">
        <f>Budget!K370</f>
        <v>0</v>
      </c>
      <c r="I363" s="873">
        <f>Budget!I370</f>
        <v>0</v>
      </c>
      <c r="J363" s="873">
        <f>Budget!J370</f>
        <v>0</v>
      </c>
      <c r="K363" s="552">
        <f>Budget!R370</f>
        <v>0</v>
      </c>
      <c r="L363" s="549"/>
      <c r="M363" s="549"/>
      <c r="N363" s="549"/>
      <c r="O363" s="549"/>
      <c r="P363" s="549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8"/>
      <c r="AB363" s="59">
        <f>H363-SUM(K363:AA363)-AC363</f>
        <v>0</v>
      </c>
      <c r="AC363" s="171">
        <f>Budget!Q370</f>
        <v>0</v>
      </c>
      <c r="AD363" s="955"/>
      <c r="AE363" s="955"/>
      <c r="AF363" s="955"/>
      <c r="AG363" s="1411"/>
      <c r="AH363" s="1411"/>
    </row>
    <row r="364" spans="1:34" ht="13.5" customHeight="1">
      <c r="B364" s="29" t="str">
        <f>Budget!A371</f>
        <v>R05-02</v>
      </c>
      <c r="C364" s="403">
        <f>Budget!B371</f>
        <v>0</v>
      </c>
      <c r="D364" s="404"/>
      <c r="E364" s="404"/>
      <c r="F364" s="404"/>
      <c r="G364" s="405"/>
      <c r="H364" s="62">
        <f>Budget!K371</f>
        <v>0</v>
      </c>
      <c r="I364" s="873">
        <f>Budget!I371</f>
        <v>0</v>
      </c>
      <c r="J364" s="873">
        <f>Budget!J371</f>
        <v>0</v>
      </c>
      <c r="K364" s="552">
        <f>Budget!R371</f>
        <v>0</v>
      </c>
      <c r="L364" s="549"/>
      <c r="M364" s="549"/>
      <c r="N364" s="549"/>
      <c r="O364" s="549"/>
      <c r="P364" s="549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61"/>
      <c r="AB364" s="59">
        <f>H364-SUM(K364:AA364)-AC364</f>
        <v>0</v>
      </c>
      <c r="AC364" s="171">
        <f>Budget!Q371</f>
        <v>0</v>
      </c>
      <c r="AD364" s="955"/>
      <c r="AE364" s="955"/>
      <c r="AF364" s="955"/>
      <c r="AG364" s="1411"/>
      <c r="AH364" s="1411"/>
    </row>
    <row r="365" spans="1:34" ht="13.5" customHeight="1">
      <c r="B365" s="29" t="str">
        <f>Budget!A372</f>
        <v>R05-03</v>
      </c>
      <c r="C365" s="403">
        <f>Budget!B372</f>
        <v>0</v>
      </c>
      <c r="D365" s="404"/>
      <c r="E365" s="404"/>
      <c r="F365" s="404"/>
      <c r="G365" s="405"/>
      <c r="H365" s="62">
        <f>Budget!K372</f>
        <v>0</v>
      </c>
      <c r="I365" s="873">
        <f>Budget!I372</f>
        <v>0</v>
      </c>
      <c r="J365" s="873">
        <f>Budget!J372</f>
        <v>0</v>
      </c>
      <c r="K365" s="552">
        <f>Budget!R372</f>
        <v>0</v>
      </c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61"/>
      <c r="AB365" s="59">
        <f>H365-SUM(K365:AA365)-AC365</f>
        <v>0</v>
      </c>
      <c r="AC365" s="171">
        <f>Budget!Q372</f>
        <v>0</v>
      </c>
      <c r="AD365" s="955"/>
      <c r="AE365" s="955"/>
      <c r="AF365" s="955"/>
      <c r="AG365" s="1411"/>
      <c r="AH365" s="1411"/>
    </row>
    <row r="366" spans="1:34" s="28" customFormat="1" ht="13.5" customHeight="1" thickBot="1">
      <c r="B366" s="41"/>
      <c r="C366" s="392"/>
      <c r="D366" s="392"/>
      <c r="E366" s="392"/>
      <c r="F366" s="392"/>
      <c r="G366" s="44" t="s">
        <v>133</v>
      </c>
      <c r="H366" s="56">
        <f>SUM(H346:H365)</f>
        <v>0</v>
      </c>
      <c r="I366" s="1644" t="b">
        <f>H366=Summary!G42</f>
        <v>1</v>
      </c>
      <c r="J366" s="1645"/>
      <c r="K366" s="170">
        <f t="shared" ref="K366:Z366" si="45">SUM(K346:K365)</f>
        <v>0</v>
      </c>
      <c r="L366" s="170">
        <f t="shared" si="45"/>
        <v>0</v>
      </c>
      <c r="M366" s="170">
        <f t="shared" si="45"/>
        <v>0</v>
      </c>
      <c r="N366" s="170">
        <f t="shared" si="45"/>
        <v>0</v>
      </c>
      <c r="O366" s="170">
        <f t="shared" si="45"/>
        <v>0</v>
      </c>
      <c r="P366" s="170">
        <f t="shared" si="45"/>
        <v>0</v>
      </c>
      <c r="Q366" s="170">
        <f t="shared" si="45"/>
        <v>0</v>
      </c>
      <c r="R366" s="170">
        <f t="shared" si="45"/>
        <v>0</v>
      </c>
      <c r="S366" s="170">
        <f t="shared" si="45"/>
        <v>0</v>
      </c>
      <c r="T366" s="170">
        <f t="shared" si="45"/>
        <v>0</v>
      </c>
      <c r="U366" s="170">
        <f t="shared" si="45"/>
        <v>0</v>
      </c>
      <c r="V366" s="170">
        <f t="shared" si="45"/>
        <v>0</v>
      </c>
      <c r="W366" s="170">
        <f t="shared" si="45"/>
        <v>0</v>
      </c>
      <c r="X366" s="170">
        <f t="shared" si="45"/>
        <v>0</v>
      </c>
      <c r="Y366" s="170">
        <f t="shared" si="45"/>
        <v>0</v>
      </c>
      <c r="Z366" s="170">
        <f t="shared" si="45"/>
        <v>0</v>
      </c>
      <c r="AA366" s="154"/>
      <c r="AB366" s="170">
        <f>SUM(AB346:AB365)</f>
        <v>0</v>
      </c>
      <c r="AC366" s="170">
        <f>SUM(AC346:AC365)</f>
        <v>0</v>
      </c>
      <c r="AD366" s="953"/>
      <c r="AE366" s="953"/>
      <c r="AF366" s="953"/>
      <c r="AG366" s="1354"/>
      <c r="AH366" s="1354"/>
    </row>
    <row r="367" spans="1:34" ht="13.5" customHeight="1">
      <c r="A367" s="192"/>
      <c r="B367" s="40"/>
      <c r="C367" s="1648" t="str">
        <f>Budget!B375</f>
        <v>VEHICLES (Land Travel)</v>
      </c>
      <c r="D367" s="1648"/>
      <c r="E367" s="1648"/>
      <c r="F367" s="1648"/>
      <c r="G367" s="1648"/>
      <c r="H367" s="1648"/>
      <c r="I367" s="826"/>
      <c r="J367" s="826"/>
      <c r="K367" s="118"/>
      <c r="L367" s="118"/>
      <c r="M367" s="118"/>
      <c r="N367" s="118"/>
      <c r="O367" s="118"/>
      <c r="P367" s="118"/>
      <c r="Q367" s="118"/>
      <c r="R367" s="118"/>
      <c r="S367" s="118"/>
      <c r="T367" s="118"/>
      <c r="U367" s="118"/>
      <c r="V367" s="118"/>
      <c r="W367" s="118"/>
      <c r="X367" s="118"/>
      <c r="Y367" s="118"/>
      <c r="Z367" s="118"/>
      <c r="AA367" s="118"/>
      <c r="AB367" s="176"/>
      <c r="AC367" s="936"/>
      <c r="AD367" s="953"/>
      <c r="AE367" s="953"/>
      <c r="AF367" s="953"/>
      <c r="AG367" s="1354"/>
      <c r="AH367" s="1354"/>
    </row>
    <row r="368" spans="1:34" ht="13.5" customHeight="1">
      <c r="A368" s="192"/>
      <c r="B368" s="121"/>
      <c r="C368" s="407" t="str">
        <f>Budget!B376</f>
        <v>USE OF PRIVATE VEHICLE</v>
      </c>
      <c r="D368" s="407"/>
      <c r="E368" s="407"/>
      <c r="F368" s="407"/>
      <c r="G368" s="407"/>
      <c r="H368" s="33"/>
      <c r="I368" s="827"/>
      <c r="J368" s="827"/>
      <c r="K368" s="125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174"/>
      <c r="AC368" s="937"/>
      <c r="AD368" s="953"/>
      <c r="AE368" s="953"/>
      <c r="AF368" s="953"/>
      <c r="AG368" s="1354"/>
      <c r="AH368" s="1354"/>
    </row>
    <row r="369" spans="1:34" ht="13.5" customHeight="1">
      <c r="A369" s="191"/>
      <c r="B369" s="29" t="str">
        <f>Budget!A377</f>
        <v>S01-01</v>
      </c>
      <c r="C369" s="403">
        <f>Budget!B377</f>
        <v>0</v>
      </c>
      <c r="D369" s="404"/>
      <c r="E369" s="404"/>
      <c r="F369" s="404"/>
      <c r="G369" s="405"/>
      <c r="H369" s="62">
        <f>Budget!K377</f>
        <v>0</v>
      </c>
      <c r="I369" s="830">
        <f>Budget!I377</f>
        <v>0</v>
      </c>
      <c r="J369" s="830">
        <f>Budget!J377</f>
        <v>0</v>
      </c>
      <c r="K369" s="552">
        <f>Budget!R377</f>
        <v>0</v>
      </c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61"/>
      <c r="AB369" s="59">
        <f>H369-SUM(K369:AA369)-AC369</f>
        <v>0</v>
      </c>
      <c r="AC369" s="171">
        <f>Budget!Q377</f>
        <v>0</v>
      </c>
      <c r="AD369" s="955"/>
      <c r="AE369" s="955"/>
      <c r="AF369" s="955"/>
      <c r="AG369" s="1411"/>
      <c r="AH369" s="1411"/>
    </row>
    <row r="370" spans="1:34" ht="13.5" customHeight="1">
      <c r="A370" s="191"/>
      <c r="B370" s="29" t="str">
        <f>Budget!A378</f>
        <v>S01-02</v>
      </c>
      <c r="C370" s="403">
        <f>Budget!B378</f>
        <v>0</v>
      </c>
      <c r="D370" s="404"/>
      <c r="E370" s="404"/>
      <c r="F370" s="404"/>
      <c r="G370" s="405"/>
      <c r="H370" s="62">
        <f>Budget!K378</f>
        <v>0</v>
      </c>
      <c r="I370" s="869">
        <f>Budget!I378</f>
        <v>0</v>
      </c>
      <c r="J370" s="869">
        <f>Budget!J378</f>
        <v>0</v>
      </c>
      <c r="K370" s="552">
        <f>Budget!R378</f>
        <v>0</v>
      </c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61"/>
      <c r="AB370" s="59">
        <f t="shared" ref="AB370:AB376" si="46">H370-SUM(K370:AA370)-AC370</f>
        <v>0</v>
      </c>
      <c r="AC370" s="171">
        <f>Budget!Q378</f>
        <v>0</v>
      </c>
      <c r="AD370" s="955"/>
      <c r="AE370" s="955"/>
      <c r="AF370" s="955"/>
      <c r="AG370" s="1411"/>
      <c r="AH370" s="1411"/>
    </row>
    <row r="371" spans="1:34" ht="13.5" customHeight="1">
      <c r="A371" s="191"/>
      <c r="B371" s="29" t="str">
        <f>Budget!A379</f>
        <v>S01-03</v>
      </c>
      <c r="C371" s="403">
        <f>Budget!B379</f>
        <v>0</v>
      </c>
      <c r="D371" s="404"/>
      <c r="E371" s="404"/>
      <c r="F371" s="404"/>
      <c r="G371" s="405"/>
      <c r="H371" s="62">
        <f>Budget!K379</f>
        <v>0</v>
      </c>
      <c r="I371" s="869">
        <f>Budget!I379</f>
        <v>0</v>
      </c>
      <c r="J371" s="869">
        <f>Budget!J379</f>
        <v>0</v>
      </c>
      <c r="K371" s="552">
        <f>Budget!R379</f>
        <v>0</v>
      </c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61"/>
      <c r="AB371" s="59">
        <f t="shared" si="46"/>
        <v>0</v>
      </c>
      <c r="AC371" s="171">
        <f>Budget!Q379</f>
        <v>0</v>
      </c>
      <c r="AD371" s="955"/>
      <c r="AE371" s="955"/>
      <c r="AF371" s="955"/>
      <c r="AG371" s="1411"/>
      <c r="AH371" s="1411"/>
    </row>
    <row r="372" spans="1:34" ht="13.5" customHeight="1">
      <c r="A372" s="191"/>
      <c r="B372" s="29" t="str">
        <f>Budget!A380</f>
        <v>S01-04</v>
      </c>
      <c r="C372" s="403">
        <f>Budget!B380</f>
        <v>0</v>
      </c>
      <c r="D372" s="404"/>
      <c r="E372" s="404"/>
      <c r="F372" s="404"/>
      <c r="G372" s="405"/>
      <c r="H372" s="62">
        <f>Budget!K380</f>
        <v>0</v>
      </c>
      <c r="I372" s="869">
        <f>Budget!I380</f>
        <v>0</v>
      </c>
      <c r="J372" s="869">
        <f>Budget!J380</f>
        <v>0</v>
      </c>
      <c r="K372" s="552">
        <f>Budget!R380</f>
        <v>0</v>
      </c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61"/>
      <c r="AB372" s="59">
        <f t="shared" si="46"/>
        <v>0</v>
      </c>
      <c r="AC372" s="171">
        <f>Budget!Q380</f>
        <v>0</v>
      </c>
      <c r="AD372" s="955"/>
      <c r="AE372" s="955"/>
      <c r="AF372" s="955"/>
      <c r="AG372" s="1411"/>
      <c r="AH372" s="1411"/>
    </row>
    <row r="373" spans="1:34" ht="13.5" customHeight="1">
      <c r="A373" s="191"/>
      <c r="B373" s="29" t="str">
        <f>Budget!A381</f>
        <v>S01-05</v>
      </c>
      <c r="C373" s="403">
        <f>Budget!B381</f>
        <v>0</v>
      </c>
      <c r="D373" s="404"/>
      <c r="E373" s="404"/>
      <c r="F373" s="404"/>
      <c r="G373" s="405"/>
      <c r="H373" s="62">
        <f>Budget!K381</f>
        <v>0</v>
      </c>
      <c r="I373" s="869">
        <f>Budget!I381</f>
        <v>0</v>
      </c>
      <c r="J373" s="869">
        <f>Budget!J381</f>
        <v>0</v>
      </c>
      <c r="K373" s="552">
        <f>Budget!R381</f>
        <v>0</v>
      </c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61"/>
      <c r="AB373" s="59">
        <f t="shared" si="46"/>
        <v>0</v>
      </c>
      <c r="AC373" s="171">
        <f>Budget!Q381</f>
        <v>0</v>
      </c>
      <c r="AD373" s="955"/>
      <c r="AE373" s="955"/>
      <c r="AF373" s="955"/>
      <c r="AG373" s="1411"/>
      <c r="AH373" s="1411"/>
    </row>
    <row r="374" spans="1:34" ht="13.5" customHeight="1">
      <c r="A374" s="191"/>
      <c r="B374" s="29" t="str">
        <f>Budget!A382</f>
        <v>S01-06</v>
      </c>
      <c r="C374" s="403">
        <f>Budget!B382</f>
        <v>0</v>
      </c>
      <c r="D374" s="404"/>
      <c r="E374" s="404"/>
      <c r="F374" s="404"/>
      <c r="G374" s="405"/>
      <c r="H374" s="62">
        <f>Budget!K382</f>
        <v>0</v>
      </c>
      <c r="I374" s="869">
        <f>Budget!I382</f>
        <v>0</v>
      </c>
      <c r="J374" s="869">
        <f>Budget!J382</f>
        <v>0</v>
      </c>
      <c r="K374" s="552">
        <f>Budget!R382</f>
        <v>0</v>
      </c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61"/>
      <c r="AB374" s="59">
        <f t="shared" si="46"/>
        <v>0</v>
      </c>
      <c r="AC374" s="171">
        <f>Budget!Q382</f>
        <v>0</v>
      </c>
      <c r="AD374" s="955"/>
      <c r="AE374" s="955"/>
      <c r="AF374" s="955"/>
      <c r="AG374" s="1411"/>
      <c r="AH374" s="1411"/>
    </row>
    <row r="375" spans="1:34" ht="13.5" customHeight="1">
      <c r="A375" s="191"/>
      <c r="B375" s="29" t="str">
        <f>Budget!A383</f>
        <v>S01-07</v>
      </c>
      <c r="C375" s="403">
        <f>Budget!B383</f>
        <v>0</v>
      </c>
      <c r="D375" s="404"/>
      <c r="E375" s="404"/>
      <c r="F375" s="404"/>
      <c r="G375" s="405"/>
      <c r="H375" s="62">
        <f>Budget!K383</f>
        <v>0</v>
      </c>
      <c r="I375" s="869">
        <f>Budget!I383</f>
        <v>0</v>
      </c>
      <c r="J375" s="869">
        <f>Budget!J383</f>
        <v>0</v>
      </c>
      <c r="K375" s="552">
        <f>Budget!R383</f>
        <v>0</v>
      </c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61"/>
      <c r="AB375" s="59">
        <f t="shared" si="46"/>
        <v>0</v>
      </c>
      <c r="AC375" s="171">
        <f>Budget!Q383</f>
        <v>0</v>
      </c>
      <c r="AD375" s="955"/>
      <c r="AE375" s="955"/>
      <c r="AF375" s="955"/>
      <c r="AG375" s="1411"/>
      <c r="AH375" s="1411"/>
    </row>
    <row r="376" spans="1:34" ht="13.5" customHeight="1">
      <c r="A376" s="191"/>
      <c r="B376" s="29" t="str">
        <f>Budget!A384</f>
        <v>S01-08</v>
      </c>
      <c r="C376" s="403">
        <f>Budget!B384</f>
        <v>0</v>
      </c>
      <c r="D376" s="404"/>
      <c r="E376" s="404"/>
      <c r="F376" s="404"/>
      <c r="G376" s="405"/>
      <c r="H376" s="62">
        <f>Budget!K384</f>
        <v>0</v>
      </c>
      <c r="I376" s="870">
        <f>Budget!I384</f>
        <v>0</v>
      </c>
      <c r="J376" s="870">
        <f>Budget!J384</f>
        <v>0</v>
      </c>
      <c r="K376" s="552">
        <f>Budget!R384</f>
        <v>0</v>
      </c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61"/>
      <c r="AB376" s="59">
        <f t="shared" si="46"/>
        <v>0</v>
      </c>
      <c r="AC376" s="171">
        <f>Budget!Q384</f>
        <v>0</v>
      </c>
      <c r="AD376" s="955"/>
      <c r="AE376" s="955"/>
      <c r="AF376" s="955"/>
      <c r="AG376" s="1411"/>
      <c r="AH376" s="1411"/>
    </row>
    <row r="377" spans="1:34" ht="13.5" customHeight="1">
      <c r="A377" s="192"/>
      <c r="B377" s="122"/>
      <c r="C377" s="407" t="str">
        <f>Budget!B385</f>
        <v>VEHICLE HIRE: LOCAL</v>
      </c>
      <c r="D377" s="407"/>
      <c r="E377" s="407"/>
      <c r="F377" s="407"/>
      <c r="G377" s="407"/>
      <c r="H377" s="33"/>
      <c r="I377" s="827"/>
      <c r="J377" s="827"/>
      <c r="K377" s="125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612"/>
      <c r="AC377" s="938"/>
      <c r="AD377" s="953"/>
      <c r="AE377" s="953"/>
      <c r="AF377" s="953"/>
      <c r="AG377" s="1354"/>
      <c r="AH377" s="1354"/>
    </row>
    <row r="378" spans="1:34" ht="13.5" customHeight="1">
      <c r="A378" s="191"/>
      <c r="B378" s="29" t="str">
        <f>Budget!A386</f>
        <v>S02-01</v>
      </c>
      <c r="C378" s="403">
        <f>Budget!B386</f>
        <v>0</v>
      </c>
      <c r="D378" s="404"/>
      <c r="E378" s="404"/>
      <c r="F378" s="404"/>
      <c r="G378" s="405"/>
      <c r="H378" s="62">
        <f>Budget!K386</f>
        <v>0</v>
      </c>
      <c r="I378" s="830">
        <f>Budget!I386</f>
        <v>0</v>
      </c>
      <c r="J378" s="830">
        <f>Budget!J386</f>
        <v>0</v>
      </c>
      <c r="K378" s="552">
        <f>Budget!R386</f>
        <v>0</v>
      </c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61"/>
      <c r="AB378" s="59">
        <f>H378-SUM(K378:AA378)-AC378</f>
        <v>0</v>
      </c>
      <c r="AC378" s="171">
        <f>Budget!Q386</f>
        <v>0</v>
      </c>
      <c r="AD378" s="955"/>
      <c r="AE378" s="955"/>
      <c r="AF378" s="955"/>
      <c r="AG378" s="1411"/>
      <c r="AH378" s="1411"/>
    </row>
    <row r="379" spans="1:34" ht="13.5" customHeight="1">
      <c r="A379" s="191"/>
      <c r="B379" s="29" t="str">
        <f>Budget!A387</f>
        <v>S02-02</v>
      </c>
      <c r="C379" s="403">
        <f>Budget!B387</f>
        <v>0</v>
      </c>
      <c r="D379" s="404"/>
      <c r="E379" s="404"/>
      <c r="F379" s="404"/>
      <c r="G379" s="405"/>
      <c r="H379" s="62">
        <f>Budget!K387</f>
        <v>0</v>
      </c>
      <c r="I379" s="869">
        <f>Budget!I387</f>
        <v>0</v>
      </c>
      <c r="J379" s="869">
        <f>Budget!J387</f>
        <v>0</v>
      </c>
      <c r="K379" s="552">
        <f>Budget!R387</f>
        <v>0</v>
      </c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61"/>
      <c r="AB379" s="59">
        <f t="shared" ref="AB379:AB384" si="47">H379-SUM(K379:AA379)-AC379</f>
        <v>0</v>
      </c>
      <c r="AC379" s="171">
        <f>Budget!Q387</f>
        <v>0</v>
      </c>
      <c r="AD379" s="955"/>
      <c r="AE379" s="955"/>
      <c r="AF379" s="955"/>
      <c r="AG379" s="1411"/>
      <c r="AH379" s="1411"/>
    </row>
    <row r="380" spans="1:34" ht="13.5" customHeight="1">
      <c r="A380" s="191"/>
      <c r="B380" s="29" t="str">
        <f>Budget!A388</f>
        <v>S02-03</v>
      </c>
      <c r="C380" s="403">
        <f>Budget!B388</f>
        <v>0</v>
      </c>
      <c r="D380" s="404"/>
      <c r="E380" s="404"/>
      <c r="F380" s="404"/>
      <c r="G380" s="405"/>
      <c r="H380" s="62">
        <f>Budget!K388</f>
        <v>0</v>
      </c>
      <c r="I380" s="869">
        <f>Budget!I388</f>
        <v>0</v>
      </c>
      <c r="J380" s="869">
        <f>Budget!J388</f>
        <v>0</v>
      </c>
      <c r="K380" s="552">
        <f>Budget!R388</f>
        <v>0</v>
      </c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61"/>
      <c r="AB380" s="59">
        <f t="shared" si="47"/>
        <v>0</v>
      </c>
      <c r="AC380" s="171">
        <f>Budget!Q388</f>
        <v>0</v>
      </c>
      <c r="AD380" s="955"/>
      <c r="AE380" s="955"/>
      <c r="AF380" s="955"/>
      <c r="AG380" s="1411"/>
      <c r="AH380" s="1411"/>
    </row>
    <row r="381" spans="1:34" ht="13.5" customHeight="1">
      <c r="A381" s="28"/>
      <c r="B381" s="29" t="str">
        <f>Budget!A389</f>
        <v>S02-04</v>
      </c>
      <c r="C381" s="403">
        <f>Budget!B389</f>
        <v>0</v>
      </c>
      <c r="D381" s="404"/>
      <c r="E381" s="404"/>
      <c r="F381" s="404"/>
      <c r="G381" s="405"/>
      <c r="H381" s="62">
        <f>Budget!K389</f>
        <v>0</v>
      </c>
      <c r="I381" s="869">
        <f>Budget!I389</f>
        <v>0</v>
      </c>
      <c r="J381" s="869">
        <f>Budget!J389</f>
        <v>0</v>
      </c>
      <c r="K381" s="552">
        <f>Budget!R389</f>
        <v>0</v>
      </c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61"/>
      <c r="AB381" s="59">
        <f t="shared" si="47"/>
        <v>0</v>
      </c>
      <c r="AC381" s="171">
        <f>Budget!Q389</f>
        <v>0</v>
      </c>
      <c r="AD381" s="955"/>
      <c r="AE381" s="955"/>
      <c r="AF381" s="955"/>
      <c r="AG381" s="1411"/>
      <c r="AH381" s="1411"/>
    </row>
    <row r="382" spans="1:34" ht="13.5" customHeight="1">
      <c r="A382" s="191"/>
      <c r="B382" s="29" t="str">
        <f>Budget!A390</f>
        <v>S02-05</v>
      </c>
      <c r="C382" s="403">
        <f>Budget!B390</f>
        <v>0</v>
      </c>
      <c r="D382" s="404"/>
      <c r="E382" s="404"/>
      <c r="F382" s="404"/>
      <c r="G382" s="405"/>
      <c r="H382" s="62">
        <f>Budget!K390</f>
        <v>0</v>
      </c>
      <c r="I382" s="869">
        <f>Budget!I390</f>
        <v>0</v>
      </c>
      <c r="J382" s="869">
        <f>Budget!J390</f>
        <v>0</v>
      </c>
      <c r="K382" s="552">
        <f>Budget!R390</f>
        <v>0</v>
      </c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61"/>
      <c r="AB382" s="59">
        <f t="shared" si="47"/>
        <v>0</v>
      </c>
      <c r="AC382" s="171">
        <f>Budget!Q390</f>
        <v>0</v>
      </c>
      <c r="AD382" s="955"/>
      <c r="AE382" s="955"/>
      <c r="AF382" s="955"/>
      <c r="AG382" s="1411"/>
      <c r="AH382" s="1411"/>
    </row>
    <row r="383" spans="1:34" ht="13.5" customHeight="1">
      <c r="B383" s="29" t="str">
        <f>Budget!A391</f>
        <v>S02-06</v>
      </c>
      <c r="C383" s="403">
        <f>Budget!B391</f>
        <v>0</v>
      </c>
      <c r="D383" s="404"/>
      <c r="E383" s="404"/>
      <c r="F383" s="404"/>
      <c r="G383" s="405"/>
      <c r="H383" s="62">
        <f>Budget!K391</f>
        <v>0</v>
      </c>
      <c r="I383" s="869">
        <f>Budget!I391</f>
        <v>0</v>
      </c>
      <c r="J383" s="869">
        <f>Budget!J391</f>
        <v>0</v>
      </c>
      <c r="K383" s="552">
        <f>Budget!R391</f>
        <v>0</v>
      </c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61"/>
      <c r="AB383" s="59">
        <f t="shared" si="47"/>
        <v>0</v>
      </c>
      <c r="AC383" s="171">
        <f>Budget!Q391</f>
        <v>0</v>
      </c>
      <c r="AD383" s="955"/>
      <c r="AE383" s="955"/>
      <c r="AF383" s="955"/>
      <c r="AG383" s="1411"/>
      <c r="AH383" s="1411"/>
    </row>
    <row r="384" spans="1:34" ht="13.5" customHeight="1">
      <c r="A384" s="191"/>
      <c r="B384" s="29" t="str">
        <f>Budget!A392</f>
        <v>S02-07</v>
      </c>
      <c r="C384" s="403">
        <f>Budget!B392</f>
        <v>0</v>
      </c>
      <c r="D384" s="404"/>
      <c r="E384" s="404"/>
      <c r="F384" s="404"/>
      <c r="G384" s="405"/>
      <c r="H384" s="62">
        <f>Budget!K392</f>
        <v>0</v>
      </c>
      <c r="I384" s="869">
        <f>Budget!I392</f>
        <v>0</v>
      </c>
      <c r="J384" s="869">
        <f>Budget!J392</f>
        <v>0</v>
      </c>
      <c r="K384" s="552">
        <f>Budget!R392</f>
        <v>0</v>
      </c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61"/>
      <c r="AB384" s="59">
        <f t="shared" si="47"/>
        <v>0</v>
      </c>
      <c r="AC384" s="171">
        <f>Budget!Q392</f>
        <v>0</v>
      </c>
      <c r="AD384" s="955"/>
      <c r="AE384" s="955"/>
      <c r="AF384" s="955"/>
      <c r="AG384" s="1411"/>
      <c r="AH384" s="1411"/>
    </row>
    <row r="385" spans="1:34" ht="13.5" customHeight="1">
      <c r="A385" s="191"/>
      <c r="B385" s="29" t="str">
        <f>Budget!A393</f>
        <v>S02-08</v>
      </c>
      <c r="C385" s="403">
        <f>Budget!B393</f>
        <v>0</v>
      </c>
      <c r="D385" s="404"/>
      <c r="E385" s="404"/>
      <c r="F385" s="404"/>
      <c r="G385" s="405"/>
      <c r="H385" s="62">
        <f>Budget!K393</f>
        <v>0</v>
      </c>
      <c r="I385" s="870">
        <f>Budget!I393</f>
        <v>0</v>
      </c>
      <c r="J385" s="870">
        <f>Budget!J393</f>
        <v>0</v>
      </c>
      <c r="K385" s="552">
        <f>Budget!R393</f>
        <v>0</v>
      </c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61"/>
      <c r="AB385" s="59">
        <f>H385-SUM(K385:AA385)-AC385</f>
        <v>0</v>
      </c>
      <c r="AC385" s="171">
        <f>Budget!Q393</f>
        <v>0</v>
      </c>
      <c r="AD385" s="955"/>
      <c r="AE385" s="955"/>
      <c r="AF385" s="955"/>
      <c r="AG385" s="1411"/>
      <c r="AH385" s="1411"/>
    </row>
    <row r="386" spans="1:34" ht="13.5" customHeight="1">
      <c r="A386" s="192"/>
      <c r="B386" s="122"/>
      <c r="C386" s="407" t="str">
        <f>Budget!B394</f>
        <v>VEHICLE HIRE: INTERNATIONAL</v>
      </c>
      <c r="D386" s="407"/>
      <c r="E386" s="407"/>
      <c r="F386" s="407"/>
      <c r="G386" s="407"/>
      <c r="H386" s="33"/>
      <c r="I386" s="827"/>
      <c r="J386" s="827"/>
      <c r="K386" s="125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612"/>
      <c r="AC386" s="938"/>
      <c r="AD386" s="953"/>
      <c r="AE386" s="953"/>
      <c r="AF386" s="953"/>
      <c r="AG386" s="1354"/>
      <c r="AH386" s="1354"/>
    </row>
    <row r="387" spans="1:34" ht="13.5" customHeight="1">
      <c r="B387" s="29" t="str">
        <f>Budget!A395</f>
        <v>S03-01</v>
      </c>
      <c r="C387" s="403">
        <f>Budget!B395</f>
        <v>0</v>
      </c>
      <c r="D387" s="404"/>
      <c r="E387" s="404"/>
      <c r="F387" s="404"/>
      <c r="G387" s="405"/>
      <c r="H387" s="62">
        <f>Budget!K395</f>
        <v>0</v>
      </c>
      <c r="I387" s="830">
        <f>Budget!I395</f>
        <v>0</v>
      </c>
      <c r="J387" s="830">
        <f>Budget!J395</f>
        <v>0</v>
      </c>
      <c r="K387" s="552">
        <f>Budget!R395</f>
        <v>0</v>
      </c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61"/>
      <c r="AB387" s="59">
        <f>H387-SUM(K387:AA387)-AC387</f>
        <v>0</v>
      </c>
      <c r="AC387" s="171">
        <f>Budget!Q395</f>
        <v>0</v>
      </c>
      <c r="AD387" s="955"/>
      <c r="AE387" s="955"/>
      <c r="AF387" s="955"/>
      <c r="AG387" s="1411"/>
      <c r="AH387" s="1411"/>
    </row>
    <row r="388" spans="1:34" ht="13.5" customHeight="1">
      <c r="A388" s="191"/>
      <c r="B388" s="29" t="str">
        <f>Budget!A396</f>
        <v>S03-02</v>
      </c>
      <c r="C388" s="403">
        <f>Budget!B396</f>
        <v>0</v>
      </c>
      <c r="D388" s="404"/>
      <c r="E388" s="404"/>
      <c r="F388" s="404"/>
      <c r="G388" s="405"/>
      <c r="H388" s="62">
        <f>Budget!K396</f>
        <v>0</v>
      </c>
      <c r="I388" s="869">
        <f>Budget!I396</f>
        <v>0</v>
      </c>
      <c r="J388" s="869">
        <f>Budget!J396</f>
        <v>0</v>
      </c>
      <c r="K388" s="552">
        <f>Budget!R396</f>
        <v>0</v>
      </c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61"/>
      <c r="AB388" s="59">
        <f>H388-SUM(K388:AA388)-AC388</f>
        <v>0</v>
      </c>
      <c r="AC388" s="171">
        <f>Budget!Q396</f>
        <v>0</v>
      </c>
      <c r="AD388" s="955"/>
      <c r="AE388" s="955"/>
      <c r="AF388" s="955"/>
      <c r="AG388" s="1411"/>
      <c r="AH388" s="1411"/>
    </row>
    <row r="389" spans="1:34" ht="13.5" customHeight="1">
      <c r="A389" s="191"/>
      <c r="B389" s="29" t="str">
        <f>Budget!A397</f>
        <v>S03-03</v>
      </c>
      <c r="C389" s="403">
        <f>Budget!B397</f>
        <v>0</v>
      </c>
      <c r="D389" s="404"/>
      <c r="E389" s="404"/>
      <c r="F389" s="404"/>
      <c r="G389" s="405"/>
      <c r="H389" s="62">
        <f>Budget!K397</f>
        <v>0</v>
      </c>
      <c r="I389" s="869">
        <f>Budget!I397</f>
        <v>0</v>
      </c>
      <c r="J389" s="869">
        <f>Budget!J397</f>
        <v>0</v>
      </c>
      <c r="K389" s="552">
        <f>Budget!R397</f>
        <v>0</v>
      </c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61"/>
      <c r="AB389" s="59">
        <f>H389-SUM(K389:AA389)-AC389</f>
        <v>0</v>
      </c>
      <c r="AC389" s="171">
        <f>Budget!Q397</f>
        <v>0</v>
      </c>
      <c r="AD389" s="955"/>
      <c r="AE389" s="955"/>
      <c r="AF389" s="955"/>
      <c r="AG389" s="1411"/>
      <c r="AH389" s="1411"/>
    </row>
    <row r="390" spans="1:34" ht="13.5" customHeight="1">
      <c r="B390" s="122"/>
      <c r="C390" s="407" t="str">
        <f>Budget!B398</f>
        <v>FUEL</v>
      </c>
      <c r="D390" s="407"/>
      <c r="E390" s="407"/>
      <c r="F390" s="407"/>
      <c r="G390" s="407"/>
      <c r="H390" s="33"/>
      <c r="I390" s="827"/>
      <c r="J390" s="827"/>
      <c r="K390" s="125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612"/>
      <c r="AC390" s="938"/>
      <c r="AD390" s="953"/>
      <c r="AE390" s="953"/>
      <c r="AF390" s="953"/>
      <c r="AG390" s="1354"/>
      <c r="AH390" s="1354"/>
    </row>
    <row r="391" spans="1:34" ht="13.5" customHeight="1">
      <c r="A391" s="191"/>
      <c r="B391" s="29" t="str">
        <f>Budget!A399</f>
        <v>S04-01</v>
      </c>
      <c r="C391" s="403">
        <f>Budget!B399</f>
        <v>0</v>
      </c>
      <c r="D391" s="404"/>
      <c r="E391" s="404"/>
      <c r="F391" s="404"/>
      <c r="G391" s="405"/>
      <c r="H391" s="62">
        <f>Budget!K399</f>
        <v>0</v>
      </c>
      <c r="I391" s="830">
        <f>Budget!I399</f>
        <v>0</v>
      </c>
      <c r="J391" s="830">
        <f>Budget!J399</f>
        <v>0</v>
      </c>
      <c r="K391" s="552">
        <f>Budget!R399</f>
        <v>0</v>
      </c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61"/>
      <c r="AB391" s="59">
        <f>H391-SUM(K391:AA391)-AC391</f>
        <v>0</v>
      </c>
      <c r="AC391" s="171">
        <f>Budget!Q399</f>
        <v>0</v>
      </c>
      <c r="AD391" s="955"/>
      <c r="AE391" s="955"/>
      <c r="AF391" s="955"/>
      <c r="AG391" s="1411"/>
      <c r="AH391" s="1411"/>
    </row>
    <row r="392" spans="1:34" ht="13.5" customHeight="1">
      <c r="A392" s="191"/>
      <c r="B392" s="29" t="str">
        <f>Budget!A400</f>
        <v>S04-02</v>
      </c>
      <c r="C392" s="403">
        <f>Budget!B400</f>
        <v>0</v>
      </c>
      <c r="D392" s="404"/>
      <c r="E392" s="404"/>
      <c r="F392" s="404"/>
      <c r="G392" s="405"/>
      <c r="H392" s="62">
        <f>Budget!K400</f>
        <v>0</v>
      </c>
      <c r="I392" s="869">
        <f>Budget!I400</f>
        <v>0</v>
      </c>
      <c r="J392" s="869">
        <f>Budget!J400</f>
        <v>0</v>
      </c>
      <c r="K392" s="552">
        <f>Budget!R400</f>
        <v>0</v>
      </c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61"/>
      <c r="AB392" s="59">
        <f>H392-SUM(K392:AA392)-AC392</f>
        <v>0</v>
      </c>
      <c r="AC392" s="171">
        <f>Budget!Q400</f>
        <v>0</v>
      </c>
      <c r="AD392" s="955"/>
      <c r="AE392" s="955"/>
      <c r="AF392" s="955"/>
      <c r="AG392" s="1411"/>
      <c r="AH392" s="1411"/>
    </row>
    <row r="393" spans="1:34" ht="13.5" customHeight="1">
      <c r="A393" s="191"/>
      <c r="B393" s="29" t="str">
        <f>Budget!A401</f>
        <v>S04-03</v>
      </c>
      <c r="C393" s="403">
        <f>Budget!B401</f>
        <v>0</v>
      </c>
      <c r="D393" s="404"/>
      <c r="E393" s="404"/>
      <c r="F393" s="404"/>
      <c r="G393" s="405"/>
      <c r="H393" s="62">
        <f>Budget!K401</f>
        <v>0</v>
      </c>
      <c r="I393" s="869">
        <f>Budget!I401</f>
        <v>0</v>
      </c>
      <c r="J393" s="869">
        <f>Budget!J401</f>
        <v>0</v>
      </c>
      <c r="K393" s="552">
        <f>Budget!R401</f>
        <v>0</v>
      </c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61"/>
      <c r="AB393" s="59">
        <f>H393-SUM(K393:AA393)-AC393</f>
        <v>0</v>
      </c>
      <c r="AC393" s="171">
        <f>Budget!Q401</f>
        <v>0</v>
      </c>
      <c r="AD393" s="955"/>
      <c r="AE393" s="955"/>
      <c r="AF393" s="955"/>
      <c r="AG393" s="1411"/>
      <c r="AH393" s="1411"/>
    </row>
    <row r="394" spans="1:34" ht="13.5" customHeight="1">
      <c r="A394" s="192"/>
      <c r="B394" s="122"/>
      <c r="C394" s="407" t="str">
        <f>Budget!B402</f>
        <v>INCIDENTALS: Parking, Toll Fees, etc.</v>
      </c>
      <c r="D394" s="407"/>
      <c r="E394" s="407"/>
      <c r="F394" s="407"/>
      <c r="G394" s="407"/>
      <c r="H394" s="33"/>
      <c r="I394" s="827"/>
      <c r="J394" s="827"/>
      <c r="K394" s="125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612"/>
      <c r="AC394" s="938"/>
      <c r="AD394" s="953"/>
      <c r="AE394" s="953"/>
      <c r="AF394" s="953"/>
      <c r="AG394" s="1354"/>
      <c r="AH394" s="1354"/>
    </row>
    <row r="395" spans="1:34" ht="13.5" customHeight="1">
      <c r="A395" s="191"/>
      <c r="B395" s="29" t="str">
        <f>Budget!A403</f>
        <v>S05-01</v>
      </c>
      <c r="C395" s="403">
        <f>Budget!B403</f>
        <v>0</v>
      </c>
      <c r="D395" s="404"/>
      <c r="E395" s="404"/>
      <c r="F395" s="404"/>
      <c r="G395" s="405"/>
      <c r="H395" s="62">
        <f>Budget!K403</f>
        <v>0</v>
      </c>
      <c r="I395" s="830">
        <f>Budget!I403</f>
        <v>0</v>
      </c>
      <c r="J395" s="830">
        <f>Budget!J403</f>
        <v>0</v>
      </c>
      <c r="K395" s="552">
        <f>Budget!R403</f>
        <v>0</v>
      </c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61"/>
      <c r="AB395" s="59">
        <f>H395-SUM(K395:AA395)-AC395</f>
        <v>0</v>
      </c>
      <c r="AC395" s="171">
        <f>Budget!Q403</f>
        <v>0</v>
      </c>
      <c r="AD395" s="955"/>
      <c r="AE395" s="955"/>
      <c r="AF395" s="955"/>
      <c r="AG395" s="1411"/>
      <c r="AH395" s="1411"/>
    </row>
    <row r="396" spans="1:34" ht="13.5" customHeight="1">
      <c r="B396" s="29" t="str">
        <f>Budget!A404</f>
        <v>S05-02</v>
      </c>
      <c r="C396" s="403">
        <f>Budget!B404</f>
        <v>0</v>
      </c>
      <c r="D396" s="404"/>
      <c r="E396" s="404"/>
      <c r="F396" s="404"/>
      <c r="G396" s="405"/>
      <c r="H396" s="62">
        <f>Budget!K404</f>
        <v>0</v>
      </c>
      <c r="I396" s="869">
        <f>Budget!I404</f>
        <v>0</v>
      </c>
      <c r="J396" s="869">
        <f>Budget!J404</f>
        <v>0</v>
      </c>
      <c r="K396" s="552">
        <f>Budget!R404</f>
        <v>0</v>
      </c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61"/>
      <c r="AB396" s="59">
        <f>H396-SUM(K396:AA396)-AC396</f>
        <v>0</v>
      </c>
      <c r="AC396" s="171">
        <f>Budget!Q404</f>
        <v>0</v>
      </c>
      <c r="AD396" s="955"/>
      <c r="AE396" s="955"/>
      <c r="AF396" s="955"/>
      <c r="AG396" s="1411"/>
      <c r="AH396" s="1411"/>
    </row>
    <row r="397" spans="1:34" ht="13.5" customHeight="1">
      <c r="A397" s="192"/>
      <c r="B397" s="122"/>
      <c r="C397" s="407" t="str">
        <f>Budget!B405</f>
        <v>PURCHASES: CONSUMABLES</v>
      </c>
      <c r="D397" s="407"/>
      <c r="E397" s="407"/>
      <c r="F397" s="407"/>
      <c r="G397" s="407"/>
      <c r="H397" s="33"/>
      <c r="I397" s="827"/>
      <c r="J397" s="827"/>
      <c r="K397" s="125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612"/>
      <c r="AC397" s="938"/>
      <c r="AD397" s="953"/>
      <c r="AE397" s="953"/>
      <c r="AF397" s="953"/>
      <c r="AG397" s="1354"/>
      <c r="AH397" s="1354"/>
    </row>
    <row r="398" spans="1:34" ht="13.5" customHeight="1">
      <c r="A398" s="191"/>
      <c r="B398" s="29" t="str">
        <f>Budget!A406</f>
        <v>S06-01</v>
      </c>
      <c r="C398" s="403">
        <f>Budget!B406</f>
        <v>0</v>
      </c>
      <c r="D398" s="404"/>
      <c r="E398" s="404"/>
      <c r="F398" s="404"/>
      <c r="G398" s="405"/>
      <c r="H398" s="62">
        <f>Budget!K406</f>
        <v>0</v>
      </c>
      <c r="I398" s="869">
        <f>Budget!I406</f>
        <v>0</v>
      </c>
      <c r="J398" s="869">
        <f>Budget!J406</f>
        <v>0</v>
      </c>
      <c r="K398" s="552">
        <f>Budget!R406</f>
        <v>0</v>
      </c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61"/>
      <c r="AB398" s="59">
        <f>H398-SUM(K398:AA398)-AC398</f>
        <v>0</v>
      </c>
      <c r="AC398" s="171">
        <f>Budget!Q406</f>
        <v>0</v>
      </c>
      <c r="AD398" s="955"/>
      <c r="AE398" s="955"/>
      <c r="AF398" s="955"/>
      <c r="AG398" s="1411"/>
      <c r="AH398" s="1411"/>
    </row>
    <row r="399" spans="1:34" s="28" customFormat="1" ht="13.5" customHeight="1" thickBot="1">
      <c r="B399" s="41"/>
      <c r="C399" s="392"/>
      <c r="D399" s="392"/>
      <c r="E399" s="392"/>
      <c r="F399" s="392"/>
      <c r="G399" s="44" t="s">
        <v>133</v>
      </c>
      <c r="H399" s="56">
        <f>SUM(H369:H398)</f>
        <v>0</v>
      </c>
      <c r="I399" s="1644" t="b">
        <f>H399=Summary!G43</f>
        <v>1</v>
      </c>
      <c r="J399" s="1645"/>
      <c r="K399" s="170">
        <f>SUM(K369:K398)</f>
        <v>0</v>
      </c>
      <c r="L399" s="170">
        <f t="shared" ref="L399:AC399" si="48">SUM(L369:L398)</f>
        <v>0</v>
      </c>
      <c r="M399" s="170">
        <f t="shared" si="48"/>
        <v>0</v>
      </c>
      <c r="N399" s="170">
        <f t="shared" si="48"/>
        <v>0</v>
      </c>
      <c r="O399" s="170">
        <f t="shared" si="48"/>
        <v>0</v>
      </c>
      <c r="P399" s="170">
        <f t="shared" si="48"/>
        <v>0</v>
      </c>
      <c r="Q399" s="170">
        <f t="shared" si="48"/>
        <v>0</v>
      </c>
      <c r="R399" s="170">
        <f t="shared" si="48"/>
        <v>0</v>
      </c>
      <c r="S399" s="170">
        <f t="shared" si="48"/>
        <v>0</v>
      </c>
      <c r="T399" s="170">
        <f t="shared" si="48"/>
        <v>0</v>
      </c>
      <c r="U399" s="170">
        <f t="shared" si="48"/>
        <v>0</v>
      </c>
      <c r="V399" s="170">
        <f t="shared" si="48"/>
        <v>0</v>
      </c>
      <c r="W399" s="170">
        <f t="shared" si="48"/>
        <v>0</v>
      </c>
      <c r="X399" s="170">
        <f t="shared" si="48"/>
        <v>0</v>
      </c>
      <c r="Y399" s="170">
        <f t="shared" ref="Y399" si="49">SUM(Y369:Y398)</f>
        <v>0</v>
      </c>
      <c r="Z399" s="170">
        <f t="shared" si="48"/>
        <v>0</v>
      </c>
      <c r="AA399" s="154"/>
      <c r="AB399" s="170">
        <f t="shared" si="48"/>
        <v>0</v>
      </c>
      <c r="AC399" s="170">
        <f t="shared" si="48"/>
        <v>0</v>
      </c>
      <c r="AD399" s="953"/>
      <c r="AE399" s="953"/>
      <c r="AF399" s="953"/>
      <c r="AG399" s="1354"/>
      <c r="AH399" s="1354"/>
    </row>
    <row r="400" spans="1:34" ht="13.5" customHeight="1">
      <c r="A400" s="192"/>
      <c r="B400" s="40"/>
      <c r="C400" s="1648" t="str">
        <f>Budget!B409</f>
        <v>TRAVEL (Air Flights)</v>
      </c>
      <c r="D400" s="1648"/>
      <c r="E400" s="1648"/>
      <c r="F400" s="1648"/>
      <c r="G400" s="1648"/>
      <c r="H400" s="1648"/>
      <c r="I400" s="826"/>
      <c r="J400" s="826"/>
      <c r="K400" s="118"/>
      <c r="L400" s="118"/>
      <c r="M400" s="118"/>
      <c r="N400" s="118"/>
      <c r="O400" s="118"/>
      <c r="P400" s="118"/>
      <c r="Q400" s="118"/>
      <c r="R400" s="118"/>
      <c r="S400" s="118"/>
      <c r="T400" s="118"/>
      <c r="U400" s="118"/>
      <c r="V400" s="118"/>
      <c r="W400" s="118"/>
      <c r="X400" s="118"/>
      <c r="Y400" s="118"/>
      <c r="Z400" s="118"/>
      <c r="AA400" s="118"/>
      <c r="AB400" s="176"/>
      <c r="AC400" s="936"/>
      <c r="AD400" s="953"/>
      <c r="AE400" s="953"/>
      <c r="AF400" s="953"/>
      <c r="AG400" s="1354"/>
      <c r="AH400" s="1354"/>
    </row>
    <row r="401" spans="1:34" ht="13.5" customHeight="1">
      <c r="A401" s="192"/>
      <c r="B401" s="121"/>
      <c r="C401" s="407" t="str">
        <f>Budget!B410</f>
        <v>TRAVEL: LOCAL</v>
      </c>
      <c r="D401" s="407"/>
      <c r="E401" s="407"/>
      <c r="F401" s="407"/>
      <c r="G401" s="407"/>
      <c r="H401" s="33"/>
      <c r="I401" s="827"/>
      <c r="J401" s="827"/>
      <c r="K401" s="125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174"/>
      <c r="AC401" s="937"/>
      <c r="AD401" s="953"/>
      <c r="AE401" s="953"/>
      <c r="AF401" s="953"/>
      <c r="AG401" s="1354"/>
      <c r="AH401" s="1354"/>
    </row>
    <row r="402" spans="1:34" ht="13.5" customHeight="1">
      <c r="A402" s="191"/>
      <c r="B402" s="29" t="str">
        <f>Budget!A411</f>
        <v>T01-01</v>
      </c>
      <c r="C402" s="403">
        <f>Budget!B411</f>
        <v>0</v>
      </c>
      <c r="D402" s="404"/>
      <c r="E402" s="404"/>
      <c r="F402" s="404"/>
      <c r="G402" s="405"/>
      <c r="H402" s="62">
        <f>Budget!K411</f>
        <v>0</v>
      </c>
      <c r="I402" s="873">
        <f>Budget!I411</f>
        <v>0</v>
      </c>
      <c r="J402" s="873">
        <f>Budget!J411</f>
        <v>0</v>
      </c>
      <c r="K402" s="552">
        <f>Budget!R411</f>
        <v>0</v>
      </c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8"/>
      <c r="AB402" s="59">
        <f>H402-SUM(K402:AA402)-AC402</f>
        <v>0</v>
      </c>
      <c r="AC402" s="171">
        <f>Budget!Q411</f>
        <v>0</v>
      </c>
      <c r="AD402" s="955"/>
      <c r="AE402" s="955"/>
      <c r="AF402" s="955"/>
      <c r="AG402" s="1411"/>
      <c r="AH402" s="1411"/>
    </row>
    <row r="403" spans="1:34" ht="13.5" customHeight="1">
      <c r="A403" s="191"/>
      <c r="B403" s="29" t="str">
        <f>Budget!A412</f>
        <v>T01-02</v>
      </c>
      <c r="C403" s="403">
        <f>Budget!B412</f>
        <v>0</v>
      </c>
      <c r="D403" s="404"/>
      <c r="E403" s="404"/>
      <c r="F403" s="404"/>
      <c r="G403" s="405"/>
      <c r="H403" s="62">
        <f>Budget!K412</f>
        <v>0</v>
      </c>
      <c r="I403" s="873">
        <f>Budget!I412</f>
        <v>0</v>
      </c>
      <c r="J403" s="873">
        <f>Budget!J412</f>
        <v>0</v>
      </c>
      <c r="K403" s="552">
        <f>Budget!R412</f>
        <v>0</v>
      </c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61"/>
      <c r="AB403" s="59">
        <f>H403-SUM(K403:AA403)-AC403</f>
        <v>0</v>
      </c>
      <c r="AC403" s="171">
        <f>Budget!Q412</f>
        <v>0</v>
      </c>
      <c r="AD403" s="955"/>
      <c r="AE403" s="955"/>
      <c r="AF403" s="955"/>
      <c r="AG403" s="1411"/>
      <c r="AH403" s="1411"/>
    </row>
    <row r="404" spans="1:34" ht="13.5" customHeight="1">
      <c r="B404" s="29" t="str">
        <f>Budget!A413</f>
        <v>T01-03</v>
      </c>
      <c r="C404" s="403">
        <f>Budget!B413</f>
        <v>0</v>
      </c>
      <c r="D404" s="404"/>
      <c r="E404" s="404"/>
      <c r="F404" s="404"/>
      <c r="G404" s="405"/>
      <c r="H404" s="62">
        <f>Budget!K413</f>
        <v>0</v>
      </c>
      <c r="I404" s="873">
        <f>Budget!I413</f>
        <v>0</v>
      </c>
      <c r="J404" s="873">
        <f>Budget!J413</f>
        <v>0</v>
      </c>
      <c r="K404" s="552">
        <f>Budget!R413</f>
        <v>0</v>
      </c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61"/>
      <c r="AB404" s="59">
        <f>H404-SUM(K404:AA404)-AC404</f>
        <v>0</v>
      </c>
      <c r="AC404" s="171">
        <f>Budget!Q413</f>
        <v>0</v>
      </c>
      <c r="AD404" s="955"/>
      <c r="AE404" s="955"/>
      <c r="AF404" s="955"/>
      <c r="AG404" s="1411"/>
      <c r="AH404" s="1411"/>
    </row>
    <row r="405" spans="1:34" ht="13.5" customHeight="1">
      <c r="A405" s="191"/>
      <c r="B405" s="29" t="str">
        <f>Budget!A414</f>
        <v>T01-04</v>
      </c>
      <c r="C405" s="403">
        <f>Budget!B414</f>
        <v>0</v>
      </c>
      <c r="D405" s="404"/>
      <c r="E405" s="404"/>
      <c r="F405" s="404"/>
      <c r="G405" s="405"/>
      <c r="H405" s="62">
        <f>Budget!K414</f>
        <v>0</v>
      </c>
      <c r="I405" s="873">
        <f>Budget!I414</f>
        <v>0</v>
      </c>
      <c r="J405" s="873">
        <f>Budget!J414</f>
        <v>0</v>
      </c>
      <c r="K405" s="552">
        <f>Budget!R414</f>
        <v>0</v>
      </c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61"/>
      <c r="AB405" s="59">
        <f>H405-SUM(K405:AA405)-AC405</f>
        <v>0</v>
      </c>
      <c r="AC405" s="171">
        <f>Budget!Q414</f>
        <v>0</v>
      </c>
      <c r="AD405" s="955"/>
      <c r="AE405" s="955"/>
      <c r="AF405" s="955"/>
      <c r="AG405" s="1411"/>
      <c r="AH405" s="1411"/>
    </row>
    <row r="406" spans="1:34" ht="13.5" customHeight="1">
      <c r="A406" s="192"/>
      <c r="B406" s="122"/>
      <c r="C406" s="407" t="str">
        <f>Budget!B415</f>
        <v>TRAVEL: INTERNATIONAL</v>
      </c>
      <c r="D406" s="407"/>
      <c r="E406" s="407"/>
      <c r="F406" s="407"/>
      <c r="G406" s="407"/>
      <c r="H406" s="33"/>
      <c r="I406" s="33"/>
      <c r="J406" s="33"/>
      <c r="K406" s="125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612"/>
      <c r="AC406" s="938"/>
      <c r="AD406" s="953"/>
      <c r="AE406" s="953"/>
      <c r="AF406" s="953"/>
      <c r="AG406" s="1354"/>
      <c r="AH406" s="1354"/>
    </row>
    <row r="407" spans="1:34" ht="13.5" customHeight="1">
      <c r="A407" s="191"/>
      <c r="B407" s="29" t="str">
        <f>Budget!A416</f>
        <v>T02-01</v>
      </c>
      <c r="C407" s="403">
        <f>Budget!B416</f>
        <v>0</v>
      </c>
      <c r="D407" s="404"/>
      <c r="E407" s="404"/>
      <c r="F407" s="404"/>
      <c r="G407" s="405"/>
      <c r="H407" s="62">
        <f>Budget!K416</f>
        <v>0</v>
      </c>
      <c r="I407" s="873">
        <f>Budget!I416</f>
        <v>0</v>
      </c>
      <c r="J407" s="873">
        <f>Budget!J416</f>
        <v>0</v>
      </c>
      <c r="K407" s="552">
        <f>Budget!R416</f>
        <v>0</v>
      </c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61"/>
      <c r="AB407" s="59">
        <f>H407-SUM(K407:AA407)-AC407</f>
        <v>0</v>
      </c>
      <c r="AC407" s="171">
        <f>Budget!Q416</f>
        <v>0</v>
      </c>
      <c r="AD407" s="955"/>
      <c r="AE407" s="955"/>
      <c r="AF407" s="955"/>
      <c r="AG407" s="1411"/>
      <c r="AH407" s="1411"/>
    </row>
    <row r="408" spans="1:34" ht="13.5" customHeight="1">
      <c r="A408" s="191"/>
      <c r="B408" s="29" t="str">
        <f>Budget!A417</f>
        <v>T02-02</v>
      </c>
      <c r="C408" s="403">
        <f>Budget!B417</f>
        <v>0</v>
      </c>
      <c r="D408" s="404"/>
      <c r="E408" s="404"/>
      <c r="F408" s="404"/>
      <c r="G408" s="405"/>
      <c r="H408" s="62">
        <f>Budget!K417</f>
        <v>0</v>
      </c>
      <c r="I408" s="873">
        <f>Budget!I417</f>
        <v>0</v>
      </c>
      <c r="J408" s="873">
        <f>Budget!J417</f>
        <v>0</v>
      </c>
      <c r="K408" s="552">
        <f>Budget!R417</f>
        <v>0</v>
      </c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61"/>
      <c r="AB408" s="59">
        <f>H408-SUM(K408:AA408)-AC408</f>
        <v>0</v>
      </c>
      <c r="AC408" s="171">
        <f>Budget!Q417</f>
        <v>0</v>
      </c>
      <c r="AD408" s="955"/>
      <c r="AE408" s="955"/>
      <c r="AF408" s="955"/>
      <c r="AG408" s="1411"/>
      <c r="AH408" s="1411"/>
    </row>
    <row r="409" spans="1:34" ht="13.5" customHeight="1">
      <c r="A409" s="191"/>
      <c r="B409" s="29" t="str">
        <f>Budget!A418</f>
        <v>T02-03</v>
      </c>
      <c r="C409" s="403">
        <f>Budget!B418</f>
        <v>0</v>
      </c>
      <c r="D409" s="404"/>
      <c r="E409" s="404"/>
      <c r="F409" s="404"/>
      <c r="G409" s="405"/>
      <c r="H409" s="62">
        <f>Budget!K418</f>
        <v>0</v>
      </c>
      <c r="I409" s="873">
        <f>Budget!I418</f>
        <v>0</v>
      </c>
      <c r="J409" s="873">
        <f>Budget!J418</f>
        <v>0</v>
      </c>
      <c r="K409" s="552">
        <f>Budget!R418</f>
        <v>0</v>
      </c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61"/>
      <c r="AB409" s="59">
        <f>H409-SUM(K409:AA409)-AC409</f>
        <v>0</v>
      </c>
      <c r="AC409" s="171">
        <f>Budget!Q418</f>
        <v>0</v>
      </c>
      <c r="AD409" s="955"/>
      <c r="AE409" s="955"/>
      <c r="AF409" s="955"/>
      <c r="AG409" s="1411"/>
      <c r="AH409" s="1411"/>
    </row>
    <row r="410" spans="1:34" ht="13.5" customHeight="1">
      <c r="B410" s="29" t="str">
        <f>Budget!A419</f>
        <v>T02-04</v>
      </c>
      <c r="C410" s="403">
        <f>Budget!B419</f>
        <v>0</v>
      </c>
      <c r="D410" s="404"/>
      <c r="E410" s="404"/>
      <c r="F410" s="404"/>
      <c r="G410" s="405"/>
      <c r="H410" s="62">
        <f>Budget!K419</f>
        <v>0</v>
      </c>
      <c r="I410" s="873">
        <f>Budget!I419</f>
        <v>0</v>
      </c>
      <c r="J410" s="873">
        <f>Budget!J419</f>
        <v>0</v>
      </c>
      <c r="K410" s="552">
        <f>Budget!R419</f>
        <v>0</v>
      </c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61"/>
      <c r="AB410" s="59">
        <f>H410-SUM(K410:AA410)-AC410</f>
        <v>0</v>
      </c>
      <c r="AC410" s="171">
        <f>Budget!Q419</f>
        <v>0</v>
      </c>
      <c r="AD410" s="955"/>
      <c r="AE410" s="955"/>
      <c r="AF410" s="955"/>
      <c r="AG410" s="1411"/>
      <c r="AH410" s="1411"/>
    </row>
    <row r="411" spans="1:34" s="28" customFormat="1" ht="13.5" customHeight="1" thickBot="1">
      <c r="A411" s="192"/>
      <c r="B411" s="41"/>
      <c r="C411" s="392"/>
      <c r="D411" s="392"/>
      <c r="E411" s="392"/>
      <c r="F411" s="392"/>
      <c r="G411" s="44" t="s">
        <v>133</v>
      </c>
      <c r="H411" s="56">
        <f>SUM(H402:H410)</f>
        <v>0</v>
      </c>
      <c r="I411" s="1644" t="b">
        <f>H411=Summary!G44</f>
        <v>1</v>
      </c>
      <c r="J411" s="1645"/>
      <c r="K411" s="170">
        <f>SUM(K402:K410)</f>
        <v>0</v>
      </c>
      <c r="L411" s="170">
        <f t="shared" ref="L411:AC411" si="50">SUM(L402:L410)</f>
        <v>0</v>
      </c>
      <c r="M411" s="170">
        <f t="shared" si="50"/>
        <v>0</v>
      </c>
      <c r="N411" s="170">
        <f t="shared" si="50"/>
        <v>0</v>
      </c>
      <c r="O411" s="170">
        <f t="shared" si="50"/>
        <v>0</v>
      </c>
      <c r="P411" s="170">
        <f t="shared" si="50"/>
        <v>0</v>
      </c>
      <c r="Q411" s="170">
        <f t="shared" si="50"/>
        <v>0</v>
      </c>
      <c r="R411" s="170">
        <f t="shared" si="50"/>
        <v>0</v>
      </c>
      <c r="S411" s="170">
        <f t="shared" si="50"/>
        <v>0</v>
      </c>
      <c r="T411" s="170">
        <f t="shared" si="50"/>
        <v>0</v>
      </c>
      <c r="U411" s="170">
        <f t="shared" si="50"/>
        <v>0</v>
      </c>
      <c r="V411" s="170">
        <f t="shared" si="50"/>
        <v>0</v>
      </c>
      <c r="W411" s="170">
        <f t="shared" si="50"/>
        <v>0</v>
      </c>
      <c r="X411" s="170">
        <f t="shared" si="50"/>
        <v>0</v>
      </c>
      <c r="Y411" s="170">
        <f t="shared" ref="Y411" si="51">SUM(Y402:Y410)</f>
        <v>0</v>
      </c>
      <c r="Z411" s="170">
        <f t="shared" si="50"/>
        <v>0</v>
      </c>
      <c r="AA411" s="154"/>
      <c r="AB411" s="170">
        <f t="shared" si="50"/>
        <v>0</v>
      </c>
      <c r="AC411" s="170">
        <f t="shared" si="50"/>
        <v>0</v>
      </c>
      <c r="AD411" s="953"/>
      <c r="AE411" s="953"/>
      <c r="AF411" s="953"/>
      <c r="AG411" s="1354"/>
      <c r="AH411" s="1354"/>
    </row>
    <row r="412" spans="1:34" ht="13.5" customHeight="1">
      <c r="A412" s="192"/>
      <c r="B412" s="40"/>
      <c r="C412" s="1648" t="str">
        <f>Budget!B422</f>
        <v>ACCOMMODATION &amp; MEALS</v>
      </c>
      <c r="D412" s="1648"/>
      <c r="E412" s="1648"/>
      <c r="F412" s="1648"/>
      <c r="G412" s="1648"/>
      <c r="H412" s="1648"/>
      <c r="I412" s="826"/>
      <c r="J412" s="826"/>
      <c r="K412" s="118"/>
      <c r="L412" s="118"/>
      <c r="M412" s="118"/>
      <c r="N412" s="118"/>
      <c r="O412" s="118"/>
      <c r="P412" s="118"/>
      <c r="Q412" s="118"/>
      <c r="R412" s="118"/>
      <c r="S412" s="118"/>
      <c r="T412" s="118"/>
      <c r="U412" s="118"/>
      <c r="V412" s="118"/>
      <c r="W412" s="118"/>
      <c r="X412" s="118"/>
      <c r="Y412" s="118"/>
      <c r="Z412" s="118"/>
      <c r="AA412" s="118"/>
      <c r="AB412" s="176"/>
      <c r="AC412" s="936"/>
      <c r="AD412" s="953"/>
      <c r="AE412" s="953"/>
      <c r="AF412" s="953"/>
      <c r="AG412" s="1354"/>
      <c r="AH412" s="1354"/>
    </row>
    <row r="413" spans="1:34" ht="13.5" customHeight="1">
      <c r="A413" s="192"/>
      <c r="B413" s="121"/>
      <c r="C413" s="407" t="str">
        <f>Budget!B423</f>
        <v>ACCOMMODATION: NATIONAL</v>
      </c>
      <c r="D413" s="407"/>
      <c r="E413" s="407"/>
      <c r="F413" s="407"/>
      <c r="G413" s="407"/>
      <c r="H413" s="33"/>
      <c r="I413" s="827"/>
      <c r="J413" s="827"/>
      <c r="K413" s="125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174"/>
      <c r="AC413" s="937"/>
      <c r="AD413" s="953"/>
      <c r="AE413" s="953"/>
      <c r="AF413" s="953"/>
      <c r="AG413" s="1354"/>
      <c r="AH413" s="1354"/>
    </row>
    <row r="414" spans="1:34" ht="13.5" customHeight="1">
      <c r="A414" s="191"/>
      <c r="B414" s="29" t="str">
        <f>Budget!A424</f>
        <v>U01-01</v>
      </c>
      <c r="C414" s="403">
        <f>Budget!B424</f>
        <v>0</v>
      </c>
      <c r="D414" s="404"/>
      <c r="E414" s="404"/>
      <c r="F414" s="404"/>
      <c r="G414" s="405"/>
      <c r="H414" s="62">
        <f>Budget!K424</f>
        <v>0</v>
      </c>
      <c r="I414" s="873">
        <f>Budget!I424</f>
        <v>0</v>
      </c>
      <c r="J414" s="873">
        <f>Budget!J424</f>
        <v>0</v>
      </c>
      <c r="K414" s="552">
        <f>Budget!R424</f>
        <v>0</v>
      </c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61"/>
      <c r="AB414" s="59">
        <f>H414-SUM(K414:AA414)-AC414</f>
        <v>0</v>
      </c>
      <c r="AC414" s="171">
        <f>Budget!Q424</f>
        <v>0</v>
      </c>
      <c r="AD414" s="955"/>
      <c r="AE414" s="955"/>
      <c r="AF414" s="955"/>
      <c r="AG414" s="1411"/>
      <c r="AH414" s="1411"/>
    </row>
    <row r="415" spans="1:34" ht="13.5" customHeight="1">
      <c r="B415" s="29" t="str">
        <f>Budget!A425</f>
        <v>U01-02</v>
      </c>
      <c r="C415" s="403">
        <f>Budget!B425</f>
        <v>0</v>
      </c>
      <c r="D415" s="404"/>
      <c r="E415" s="404"/>
      <c r="F415" s="404"/>
      <c r="G415" s="405"/>
      <c r="H415" s="62">
        <f>Budget!K425</f>
        <v>0</v>
      </c>
      <c r="I415" s="873">
        <f>Budget!I425</f>
        <v>0</v>
      </c>
      <c r="J415" s="873">
        <f>Budget!J425</f>
        <v>0</v>
      </c>
      <c r="K415" s="552">
        <f>Budget!R425</f>
        <v>0</v>
      </c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61"/>
      <c r="AB415" s="59">
        <f>H415-SUM(K415:AA415)-AC415</f>
        <v>0</v>
      </c>
      <c r="AC415" s="171">
        <f>Budget!Q425</f>
        <v>0</v>
      </c>
      <c r="AD415" s="955"/>
      <c r="AE415" s="955"/>
      <c r="AF415" s="955"/>
      <c r="AG415" s="1411"/>
      <c r="AH415" s="1411"/>
    </row>
    <row r="416" spans="1:34" ht="13.5" customHeight="1">
      <c r="A416" s="191"/>
      <c r="B416" s="29" t="str">
        <f>Budget!A426</f>
        <v>U01-03</v>
      </c>
      <c r="C416" s="403">
        <f>Budget!B426</f>
        <v>0</v>
      </c>
      <c r="D416" s="404"/>
      <c r="E416" s="404"/>
      <c r="F416" s="404"/>
      <c r="G416" s="405"/>
      <c r="H416" s="62">
        <f>Budget!K426</f>
        <v>0</v>
      </c>
      <c r="I416" s="873">
        <f>Budget!I426</f>
        <v>0</v>
      </c>
      <c r="J416" s="873">
        <f>Budget!J426</f>
        <v>0</v>
      </c>
      <c r="K416" s="552">
        <f>Budget!R426</f>
        <v>0</v>
      </c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61"/>
      <c r="AB416" s="59">
        <f>H416-SUM(K416:AA416)-AC416</f>
        <v>0</v>
      </c>
      <c r="AC416" s="171">
        <f>Budget!Q426</f>
        <v>0</v>
      </c>
      <c r="AD416" s="955"/>
      <c r="AE416" s="955"/>
      <c r="AF416" s="955"/>
      <c r="AG416" s="1411"/>
      <c r="AH416" s="1411"/>
    </row>
    <row r="417" spans="1:34" ht="13.5" customHeight="1">
      <c r="A417" s="191"/>
      <c r="B417" s="29" t="str">
        <f>Budget!A427</f>
        <v>U01-04</v>
      </c>
      <c r="C417" s="403">
        <f>Budget!B427</f>
        <v>0</v>
      </c>
      <c r="D417" s="404"/>
      <c r="E417" s="404"/>
      <c r="F417" s="404"/>
      <c r="G417" s="405"/>
      <c r="H417" s="62">
        <f>Budget!K427</f>
        <v>0</v>
      </c>
      <c r="I417" s="873">
        <f>Budget!I427</f>
        <v>0</v>
      </c>
      <c r="J417" s="873">
        <f>Budget!J427</f>
        <v>0</v>
      </c>
      <c r="K417" s="552">
        <f>Budget!R427</f>
        <v>0</v>
      </c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61"/>
      <c r="AB417" s="59">
        <f>H417-SUM(K417:AA417)-AC417</f>
        <v>0</v>
      </c>
      <c r="AC417" s="171">
        <f>Budget!Q427</f>
        <v>0</v>
      </c>
      <c r="AD417" s="955"/>
      <c r="AE417" s="955"/>
      <c r="AF417" s="955"/>
      <c r="AG417" s="1411"/>
      <c r="AH417" s="1411"/>
    </row>
    <row r="418" spans="1:34" ht="13.5" customHeight="1">
      <c r="A418" s="192"/>
      <c r="B418" s="122"/>
      <c r="C418" s="407" t="str">
        <f>Budget!B428</f>
        <v>ACCOMMODATION: INTERNATIONAL</v>
      </c>
      <c r="D418" s="407"/>
      <c r="E418" s="407"/>
      <c r="F418" s="407"/>
      <c r="G418" s="407"/>
      <c r="H418" s="33"/>
      <c r="I418" s="33"/>
      <c r="J418" s="33"/>
      <c r="K418" s="125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612"/>
      <c r="AC418" s="938"/>
      <c r="AD418" s="953"/>
      <c r="AE418" s="953"/>
      <c r="AF418" s="953"/>
      <c r="AG418" s="1354"/>
      <c r="AH418" s="1354"/>
    </row>
    <row r="419" spans="1:34" ht="13.5" customHeight="1">
      <c r="B419" s="29" t="str">
        <f>Budget!A429</f>
        <v>U02-01</v>
      </c>
      <c r="C419" s="403">
        <f>Budget!B429</f>
        <v>0</v>
      </c>
      <c r="D419" s="404"/>
      <c r="E419" s="404"/>
      <c r="F419" s="404"/>
      <c r="G419" s="405"/>
      <c r="H419" s="62">
        <f>Budget!K429</f>
        <v>0</v>
      </c>
      <c r="I419" s="873">
        <f>Budget!I429</f>
        <v>0</v>
      </c>
      <c r="J419" s="873">
        <f>Budget!J429</f>
        <v>0</v>
      </c>
      <c r="K419" s="552">
        <f>Budget!R429</f>
        <v>0</v>
      </c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61"/>
      <c r="AB419" s="59">
        <f>H419-SUM(K419:AA419)-AC419</f>
        <v>0</v>
      </c>
      <c r="AC419" s="171">
        <f>Budget!Q429</f>
        <v>0</v>
      </c>
      <c r="AD419" s="955"/>
      <c r="AE419" s="955"/>
      <c r="AF419" s="955"/>
      <c r="AG419" s="1411"/>
      <c r="AH419" s="1411"/>
    </row>
    <row r="420" spans="1:34" ht="13.5" customHeight="1">
      <c r="A420" s="191"/>
      <c r="B420" s="29" t="str">
        <f>Budget!A430</f>
        <v>U02-02</v>
      </c>
      <c r="C420" s="403">
        <f>Budget!B430</f>
        <v>0</v>
      </c>
      <c r="D420" s="404"/>
      <c r="E420" s="404"/>
      <c r="F420" s="404"/>
      <c r="G420" s="405"/>
      <c r="H420" s="62">
        <f>Budget!K430</f>
        <v>0</v>
      </c>
      <c r="I420" s="873">
        <f>Budget!I430</f>
        <v>0</v>
      </c>
      <c r="J420" s="873">
        <f>Budget!J430</f>
        <v>0</v>
      </c>
      <c r="K420" s="552">
        <f>Budget!R430</f>
        <v>0</v>
      </c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61"/>
      <c r="AB420" s="59">
        <f>H420-SUM(K420:AA420)-AC420</f>
        <v>0</v>
      </c>
      <c r="AC420" s="171">
        <f>Budget!Q430</f>
        <v>0</v>
      </c>
      <c r="AD420" s="955"/>
      <c r="AE420" s="955"/>
      <c r="AF420" s="955"/>
      <c r="AG420" s="1411"/>
      <c r="AH420" s="1411"/>
    </row>
    <row r="421" spans="1:34" ht="13.5" customHeight="1">
      <c r="A421" s="191"/>
      <c r="B421" s="29" t="str">
        <f>Budget!A431</f>
        <v>U02-03</v>
      </c>
      <c r="C421" s="403">
        <f>Budget!B431</f>
        <v>0</v>
      </c>
      <c r="D421" s="404"/>
      <c r="E421" s="404"/>
      <c r="F421" s="404"/>
      <c r="G421" s="405"/>
      <c r="H421" s="62">
        <f>Budget!K431</f>
        <v>0</v>
      </c>
      <c r="I421" s="873">
        <f>Budget!I431</f>
        <v>0</v>
      </c>
      <c r="J421" s="873">
        <f>Budget!J431</f>
        <v>0</v>
      </c>
      <c r="K421" s="552">
        <f>Budget!R431</f>
        <v>0</v>
      </c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61"/>
      <c r="AB421" s="59">
        <f>H421-SUM(K421:AA421)-AC421</f>
        <v>0</v>
      </c>
      <c r="AC421" s="171">
        <f>Budget!Q431</f>
        <v>0</v>
      </c>
      <c r="AD421" s="955"/>
      <c r="AE421" s="955"/>
      <c r="AF421" s="955"/>
      <c r="AG421" s="1411"/>
      <c r="AH421" s="1411"/>
    </row>
    <row r="422" spans="1:34" ht="13.5" customHeight="1">
      <c r="A422" s="191"/>
      <c r="B422" s="29" t="str">
        <f>Budget!A432</f>
        <v>U02-04</v>
      </c>
      <c r="C422" s="403">
        <f>Budget!B432</f>
        <v>0</v>
      </c>
      <c r="D422" s="404"/>
      <c r="E422" s="404"/>
      <c r="F422" s="404"/>
      <c r="G422" s="405"/>
      <c r="H422" s="62">
        <f>Budget!K432</f>
        <v>0</v>
      </c>
      <c r="I422" s="873">
        <f>Budget!I432</f>
        <v>0</v>
      </c>
      <c r="J422" s="873">
        <f>Budget!J432</f>
        <v>0</v>
      </c>
      <c r="K422" s="552">
        <f>Budget!R432</f>
        <v>0</v>
      </c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61"/>
      <c r="AB422" s="59">
        <f>H422-SUM(K422:AA422)-AC422</f>
        <v>0</v>
      </c>
      <c r="AC422" s="171">
        <f>Budget!Q432</f>
        <v>0</v>
      </c>
      <c r="AD422" s="955"/>
      <c r="AE422" s="955"/>
      <c r="AF422" s="955"/>
      <c r="AG422" s="1411"/>
      <c r="AH422" s="1411"/>
    </row>
    <row r="423" spans="1:34" ht="13.5" customHeight="1">
      <c r="A423" s="192"/>
      <c r="B423" s="122"/>
      <c r="C423" s="407" t="str">
        <f>Budget!B433</f>
        <v>FOOD &amp; BEVERAGES</v>
      </c>
      <c r="D423" s="407"/>
      <c r="E423" s="407"/>
      <c r="F423" s="407"/>
      <c r="G423" s="407"/>
      <c r="H423" s="33"/>
      <c r="I423" s="33"/>
      <c r="J423" s="33"/>
      <c r="K423" s="125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612"/>
      <c r="AC423" s="938"/>
      <c r="AD423" s="953"/>
      <c r="AE423" s="953"/>
      <c r="AF423" s="953"/>
      <c r="AG423" s="1354"/>
      <c r="AH423" s="1354"/>
    </row>
    <row r="424" spans="1:34" ht="13.5" customHeight="1">
      <c r="A424" s="191"/>
      <c r="B424" s="29" t="str">
        <f>Budget!A434</f>
        <v>U03-01</v>
      </c>
      <c r="C424" s="403">
        <f>Budget!B434</f>
        <v>0</v>
      </c>
      <c r="D424" s="404"/>
      <c r="E424" s="404"/>
      <c r="F424" s="404"/>
      <c r="G424" s="405"/>
      <c r="H424" s="62">
        <f>Budget!K434</f>
        <v>0</v>
      </c>
      <c r="I424" s="873">
        <f>Budget!I434</f>
        <v>0</v>
      </c>
      <c r="J424" s="873">
        <f>Budget!J434</f>
        <v>0</v>
      </c>
      <c r="K424" s="552">
        <f>Budget!R434</f>
        <v>0</v>
      </c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61"/>
      <c r="AB424" s="59">
        <f>H424-SUM(K424:AA424)-AC424</f>
        <v>0</v>
      </c>
      <c r="AC424" s="171">
        <f>Budget!Q434</f>
        <v>0</v>
      </c>
      <c r="AD424" s="955"/>
      <c r="AE424" s="955"/>
      <c r="AF424" s="955"/>
      <c r="AG424" s="1411"/>
      <c r="AH424" s="1411"/>
    </row>
    <row r="425" spans="1:34" ht="13.5" customHeight="1">
      <c r="B425" s="29" t="str">
        <f>Budget!A435</f>
        <v>U03-02</v>
      </c>
      <c r="C425" s="403">
        <f>Budget!B435</f>
        <v>0</v>
      </c>
      <c r="D425" s="404"/>
      <c r="E425" s="404"/>
      <c r="F425" s="404"/>
      <c r="G425" s="405"/>
      <c r="H425" s="62">
        <f>Budget!K435</f>
        <v>0</v>
      </c>
      <c r="I425" s="873">
        <f>Budget!I435</f>
        <v>0</v>
      </c>
      <c r="J425" s="873">
        <f>Budget!J435</f>
        <v>0</v>
      </c>
      <c r="K425" s="552">
        <f>Budget!R435</f>
        <v>0</v>
      </c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61"/>
      <c r="AB425" s="59">
        <f>H425-SUM(K425:AA425)-AC425</f>
        <v>0</v>
      </c>
      <c r="AC425" s="171">
        <f>Budget!Q435</f>
        <v>0</v>
      </c>
      <c r="AD425" s="955"/>
      <c r="AE425" s="955"/>
      <c r="AF425" s="955"/>
      <c r="AG425" s="1411"/>
      <c r="AH425" s="1411"/>
    </row>
    <row r="426" spans="1:34" ht="13.5" customHeight="1">
      <c r="A426" s="191"/>
      <c r="B426" s="29" t="str">
        <f>Budget!A436</f>
        <v>U03-03</v>
      </c>
      <c r="C426" s="403">
        <f>Budget!B436</f>
        <v>0</v>
      </c>
      <c r="D426" s="404"/>
      <c r="E426" s="404"/>
      <c r="F426" s="404"/>
      <c r="G426" s="405"/>
      <c r="H426" s="62">
        <f>Budget!K436</f>
        <v>0</v>
      </c>
      <c r="I426" s="873">
        <f>Budget!I436</f>
        <v>0</v>
      </c>
      <c r="J426" s="873">
        <f>Budget!J436</f>
        <v>0</v>
      </c>
      <c r="K426" s="552">
        <f>Budget!R436</f>
        <v>0</v>
      </c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61"/>
      <c r="AB426" s="59">
        <f>H426-SUM(K426:AA426)-AC426</f>
        <v>0</v>
      </c>
      <c r="AC426" s="171">
        <f>Budget!Q436</f>
        <v>0</v>
      </c>
      <c r="AD426" s="955"/>
      <c r="AE426" s="955"/>
      <c r="AF426" s="955"/>
      <c r="AG426" s="1411"/>
      <c r="AH426" s="1411"/>
    </row>
    <row r="427" spans="1:34" ht="13.5" customHeight="1">
      <c r="B427" s="122"/>
      <c r="C427" s="407" t="str">
        <f>Budget!B437</f>
        <v>PER DIEM: NATIONAL</v>
      </c>
      <c r="D427" s="407"/>
      <c r="E427" s="407"/>
      <c r="F427" s="407"/>
      <c r="G427" s="407"/>
      <c r="H427" s="33"/>
      <c r="I427" s="33"/>
      <c r="J427" s="33"/>
      <c r="K427" s="125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612"/>
      <c r="AC427" s="938"/>
      <c r="AD427" s="953"/>
      <c r="AE427" s="953"/>
      <c r="AF427" s="953"/>
      <c r="AG427" s="1354"/>
      <c r="AH427" s="1354"/>
    </row>
    <row r="428" spans="1:34" ht="13.5" customHeight="1">
      <c r="A428" s="191"/>
      <c r="B428" s="29" t="str">
        <f>Budget!A438</f>
        <v>U04-01</v>
      </c>
      <c r="C428" s="403">
        <f>Budget!B438</f>
        <v>0</v>
      </c>
      <c r="D428" s="404"/>
      <c r="E428" s="404"/>
      <c r="F428" s="404"/>
      <c r="G428" s="405"/>
      <c r="H428" s="554">
        <f>Budget!K438</f>
        <v>0</v>
      </c>
      <c r="I428" s="873">
        <f>Budget!I438</f>
        <v>0</v>
      </c>
      <c r="J428" s="873">
        <f>Budget!J438</f>
        <v>0</v>
      </c>
      <c r="K428" s="552">
        <f>Budget!R438</f>
        <v>0</v>
      </c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61"/>
      <c r="AB428" s="59">
        <f>H428-SUM(K428:AA428)-AC428</f>
        <v>0</v>
      </c>
      <c r="AC428" s="171">
        <f>Budget!Q438</f>
        <v>0</v>
      </c>
      <c r="AD428" s="955"/>
      <c r="AE428" s="955"/>
      <c r="AF428" s="955"/>
      <c r="AG428" s="1411"/>
      <c r="AH428" s="1411"/>
    </row>
    <row r="429" spans="1:34" ht="13.5" customHeight="1">
      <c r="A429" s="191"/>
      <c r="B429" s="29" t="str">
        <f>Budget!A439</f>
        <v>U04-02</v>
      </c>
      <c r="C429" s="403">
        <f>Budget!B439</f>
        <v>0</v>
      </c>
      <c r="D429" s="404"/>
      <c r="E429" s="404"/>
      <c r="F429" s="404"/>
      <c r="G429" s="405"/>
      <c r="H429" s="554">
        <f>Budget!K439</f>
        <v>0</v>
      </c>
      <c r="I429" s="873">
        <f>Budget!I439</f>
        <v>0</v>
      </c>
      <c r="J429" s="873">
        <f>Budget!J439</f>
        <v>0</v>
      </c>
      <c r="K429" s="552">
        <f>Budget!R439</f>
        <v>0</v>
      </c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61"/>
      <c r="AB429" s="59">
        <f>H429-SUM(K429:AA429)-AC429</f>
        <v>0</v>
      </c>
      <c r="AC429" s="171">
        <f>Budget!Q439</f>
        <v>0</v>
      </c>
      <c r="AD429" s="955"/>
      <c r="AE429" s="955"/>
      <c r="AF429" s="955"/>
      <c r="AG429" s="1411"/>
      <c r="AH429" s="1411"/>
    </row>
    <row r="430" spans="1:34" ht="13.5" customHeight="1">
      <c r="B430" s="122"/>
      <c r="C430" s="407" t="str">
        <f>Budget!B440</f>
        <v>PER DIEM: INTERNATIONAL</v>
      </c>
      <c r="D430" s="407"/>
      <c r="E430" s="407"/>
      <c r="F430" s="407"/>
      <c r="G430" s="407"/>
      <c r="H430" s="33"/>
      <c r="I430" s="33"/>
      <c r="J430" s="33"/>
      <c r="K430" s="125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612"/>
      <c r="AC430" s="938"/>
      <c r="AD430" s="953"/>
      <c r="AE430" s="953"/>
      <c r="AF430" s="953"/>
      <c r="AG430" s="1354"/>
      <c r="AH430" s="1354"/>
    </row>
    <row r="431" spans="1:34" ht="13.5" customHeight="1">
      <c r="A431" s="191"/>
      <c r="B431" s="29" t="str">
        <f>Budget!A441</f>
        <v>U05-01</v>
      </c>
      <c r="C431" s="403">
        <f>Budget!B441</f>
        <v>0</v>
      </c>
      <c r="D431" s="404"/>
      <c r="E431" s="404"/>
      <c r="F431" s="404"/>
      <c r="G431" s="405"/>
      <c r="H431" s="554">
        <f>Budget!K441</f>
        <v>0</v>
      </c>
      <c r="I431" s="873">
        <f>Budget!I441</f>
        <v>0</v>
      </c>
      <c r="J431" s="873">
        <f>Budget!J441</f>
        <v>0</v>
      </c>
      <c r="K431" s="552">
        <f>Budget!R441</f>
        <v>0</v>
      </c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61"/>
      <c r="AB431" s="59">
        <f>H431-SUM(K431:AA431)-AC431</f>
        <v>0</v>
      </c>
      <c r="AC431" s="171">
        <f>Budget!Q441</f>
        <v>0</v>
      </c>
      <c r="AD431" s="955"/>
      <c r="AE431" s="955"/>
      <c r="AF431" s="955"/>
      <c r="AG431" s="1411"/>
      <c r="AH431" s="1411"/>
    </row>
    <row r="432" spans="1:34" ht="13.5" customHeight="1">
      <c r="A432" s="191"/>
      <c r="B432" s="29" t="str">
        <f>Budget!A442</f>
        <v>U05-02</v>
      </c>
      <c r="C432" s="403">
        <f>Budget!B442</f>
        <v>0</v>
      </c>
      <c r="D432" s="404"/>
      <c r="E432" s="404"/>
      <c r="F432" s="404"/>
      <c r="G432" s="405"/>
      <c r="H432" s="554">
        <f>Budget!K442</f>
        <v>0</v>
      </c>
      <c r="I432" s="873">
        <f>Budget!I442</f>
        <v>0</v>
      </c>
      <c r="J432" s="873">
        <f>Budget!J442</f>
        <v>0</v>
      </c>
      <c r="K432" s="552">
        <f>Budget!R442</f>
        <v>0</v>
      </c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61"/>
      <c r="AB432" s="59">
        <f>H432-SUM(K432:AA432)-AC432</f>
        <v>0</v>
      </c>
      <c r="AC432" s="171">
        <f>Budget!Q442</f>
        <v>0</v>
      </c>
      <c r="AD432" s="955"/>
      <c r="AE432" s="955"/>
      <c r="AF432" s="955"/>
      <c r="AG432" s="1411"/>
      <c r="AH432" s="1411"/>
    </row>
    <row r="433" spans="1:34" ht="13.5" customHeight="1">
      <c r="A433" s="192"/>
      <c r="B433" s="122"/>
      <c r="C433" s="407" t="str">
        <f>Budget!B443</f>
        <v>CATERING</v>
      </c>
      <c r="D433" s="407"/>
      <c r="E433" s="407"/>
      <c r="F433" s="407"/>
      <c r="G433" s="407"/>
      <c r="H433" s="33"/>
      <c r="I433" s="33"/>
      <c r="J433" s="33"/>
      <c r="K433" s="125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612"/>
      <c r="AC433" s="938"/>
      <c r="AD433" s="953"/>
      <c r="AE433" s="953"/>
      <c r="AF433" s="953"/>
      <c r="AG433" s="1354"/>
      <c r="AH433" s="1354"/>
    </row>
    <row r="434" spans="1:34" ht="13.5" customHeight="1">
      <c r="B434" s="29" t="str">
        <f>Budget!A444</f>
        <v>U06-01</v>
      </c>
      <c r="C434" s="403">
        <f>Budget!B444</f>
        <v>0</v>
      </c>
      <c r="D434" s="404"/>
      <c r="E434" s="404"/>
      <c r="F434" s="404"/>
      <c r="G434" s="405"/>
      <c r="H434" s="62">
        <f>Budget!K444</f>
        <v>0</v>
      </c>
      <c r="I434" s="873">
        <f>Budget!I444</f>
        <v>0</v>
      </c>
      <c r="J434" s="873">
        <f>Budget!J444</f>
        <v>0</v>
      </c>
      <c r="K434" s="552">
        <f>Budget!R444</f>
        <v>0</v>
      </c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61"/>
      <c r="AB434" s="59">
        <f>H434-SUM(K434:AA434)-AC434</f>
        <v>0</v>
      </c>
      <c r="AC434" s="171">
        <f>Budget!Q444</f>
        <v>0</v>
      </c>
      <c r="AD434" s="955"/>
      <c r="AE434" s="955"/>
      <c r="AF434" s="955"/>
      <c r="AG434" s="1411"/>
      <c r="AH434" s="1411"/>
    </row>
    <row r="435" spans="1:34" ht="13.5" customHeight="1">
      <c r="A435" s="191"/>
      <c r="B435" s="29" t="str">
        <f>Budget!A445</f>
        <v>U06-02</v>
      </c>
      <c r="C435" s="403">
        <f>Budget!B445</f>
        <v>0</v>
      </c>
      <c r="D435" s="404"/>
      <c r="E435" s="404"/>
      <c r="F435" s="404"/>
      <c r="G435" s="405"/>
      <c r="H435" s="62">
        <f>Budget!K445</f>
        <v>0</v>
      </c>
      <c r="I435" s="873">
        <f>Budget!I445</f>
        <v>0</v>
      </c>
      <c r="J435" s="873">
        <f>Budget!J445</f>
        <v>0</v>
      </c>
      <c r="K435" s="552">
        <f>Budget!R445</f>
        <v>0</v>
      </c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61"/>
      <c r="AB435" s="59">
        <f>H435-SUM(K435:AA435)-AC435</f>
        <v>0</v>
      </c>
      <c r="AC435" s="171">
        <f>Budget!Q445</f>
        <v>0</v>
      </c>
      <c r="AD435" s="955"/>
      <c r="AE435" s="955"/>
      <c r="AF435" s="955"/>
      <c r="AG435" s="1411"/>
      <c r="AH435" s="1411"/>
    </row>
    <row r="436" spans="1:34" ht="13.5" customHeight="1">
      <c r="A436" s="191"/>
      <c r="B436" s="29" t="str">
        <f>Budget!A446</f>
        <v>U06-03</v>
      </c>
      <c r="C436" s="403">
        <f>Budget!B446</f>
        <v>0</v>
      </c>
      <c r="D436" s="404"/>
      <c r="E436" s="404"/>
      <c r="F436" s="404"/>
      <c r="G436" s="405"/>
      <c r="H436" s="62">
        <f>Budget!K446</f>
        <v>0</v>
      </c>
      <c r="I436" s="873">
        <f>Budget!I446</f>
        <v>0</v>
      </c>
      <c r="J436" s="873">
        <f>Budget!J446</f>
        <v>0</v>
      </c>
      <c r="K436" s="552">
        <f>Budget!R446</f>
        <v>0</v>
      </c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61"/>
      <c r="AB436" s="59">
        <f>H436-SUM(K436:AA436)-AC436</f>
        <v>0</v>
      </c>
      <c r="AC436" s="171">
        <f>Budget!Q446</f>
        <v>0</v>
      </c>
      <c r="AD436" s="955"/>
      <c r="AE436" s="955"/>
      <c r="AF436" s="955"/>
      <c r="AG436" s="1411"/>
      <c r="AH436" s="1411"/>
    </row>
    <row r="437" spans="1:34" ht="13.5" customHeight="1">
      <c r="A437" s="192"/>
      <c r="B437" s="122"/>
      <c r="C437" s="407" t="str">
        <f>Budget!B447</f>
        <v>PURCHASES: CONSUMABLES</v>
      </c>
      <c r="D437" s="407"/>
      <c r="E437" s="407"/>
      <c r="F437" s="407"/>
      <c r="G437" s="407"/>
      <c r="H437" s="33"/>
      <c r="I437" s="33"/>
      <c r="J437" s="33"/>
      <c r="K437" s="125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612"/>
      <c r="AC437" s="938"/>
      <c r="AD437" s="953"/>
      <c r="AE437" s="953"/>
      <c r="AF437" s="953"/>
      <c r="AG437" s="1354"/>
      <c r="AH437" s="1354"/>
    </row>
    <row r="438" spans="1:34" ht="13.5" customHeight="1">
      <c r="A438" s="191"/>
      <c r="B438" s="29" t="str">
        <f>Budget!A448</f>
        <v>U07-01</v>
      </c>
      <c r="C438" s="403">
        <f>Budget!B448</f>
        <v>0</v>
      </c>
      <c r="D438" s="404"/>
      <c r="E438" s="404"/>
      <c r="F438" s="404"/>
      <c r="G438" s="405"/>
      <c r="H438" s="62">
        <f>Budget!K448</f>
        <v>0</v>
      </c>
      <c r="I438" s="873">
        <f>Budget!I448</f>
        <v>0</v>
      </c>
      <c r="J438" s="873">
        <f>Budget!J448</f>
        <v>0</v>
      </c>
      <c r="K438" s="552">
        <f>Budget!R448</f>
        <v>0</v>
      </c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61"/>
      <c r="AB438" s="59">
        <f>H438-SUM(K438:AA438)-AC438</f>
        <v>0</v>
      </c>
      <c r="AC438" s="171">
        <f>Budget!Q448</f>
        <v>0</v>
      </c>
      <c r="AD438" s="955"/>
      <c r="AE438" s="955"/>
      <c r="AF438" s="955"/>
      <c r="AG438" s="1411"/>
      <c r="AH438" s="1411"/>
    </row>
    <row r="439" spans="1:34" ht="13.5" customHeight="1">
      <c r="A439" s="191"/>
      <c r="B439" s="29" t="str">
        <f>Budget!A449</f>
        <v>U07-02</v>
      </c>
      <c r="C439" s="403">
        <f>Budget!B449</f>
        <v>0</v>
      </c>
      <c r="D439" s="404"/>
      <c r="E439" s="404"/>
      <c r="F439" s="404"/>
      <c r="G439" s="405"/>
      <c r="H439" s="62">
        <f>Budget!K449</f>
        <v>0</v>
      </c>
      <c r="I439" s="873">
        <f>Budget!I449</f>
        <v>0</v>
      </c>
      <c r="J439" s="873">
        <f>Budget!J449</f>
        <v>0</v>
      </c>
      <c r="K439" s="552">
        <f>Budget!R449</f>
        <v>0</v>
      </c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61"/>
      <c r="AB439" s="59">
        <f>H439-SUM(K439:AA439)-AC439</f>
        <v>0</v>
      </c>
      <c r="AC439" s="171">
        <f>Budget!Q449</f>
        <v>0</v>
      </c>
      <c r="AD439" s="955"/>
      <c r="AE439" s="955"/>
      <c r="AF439" s="955"/>
      <c r="AG439" s="1411"/>
      <c r="AH439" s="1411"/>
    </row>
    <row r="440" spans="1:34" s="28" customFormat="1" ht="13.5" customHeight="1" thickBot="1">
      <c r="A440" s="192"/>
      <c r="B440" s="41"/>
      <c r="C440" s="392"/>
      <c r="D440" s="392"/>
      <c r="E440" s="392"/>
      <c r="F440" s="392"/>
      <c r="G440" s="44" t="s">
        <v>133</v>
      </c>
      <c r="H440" s="56">
        <f>SUM(H414:H439)</f>
        <v>0</v>
      </c>
      <c r="I440" s="1642" t="b">
        <f>H440=Summary!G45</f>
        <v>1</v>
      </c>
      <c r="J440" s="1643"/>
      <c r="K440" s="170">
        <f>SUM(K414:K439)</f>
        <v>0</v>
      </c>
      <c r="L440" s="170">
        <f t="shared" ref="L440:AC440" si="52">SUM(L414:L439)</f>
        <v>0</v>
      </c>
      <c r="M440" s="170">
        <f t="shared" si="52"/>
        <v>0</v>
      </c>
      <c r="N440" s="170">
        <f t="shared" si="52"/>
        <v>0</v>
      </c>
      <c r="O440" s="170">
        <f t="shared" si="52"/>
        <v>0</v>
      </c>
      <c r="P440" s="170">
        <f t="shared" si="52"/>
        <v>0</v>
      </c>
      <c r="Q440" s="170">
        <f t="shared" si="52"/>
        <v>0</v>
      </c>
      <c r="R440" s="170">
        <f t="shared" si="52"/>
        <v>0</v>
      </c>
      <c r="S440" s="170">
        <f t="shared" si="52"/>
        <v>0</v>
      </c>
      <c r="T440" s="170">
        <f t="shared" si="52"/>
        <v>0</v>
      </c>
      <c r="U440" s="170">
        <f t="shared" si="52"/>
        <v>0</v>
      </c>
      <c r="V440" s="170">
        <f t="shared" si="52"/>
        <v>0</v>
      </c>
      <c r="W440" s="170">
        <f t="shared" si="52"/>
        <v>0</v>
      </c>
      <c r="X440" s="170">
        <f t="shared" si="52"/>
        <v>0</v>
      </c>
      <c r="Y440" s="170">
        <f t="shared" ref="Y440" si="53">SUM(Y414:Y439)</f>
        <v>0</v>
      </c>
      <c r="Z440" s="170">
        <f t="shared" si="52"/>
        <v>0</v>
      </c>
      <c r="AA440" s="154"/>
      <c r="AB440" s="170">
        <f t="shared" si="52"/>
        <v>0</v>
      </c>
      <c r="AC440" s="170">
        <f t="shared" si="52"/>
        <v>0</v>
      </c>
      <c r="AD440" s="953"/>
      <c r="AE440" s="953"/>
      <c r="AF440" s="953"/>
      <c r="AG440" s="1354"/>
      <c r="AH440" s="1354"/>
    </row>
    <row r="441" spans="1:34" ht="13.5" customHeight="1">
      <c r="B441" s="40"/>
      <c r="C441" s="1648" t="str">
        <f>Budget!B452</f>
        <v>RECORDING STOCK (Cards/Drives/Discs)</v>
      </c>
      <c r="D441" s="1648"/>
      <c r="E441" s="1648"/>
      <c r="F441" s="1648"/>
      <c r="G441" s="1648"/>
      <c r="H441" s="1648"/>
      <c r="I441" s="826"/>
      <c r="J441" s="826"/>
      <c r="K441" s="118"/>
      <c r="L441" s="118"/>
      <c r="M441" s="118"/>
      <c r="N441" s="118"/>
      <c r="O441" s="118"/>
      <c r="P441" s="118"/>
      <c r="Q441" s="118"/>
      <c r="R441" s="118"/>
      <c r="S441" s="118"/>
      <c r="T441" s="118"/>
      <c r="U441" s="118"/>
      <c r="V441" s="118"/>
      <c r="W441" s="118"/>
      <c r="X441" s="118"/>
      <c r="Y441" s="118"/>
      <c r="Z441" s="118"/>
      <c r="AA441" s="118"/>
      <c r="AB441" s="176"/>
      <c r="AC441" s="936"/>
      <c r="AD441" s="953"/>
      <c r="AE441" s="953"/>
      <c r="AF441" s="953"/>
      <c r="AG441" s="1354"/>
      <c r="AH441" s="1354"/>
    </row>
    <row r="442" spans="1:34" ht="13.5" customHeight="1">
      <c r="A442" s="191"/>
      <c r="B442" s="29" t="str">
        <f>Budget!A453</f>
        <v>V01</v>
      </c>
      <c r="C442" s="403">
        <f>Budget!B453</f>
        <v>0</v>
      </c>
      <c r="D442" s="404"/>
      <c r="E442" s="404"/>
      <c r="F442" s="404"/>
      <c r="G442" s="405"/>
      <c r="H442" s="62">
        <f>Budget!K453</f>
        <v>0</v>
      </c>
      <c r="I442" s="830">
        <f>Budget!I453</f>
        <v>0</v>
      </c>
      <c r="J442" s="830">
        <f>Budget!J453</f>
        <v>0</v>
      </c>
      <c r="K442" s="552">
        <f>Budget!R453</f>
        <v>0</v>
      </c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8"/>
      <c r="AB442" s="59">
        <f t="shared" ref="AB442:AB447" si="54">H442-SUM(K442:AA442)</f>
        <v>0</v>
      </c>
      <c r="AC442" s="943"/>
      <c r="AD442" s="955"/>
      <c r="AE442" s="955"/>
      <c r="AF442" s="955"/>
      <c r="AG442" s="1411"/>
      <c r="AH442" s="1411"/>
    </row>
    <row r="443" spans="1:34" ht="13.5" customHeight="1">
      <c r="A443" s="191"/>
      <c r="B443" s="29" t="str">
        <f>Budget!A454</f>
        <v>V02</v>
      </c>
      <c r="C443" s="403">
        <f>Budget!B454</f>
        <v>0</v>
      </c>
      <c r="D443" s="404"/>
      <c r="E443" s="404"/>
      <c r="F443" s="404"/>
      <c r="G443" s="405"/>
      <c r="H443" s="62">
        <f>Budget!K454</f>
        <v>0</v>
      </c>
      <c r="I443" s="869">
        <f>Budget!I454</f>
        <v>0</v>
      </c>
      <c r="J443" s="869">
        <f>Budget!J454</f>
        <v>0</v>
      </c>
      <c r="K443" s="552">
        <f>Budget!R454</f>
        <v>0</v>
      </c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61"/>
      <c r="AB443" s="59">
        <f t="shared" si="54"/>
        <v>0</v>
      </c>
      <c r="AC443" s="943"/>
      <c r="AD443" s="955"/>
      <c r="AE443" s="955"/>
      <c r="AF443" s="955"/>
      <c r="AG443" s="1411"/>
      <c r="AH443" s="1411"/>
    </row>
    <row r="444" spans="1:34" ht="13.5" customHeight="1">
      <c r="A444" s="191"/>
      <c r="B444" s="29" t="str">
        <f>Budget!A455</f>
        <v>V03</v>
      </c>
      <c r="C444" s="403">
        <f>Budget!B455</f>
        <v>0</v>
      </c>
      <c r="D444" s="404"/>
      <c r="E444" s="404"/>
      <c r="F444" s="404"/>
      <c r="G444" s="405"/>
      <c r="H444" s="62">
        <f>Budget!K455</f>
        <v>0</v>
      </c>
      <c r="I444" s="869">
        <f>Budget!I455</f>
        <v>0</v>
      </c>
      <c r="J444" s="869">
        <f>Budget!J455</f>
        <v>0</v>
      </c>
      <c r="K444" s="552">
        <f>Budget!R455</f>
        <v>0</v>
      </c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61"/>
      <c r="AB444" s="59">
        <f t="shared" si="54"/>
        <v>0</v>
      </c>
      <c r="AC444" s="943"/>
      <c r="AD444" s="955"/>
      <c r="AE444" s="955"/>
      <c r="AF444" s="955"/>
      <c r="AG444" s="1411"/>
      <c r="AH444" s="1411"/>
    </row>
    <row r="445" spans="1:34" ht="13.5" customHeight="1">
      <c r="A445" s="191"/>
      <c r="B445" s="29" t="str">
        <f>Budget!A456</f>
        <v>V04</v>
      </c>
      <c r="C445" s="403">
        <f>Budget!B456</f>
        <v>0</v>
      </c>
      <c r="D445" s="404"/>
      <c r="E445" s="404"/>
      <c r="F445" s="404"/>
      <c r="G445" s="405"/>
      <c r="H445" s="62">
        <f>Budget!K456</f>
        <v>0</v>
      </c>
      <c r="I445" s="869">
        <f>Budget!I456</f>
        <v>0</v>
      </c>
      <c r="J445" s="869">
        <f>Budget!J456</f>
        <v>0</v>
      </c>
      <c r="K445" s="552">
        <f>Budget!R456</f>
        <v>0</v>
      </c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61"/>
      <c r="AB445" s="59">
        <f t="shared" si="54"/>
        <v>0</v>
      </c>
      <c r="AC445" s="943"/>
      <c r="AD445" s="955"/>
      <c r="AE445" s="955"/>
      <c r="AF445" s="955"/>
      <c r="AG445" s="1411"/>
      <c r="AH445" s="1411"/>
    </row>
    <row r="446" spans="1:34" ht="13.5" customHeight="1">
      <c r="B446" s="29" t="str">
        <f>Budget!A457</f>
        <v>V05</v>
      </c>
      <c r="C446" s="403">
        <f>Budget!B457</f>
        <v>0</v>
      </c>
      <c r="D446" s="404"/>
      <c r="E446" s="404"/>
      <c r="F446" s="404"/>
      <c r="G446" s="405"/>
      <c r="H446" s="62">
        <f>Budget!K457</f>
        <v>0</v>
      </c>
      <c r="I446" s="869">
        <f>Budget!I457</f>
        <v>0</v>
      </c>
      <c r="J446" s="869">
        <f>Budget!J457</f>
        <v>0</v>
      </c>
      <c r="K446" s="552">
        <f>Budget!R457</f>
        <v>0</v>
      </c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61"/>
      <c r="AB446" s="59">
        <f t="shared" si="54"/>
        <v>0</v>
      </c>
      <c r="AC446" s="943"/>
      <c r="AD446" s="955"/>
      <c r="AE446" s="955"/>
      <c r="AF446" s="955"/>
      <c r="AG446" s="1411"/>
      <c r="AH446" s="1411"/>
    </row>
    <row r="447" spans="1:34" ht="13.5" customHeight="1">
      <c r="B447" s="29" t="str">
        <f>Budget!A458</f>
        <v>V06</v>
      </c>
      <c r="C447" s="403">
        <f>Budget!B458</f>
        <v>0</v>
      </c>
      <c r="D447" s="404"/>
      <c r="E447" s="404"/>
      <c r="F447" s="404"/>
      <c r="G447" s="405"/>
      <c r="H447" s="62">
        <f>Budget!K458</f>
        <v>0</v>
      </c>
      <c r="I447" s="869">
        <f>Budget!I458</f>
        <v>0</v>
      </c>
      <c r="J447" s="869">
        <f>Budget!J458</f>
        <v>0</v>
      </c>
      <c r="K447" s="552">
        <f>Budget!R458</f>
        <v>0</v>
      </c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61"/>
      <c r="AB447" s="59">
        <f t="shared" si="54"/>
        <v>0</v>
      </c>
      <c r="AC447" s="943"/>
      <c r="AD447" s="955"/>
      <c r="AE447" s="955"/>
      <c r="AF447" s="955"/>
      <c r="AG447" s="1411"/>
      <c r="AH447" s="1411"/>
    </row>
    <row r="448" spans="1:34" s="28" customFormat="1" ht="13.5" customHeight="1" thickBot="1">
      <c r="A448" s="192"/>
      <c r="B448" s="41"/>
      <c r="C448" s="392"/>
      <c r="D448" s="392"/>
      <c r="E448" s="392"/>
      <c r="F448" s="392"/>
      <c r="G448" s="44" t="s">
        <v>133</v>
      </c>
      <c r="H448" s="56">
        <f>SUM(H442:H447)</f>
        <v>0</v>
      </c>
      <c r="I448" s="1644" t="b">
        <f>H448=Summary!G46</f>
        <v>1</v>
      </c>
      <c r="J448" s="1645"/>
      <c r="K448" s="170">
        <f t="shared" ref="K448:Z448" si="55">SUM(K442:K447)</f>
        <v>0</v>
      </c>
      <c r="L448" s="151">
        <f t="shared" ref="L448:Q448" si="56">SUM(L442:L447)</f>
        <v>0</v>
      </c>
      <c r="M448" s="151">
        <f t="shared" si="56"/>
        <v>0</v>
      </c>
      <c r="N448" s="151">
        <f t="shared" si="56"/>
        <v>0</v>
      </c>
      <c r="O448" s="151">
        <f t="shared" si="56"/>
        <v>0</v>
      </c>
      <c r="P448" s="151">
        <f t="shared" si="56"/>
        <v>0</v>
      </c>
      <c r="Q448" s="151">
        <f t="shared" si="56"/>
        <v>0</v>
      </c>
      <c r="R448" s="151">
        <f t="shared" si="55"/>
        <v>0</v>
      </c>
      <c r="S448" s="151">
        <f t="shared" si="55"/>
        <v>0</v>
      </c>
      <c r="T448" s="151">
        <f t="shared" si="55"/>
        <v>0</v>
      </c>
      <c r="U448" s="151">
        <f t="shared" si="55"/>
        <v>0</v>
      </c>
      <c r="V448" s="151">
        <f t="shared" si="55"/>
        <v>0</v>
      </c>
      <c r="W448" s="151">
        <f>SUM(W442:W447)</f>
        <v>0</v>
      </c>
      <c r="X448" s="151">
        <f>SUM(X442:X447)</f>
        <v>0</v>
      </c>
      <c r="Y448" s="151">
        <f t="shared" ref="Y448" si="57">SUM(Y442:Y447)</f>
        <v>0</v>
      </c>
      <c r="Z448" s="151">
        <f t="shared" si="55"/>
        <v>0</v>
      </c>
      <c r="AA448" s="154"/>
      <c r="AB448" s="151">
        <f>SUM(AB442:AB447)</f>
        <v>0</v>
      </c>
      <c r="AC448" s="151">
        <f>SUM(AC442:AC447)</f>
        <v>0</v>
      </c>
      <c r="AD448" s="953"/>
      <c r="AE448" s="953"/>
      <c r="AF448" s="953"/>
      <c r="AG448" s="1354"/>
      <c r="AH448" s="1354"/>
    </row>
    <row r="449" spans="1:34" ht="13.5" customHeight="1">
      <c r="A449" s="192"/>
      <c r="B449" s="40"/>
      <c r="C449" s="1648" t="str">
        <f>Budget!B461</f>
        <v>ARCHIVE / STOCK FOOTAGE</v>
      </c>
      <c r="D449" s="1648"/>
      <c r="E449" s="1648"/>
      <c r="F449" s="1648"/>
      <c r="G449" s="1648"/>
      <c r="H449" s="1648"/>
      <c r="I449" s="826"/>
      <c r="J449" s="826"/>
      <c r="K449" s="118"/>
      <c r="L449" s="118"/>
      <c r="M449" s="118"/>
      <c r="N449" s="118"/>
      <c r="O449" s="118"/>
      <c r="P449" s="118"/>
      <c r="Q449" s="118"/>
      <c r="R449" s="118"/>
      <c r="S449" s="118"/>
      <c r="T449" s="118"/>
      <c r="U449" s="118"/>
      <c r="V449" s="118"/>
      <c r="W449" s="118"/>
      <c r="X449" s="118"/>
      <c r="Y449" s="118"/>
      <c r="Z449" s="118"/>
      <c r="AA449" s="118"/>
      <c r="AB449" s="176"/>
      <c r="AC449" s="936"/>
      <c r="AD449" s="953"/>
      <c r="AE449" s="953"/>
      <c r="AF449" s="953"/>
      <c r="AG449" s="1354"/>
      <c r="AH449" s="1354"/>
    </row>
    <row r="450" spans="1:34" ht="13.5" customHeight="1">
      <c r="A450" s="191"/>
      <c r="B450" s="29" t="str">
        <f>Budget!A462</f>
        <v>W01</v>
      </c>
      <c r="C450" s="403">
        <f>Budget!B462</f>
        <v>0</v>
      </c>
      <c r="D450" s="404"/>
      <c r="E450" s="404"/>
      <c r="F450" s="404"/>
      <c r="G450" s="405"/>
      <c r="H450" s="62">
        <f>Budget!K462</f>
        <v>0</v>
      </c>
      <c r="I450" s="873">
        <f>Budget!I462</f>
        <v>0</v>
      </c>
      <c r="J450" s="873">
        <f>Budget!J462</f>
        <v>0</v>
      </c>
      <c r="K450" s="552">
        <f>Budget!R462</f>
        <v>0</v>
      </c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8"/>
      <c r="AB450" s="59">
        <f>H450-SUM(K450:AA450)-AC450</f>
        <v>0</v>
      </c>
      <c r="AC450" s="171">
        <f>Budget!Q462</f>
        <v>0</v>
      </c>
      <c r="AD450" s="955"/>
      <c r="AE450" s="955"/>
      <c r="AF450" s="955"/>
      <c r="AG450" s="1411"/>
      <c r="AH450" s="1411"/>
    </row>
    <row r="451" spans="1:34" ht="13.5" customHeight="1">
      <c r="A451" s="191"/>
      <c r="B451" s="29" t="str">
        <f>Budget!A463</f>
        <v>W02</v>
      </c>
      <c r="C451" s="403">
        <f>Budget!B463</f>
        <v>0</v>
      </c>
      <c r="D451" s="404"/>
      <c r="E451" s="404"/>
      <c r="F451" s="404"/>
      <c r="G451" s="405"/>
      <c r="H451" s="62">
        <f>Budget!K463</f>
        <v>0</v>
      </c>
      <c r="I451" s="873">
        <f>Budget!I463</f>
        <v>0</v>
      </c>
      <c r="J451" s="873">
        <f>Budget!J463</f>
        <v>0</v>
      </c>
      <c r="K451" s="552">
        <f>Budget!R463</f>
        <v>0</v>
      </c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61"/>
      <c r="AB451" s="59">
        <f>H451-SUM(K451:AA451)-AC451</f>
        <v>0</v>
      </c>
      <c r="AC451" s="171">
        <f>Budget!Q463</f>
        <v>0</v>
      </c>
      <c r="AD451" s="955"/>
      <c r="AE451" s="955"/>
      <c r="AF451" s="955"/>
      <c r="AG451" s="1411"/>
      <c r="AH451" s="1411"/>
    </row>
    <row r="452" spans="1:34" s="28" customFormat="1" ht="13.5" customHeight="1" thickBot="1">
      <c r="A452" s="192"/>
      <c r="B452" s="41"/>
      <c r="C452" s="392"/>
      <c r="D452" s="392"/>
      <c r="E452" s="392"/>
      <c r="F452" s="392"/>
      <c r="G452" s="44" t="s">
        <v>133</v>
      </c>
      <c r="H452" s="56">
        <f>SUM(H450:H451)</f>
        <v>0</v>
      </c>
      <c r="I452" s="1644" t="b">
        <f>H452=Summary!G47</f>
        <v>1</v>
      </c>
      <c r="J452" s="1645"/>
      <c r="K452" s="170">
        <f t="shared" ref="K452:Z452" si="58">SUM(K450:K451)</f>
        <v>0</v>
      </c>
      <c r="L452" s="151">
        <f t="shared" ref="L452:Q452" si="59">SUM(L450:L451)</f>
        <v>0</v>
      </c>
      <c r="M452" s="151">
        <f t="shared" si="59"/>
        <v>0</v>
      </c>
      <c r="N452" s="151">
        <f t="shared" si="59"/>
        <v>0</v>
      </c>
      <c r="O452" s="151">
        <f t="shared" si="59"/>
        <v>0</v>
      </c>
      <c r="P452" s="151">
        <f t="shared" si="59"/>
        <v>0</v>
      </c>
      <c r="Q452" s="151">
        <f t="shared" si="59"/>
        <v>0</v>
      </c>
      <c r="R452" s="151">
        <f t="shared" si="58"/>
        <v>0</v>
      </c>
      <c r="S452" s="151">
        <f t="shared" si="58"/>
        <v>0</v>
      </c>
      <c r="T452" s="151">
        <f t="shared" si="58"/>
        <v>0</v>
      </c>
      <c r="U452" s="151">
        <f t="shared" si="58"/>
        <v>0</v>
      </c>
      <c r="V452" s="151">
        <f t="shared" si="58"/>
        <v>0</v>
      </c>
      <c r="W452" s="151">
        <f>SUM(W450:W451)</f>
        <v>0</v>
      </c>
      <c r="X452" s="151">
        <f>SUM(X450:X451)</f>
        <v>0</v>
      </c>
      <c r="Y452" s="151">
        <f t="shared" ref="Y452" si="60">SUM(Y450:Y451)</f>
        <v>0</v>
      </c>
      <c r="Z452" s="151">
        <f t="shared" si="58"/>
        <v>0</v>
      </c>
      <c r="AA452" s="154"/>
      <c r="AB452" s="151">
        <f>SUM(AB450:AB451)</f>
        <v>0</v>
      </c>
      <c r="AC452" s="151">
        <f>SUM(AC450:AC451)</f>
        <v>0</v>
      </c>
      <c r="AD452" s="953"/>
      <c r="AE452" s="953"/>
      <c r="AF452" s="953"/>
      <c r="AG452" s="1354"/>
      <c r="AH452" s="1354"/>
    </row>
    <row r="453" spans="1:34" ht="13.5" customHeight="1">
      <c r="A453" s="192"/>
      <c r="B453" s="40"/>
      <c r="C453" s="1648" t="str">
        <f>Budget!B466</f>
        <v>SUB-TITLING</v>
      </c>
      <c r="D453" s="1648"/>
      <c r="E453" s="1648"/>
      <c r="F453" s="1648"/>
      <c r="G453" s="1648"/>
      <c r="H453" s="1648"/>
      <c r="I453" s="826"/>
      <c r="J453" s="826"/>
      <c r="K453" s="118"/>
      <c r="L453" s="118"/>
      <c r="M453" s="118"/>
      <c r="N453" s="118"/>
      <c r="O453" s="118"/>
      <c r="P453" s="118"/>
      <c r="Q453" s="118"/>
      <c r="R453" s="118"/>
      <c r="S453" s="118"/>
      <c r="T453" s="118"/>
      <c r="U453" s="118"/>
      <c r="V453" s="118"/>
      <c r="W453" s="118"/>
      <c r="X453" s="118"/>
      <c r="Y453" s="118"/>
      <c r="Z453" s="118"/>
      <c r="AA453" s="118"/>
      <c r="AB453" s="176"/>
      <c r="AC453" s="936"/>
      <c r="AD453" s="953"/>
      <c r="AE453" s="953"/>
      <c r="AF453" s="953"/>
      <c r="AG453" s="1354"/>
      <c r="AH453" s="1354"/>
    </row>
    <row r="454" spans="1:34" ht="13.5" customHeight="1">
      <c r="A454" s="192"/>
      <c r="B454" s="122"/>
      <c r="C454" s="407" t="str">
        <f>Budget!B467</f>
        <v>CREW</v>
      </c>
      <c r="D454" s="407"/>
      <c r="E454" s="407"/>
      <c r="F454" s="407"/>
      <c r="G454" s="407"/>
      <c r="H454" s="33"/>
      <c r="I454" s="827"/>
      <c r="J454" s="827"/>
      <c r="K454" s="125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174"/>
      <c r="AC454" s="937"/>
      <c r="AD454" s="953"/>
      <c r="AE454" s="953"/>
      <c r="AF454" s="953"/>
      <c r="AG454" s="1354"/>
      <c r="AH454" s="1354"/>
    </row>
    <row r="455" spans="1:34" ht="13.5" customHeight="1">
      <c r="A455" s="191"/>
      <c r="B455" s="403">
        <f>Budget!A468</f>
        <v>0</v>
      </c>
      <c r="C455" s="1149"/>
      <c r="D455" s="404"/>
      <c r="E455" s="404"/>
      <c r="F455" s="404"/>
      <c r="G455" s="405"/>
      <c r="H455" s="62">
        <f>Budget!K468</f>
        <v>0</v>
      </c>
      <c r="I455" s="830">
        <f>Budget!I468</f>
        <v>0</v>
      </c>
      <c r="J455" s="830">
        <f>Budget!J468</f>
        <v>0</v>
      </c>
      <c r="K455" s="552">
        <f>Budget!R468</f>
        <v>0</v>
      </c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60"/>
      <c r="Z455" s="60"/>
      <c r="AA455" s="58"/>
      <c r="AB455" s="59">
        <f>H455-SUM(K455:AA455)-AC455</f>
        <v>0</v>
      </c>
      <c r="AC455" s="171">
        <f>Budget!Q468</f>
        <v>0</v>
      </c>
      <c r="AD455" s="956"/>
      <c r="AE455" s="956"/>
      <c r="AF455" s="956"/>
      <c r="AG455" s="1410"/>
      <c r="AH455" s="1410"/>
    </row>
    <row r="456" spans="1:34" ht="13.5" customHeight="1">
      <c r="A456" s="191"/>
      <c r="B456" s="403">
        <f>Budget!A469</f>
        <v>0</v>
      </c>
      <c r="C456" s="1149"/>
      <c r="D456" s="404"/>
      <c r="E456" s="404"/>
      <c r="F456" s="404"/>
      <c r="G456" s="405"/>
      <c r="H456" s="62">
        <f>Budget!K469</f>
        <v>0</v>
      </c>
      <c r="I456" s="870">
        <f>Budget!I469</f>
        <v>0</v>
      </c>
      <c r="J456" s="870">
        <f>Budget!J469</f>
        <v>0</v>
      </c>
      <c r="K456" s="552">
        <f>Budget!R469</f>
        <v>0</v>
      </c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60"/>
      <c r="Z456" s="60"/>
      <c r="AA456" s="61"/>
      <c r="AB456" s="59">
        <f>H456-SUM(K456:AA456)-AC456</f>
        <v>0</v>
      </c>
      <c r="AC456" s="171">
        <f>Budget!Q469</f>
        <v>0</v>
      </c>
      <c r="AD456" s="956"/>
      <c r="AE456" s="956"/>
      <c r="AF456" s="956"/>
      <c r="AG456" s="1410"/>
      <c r="AH456" s="1410"/>
    </row>
    <row r="457" spans="1:34" ht="13.5" customHeight="1">
      <c r="A457" s="192"/>
      <c r="B457" s="194"/>
      <c r="C457" s="407" t="str">
        <f>Budget!B470</f>
        <v>EQUIPMENT HIRE</v>
      </c>
      <c r="D457" s="407"/>
      <c r="E457" s="407"/>
      <c r="F457" s="407"/>
      <c r="G457" s="407"/>
      <c r="H457" s="33"/>
      <c r="I457" s="33"/>
      <c r="J457" s="33"/>
      <c r="K457" s="125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612"/>
      <c r="AC457" s="938"/>
      <c r="AD457" s="953"/>
      <c r="AE457" s="953"/>
      <c r="AF457" s="953"/>
      <c r="AG457" s="1354"/>
      <c r="AH457" s="1354"/>
    </row>
    <row r="458" spans="1:34" ht="13.5" customHeight="1">
      <c r="A458" s="191"/>
      <c r="B458" s="30" t="str">
        <f>Budget!A471</f>
        <v>X02-01</v>
      </c>
      <c r="C458" s="403">
        <f>Budget!B471</f>
        <v>0</v>
      </c>
      <c r="D458" s="404"/>
      <c r="E458" s="404"/>
      <c r="F458" s="404"/>
      <c r="G458" s="405"/>
      <c r="H458" s="62">
        <f>Budget!K471</f>
        <v>0</v>
      </c>
      <c r="I458" s="830">
        <f>Budget!I471</f>
        <v>0</v>
      </c>
      <c r="J458" s="830">
        <f>Budget!J471</f>
        <v>0</v>
      </c>
      <c r="K458" s="552">
        <f>Budget!R471</f>
        <v>0</v>
      </c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60"/>
      <c r="Z458" s="60"/>
      <c r="AA458" s="61"/>
      <c r="AB458" s="59">
        <f>H458-SUM(K458:AA458)-AC458</f>
        <v>0</v>
      </c>
      <c r="AC458" s="171">
        <f>Budget!Q471</f>
        <v>0</v>
      </c>
      <c r="AD458" s="956"/>
      <c r="AE458" s="956"/>
      <c r="AF458" s="956"/>
      <c r="AG458" s="1410"/>
      <c r="AH458" s="1410"/>
    </row>
    <row r="459" spans="1:34" ht="13.5" customHeight="1">
      <c r="A459" s="191"/>
      <c r="B459" s="30" t="str">
        <f>Budget!A472</f>
        <v>X02-02</v>
      </c>
      <c r="C459" s="403">
        <f>Budget!B472</f>
        <v>0</v>
      </c>
      <c r="D459" s="404"/>
      <c r="E459" s="404"/>
      <c r="F459" s="404"/>
      <c r="G459" s="405"/>
      <c r="H459" s="62">
        <f>Budget!K472</f>
        <v>0</v>
      </c>
      <c r="I459" s="830">
        <f>Budget!I472</f>
        <v>0</v>
      </c>
      <c r="J459" s="830">
        <f>Budget!J472</f>
        <v>0</v>
      </c>
      <c r="K459" s="552">
        <f>Budget!R472</f>
        <v>0</v>
      </c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60"/>
      <c r="Z459" s="60"/>
      <c r="AA459" s="61"/>
      <c r="AB459" s="59">
        <f t="shared" ref="AB459:AB462" si="61">H459-SUM(K459:AA459)-AC459</f>
        <v>0</v>
      </c>
      <c r="AC459" s="171">
        <f>Budget!Q472</f>
        <v>0</v>
      </c>
      <c r="AD459" s="956"/>
      <c r="AE459" s="956"/>
      <c r="AF459" s="956"/>
      <c r="AG459" s="1410"/>
      <c r="AH459" s="1410"/>
    </row>
    <row r="460" spans="1:34" ht="13.5" customHeight="1">
      <c r="A460" s="191"/>
      <c r="B460" s="30" t="str">
        <f>Budget!A473</f>
        <v>X02-03</v>
      </c>
      <c r="C460" s="403">
        <f>Budget!B473</f>
        <v>0</v>
      </c>
      <c r="D460" s="404"/>
      <c r="E460" s="404"/>
      <c r="F460" s="404"/>
      <c r="G460" s="405"/>
      <c r="H460" s="62">
        <f>Budget!K473</f>
        <v>0</v>
      </c>
      <c r="I460" s="830">
        <f>Budget!I473</f>
        <v>0</v>
      </c>
      <c r="J460" s="830">
        <f>Budget!J473</f>
        <v>0</v>
      </c>
      <c r="K460" s="552">
        <f>Budget!R473</f>
        <v>0</v>
      </c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60"/>
      <c r="Z460" s="60"/>
      <c r="AA460" s="61"/>
      <c r="AB460" s="59">
        <f t="shared" si="61"/>
        <v>0</v>
      </c>
      <c r="AC460" s="171">
        <f>Budget!Q473</f>
        <v>0</v>
      </c>
      <c r="AD460" s="956"/>
      <c r="AE460" s="956"/>
      <c r="AF460" s="956"/>
      <c r="AG460" s="1410"/>
      <c r="AH460" s="1410"/>
    </row>
    <row r="461" spans="1:34" ht="13.5" customHeight="1">
      <c r="A461" s="191"/>
      <c r="B461" s="30" t="str">
        <f>Budget!A474</f>
        <v>X02-04</v>
      </c>
      <c r="C461" s="403">
        <f>Budget!B474</f>
        <v>0</v>
      </c>
      <c r="D461" s="404"/>
      <c r="E461" s="404"/>
      <c r="F461" s="404"/>
      <c r="G461" s="405"/>
      <c r="H461" s="62">
        <f>Budget!K474</f>
        <v>0</v>
      </c>
      <c r="I461" s="830">
        <f>Budget!I474</f>
        <v>0</v>
      </c>
      <c r="J461" s="830">
        <f>Budget!J474</f>
        <v>0</v>
      </c>
      <c r="K461" s="552">
        <f>Budget!R474</f>
        <v>0</v>
      </c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60"/>
      <c r="Z461" s="60"/>
      <c r="AA461" s="61"/>
      <c r="AB461" s="59">
        <f t="shared" si="61"/>
        <v>0</v>
      </c>
      <c r="AC461" s="171">
        <f>Budget!Q474</f>
        <v>0</v>
      </c>
      <c r="AD461" s="956"/>
      <c r="AE461" s="956"/>
      <c r="AF461" s="956"/>
      <c r="AG461" s="1410"/>
      <c r="AH461" s="1410"/>
    </row>
    <row r="462" spans="1:34" ht="13.5" customHeight="1">
      <c r="A462" s="191"/>
      <c r="B462" s="30" t="str">
        <f>Budget!A475</f>
        <v>X02-05</v>
      </c>
      <c r="C462" s="403">
        <f>Budget!B475</f>
        <v>0</v>
      </c>
      <c r="D462" s="404"/>
      <c r="E462" s="404"/>
      <c r="F462" s="404"/>
      <c r="G462" s="405"/>
      <c r="H462" s="62">
        <f>Budget!K475</f>
        <v>0</v>
      </c>
      <c r="I462" s="830">
        <f>Budget!I475</f>
        <v>0</v>
      </c>
      <c r="J462" s="830">
        <f>Budget!J475</f>
        <v>0</v>
      </c>
      <c r="K462" s="552">
        <f>Budget!R475</f>
        <v>0</v>
      </c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60"/>
      <c r="Z462" s="60"/>
      <c r="AA462" s="61"/>
      <c r="AB462" s="59">
        <f t="shared" si="61"/>
        <v>0</v>
      </c>
      <c r="AC462" s="171">
        <f>Budget!Q475</f>
        <v>0</v>
      </c>
      <c r="AD462" s="956"/>
      <c r="AE462" s="956"/>
      <c r="AF462" s="956"/>
      <c r="AG462" s="1410"/>
      <c r="AH462" s="1410"/>
    </row>
    <row r="463" spans="1:34" s="28" customFormat="1" ht="13.5" customHeight="1" thickBot="1">
      <c r="A463" s="192"/>
      <c r="B463" s="41"/>
      <c r="C463" s="392"/>
      <c r="D463" s="392"/>
      <c r="E463" s="392"/>
      <c r="F463" s="392"/>
      <c r="G463" s="44" t="s">
        <v>133</v>
      </c>
      <c r="H463" s="56">
        <f>SUM(H455:H462)</f>
        <v>0</v>
      </c>
      <c r="I463" s="1644" t="b">
        <f>H463=Summary!G48</f>
        <v>1</v>
      </c>
      <c r="J463" s="1645"/>
      <c r="K463" s="170">
        <f t="shared" ref="K463:Z463" si="62">SUM(K455:K462)</f>
        <v>0</v>
      </c>
      <c r="L463" s="170">
        <f t="shared" si="62"/>
        <v>0</v>
      </c>
      <c r="M463" s="170">
        <f t="shared" si="62"/>
        <v>0</v>
      </c>
      <c r="N463" s="170">
        <f t="shared" si="62"/>
        <v>0</v>
      </c>
      <c r="O463" s="170">
        <f t="shared" si="62"/>
        <v>0</v>
      </c>
      <c r="P463" s="170">
        <f t="shared" si="62"/>
        <v>0</v>
      </c>
      <c r="Q463" s="170">
        <f t="shared" si="62"/>
        <v>0</v>
      </c>
      <c r="R463" s="170">
        <f t="shared" si="62"/>
        <v>0</v>
      </c>
      <c r="S463" s="170">
        <f t="shared" si="62"/>
        <v>0</v>
      </c>
      <c r="T463" s="170">
        <f t="shared" si="62"/>
        <v>0</v>
      </c>
      <c r="U463" s="170">
        <f t="shared" si="62"/>
        <v>0</v>
      </c>
      <c r="V463" s="170">
        <f t="shared" si="62"/>
        <v>0</v>
      </c>
      <c r="W463" s="170">
        <f t="shared" si="62"/>
        <v>0</v>
      </c>
      <c r="X463" s="170">
        <f t="shared" si="62"/>
        <v>0</v>
      </c>
      <c r="Y463" s="170">
        <f t="shared" si="62"/>
        <v>0</v>
      </c>
      <c r="Z463" s="170">
        <f t="shared" si="62"/>
        <v>0</v>
      </c>
      <c r="AA463" s="154"/>
      <c r="AB463" s="170">
        <f>SUM(AB455:AB462)</f>
        <v>0</v>
      </c>
      <c r="AC463" s="170">
        <f>SUM(AC455:AC462)</f>
        <v>0</v>
      </c>
      <c r="AD463" s="953"/>
      <c r="AE463" s="953"/>
      <c r="AF463" s="953"/>
      <c r="AG463" s="1354"/>
      <c r="AH463" s="1354"/>
    </row>
    <row r="464" spans="1:34" ht="13.5" customHeight="1">
      <c r="A464" s="192"/>
      <c r="B464" s="40"/>
      <c r="C464" s="1648" t="str">
        <f>Budget!B478</f>
        <v>SOCIAL MEDIA</v>
      </c>
      <c r="D464" s="1648"/>
      <c r="E464" s="1648"/>
      <c r="F464" s="1648"/>
      <c r="G464" s="1648"/>
      <c r="H464" s="1648"/>
      <c r="I464" s="826"/>
      <c r="J464" s="826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  <c r="X464" s="118"/>
      <c r="Y464" s="118"/>
      <c r="Z464" s="118"/>
      <c r="AA464" s="118"/>
      <c r="AB464" s="176"/>
      <c r="AC464" s="936"/>
      <c r="AD464" s="953"/>
      <c r="AE464" s="953"/>
      <c r="AF464" s="953"/>
      <c r="AG464" s="1354"/>
      <c r="AH464" s="1354"/>
    </row>
    <row r="465" spans="1:34" ht="13.5" customHeight="1">
      <c r="A465" s="192"/>
      <c r="B465" s="671"/>
      <c r="C465" s="675" t="str">
        <f>Budget!B479</f>
        <v>CREW</v>
      </c>
      <c r="D465" s="675"/>
      <c r="E465" s="407"/>
      <c r="F465" s="407"/>
      <c r="G465" s="407"/>
      <c r="H465" s="33"/>
      <c r="I465" s="827"/>
      <c r="J465" s="827"/>
      <c r="K465" s="125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174"/>
      <c r="AC465" s="937"/>
      <c r="AD465" s="953"/>
      <c r="AE465" s="953"/>
      <c r="AF465" s="953"/>
      <c r="AG465" s="1354"/>
      <c r="AH465" s="1354"/>
    </row>
    <row r="466" spans="1:34" ht="13.5" customHeight="1">
      <c r="A466" s="191"/>
      <c r="B466" s="678" t="str">
        <f>Budget!A480</f>
        <v>Y01-01</v>
      </c>
      <c r="C466" s="678">
        <f>Budget!B480</f>
        <v>0</v>
      </c>
      <c r="D466" s="677"/>
      <c r="E466" s="404"/>
      <c r="F466" s="404"/>
      <c r="G466" s="405"/>
      <c r="H466" s="62">
        <f>Budget!K480</f>
        <v>0</v>
      </c>
      <c r="I466" s="873">
        <f>Budget!I480</f>
        <v>0</v>
      </c>
      <c r="J466" s="873">
        <f>Budget!J480</f>
        <v>0</v>
      </c>
      <c r="K466" s="552">
        <f>Budget!R480</f>
        <v>0</v>
      </c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60"/>
      <c r="Z466" s="60"/>
      <c r="AA466" s="58"/>
      <c r="AB466" s="59">
        <f>H466-SUM(K466:AA466)-AC466</f>
        <v>0</v>
      </c>
      <c r="AC466" s="171">
        <f>Budget!Q483</f>
        <v>0</v>
      </c>
      <c r="AD466" s="956"/>
      <c r="AE466" s="956"/>
      <c r="AF466" s="956"/>
      <c r="AG466" s="1410"/>
      <c r="AH466" s="1410"/>
    </row>
    <row r="467" spans="1:34" ht="13.5" customHeight="1">
      <c r="A467" s="191"/>
      <c r="B467" s="678" t="str">
        <f>Budget!A481</f>
        <v>Y01-02</v>
      </c>
      <c r="C467" s="678">
        <f>Budget!B481</f>
        <v>0</v>
      </c>
      <c r="D467" s="677"/>
      <c r="E467" s="404"/>
      <c r="F467" s="404"/>
      <c r="G467" s="405"/>
      <c r="H467" s="62">
        <f>Budget!K481</f>
        <v>0</v>
      </c>
      <c r="I467" s="873">
        <f>Budget!I481</f>
        <v>0</v>
      </c>
      <c r="J467" s="873">
        <f>Budget!J481</f>
        <v>0</v>
      </c>
      <c r="K467" s="552">
        <f>Budget!R481</f>
        <v>0</v>
      </c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60"/>
      <c r="Z467" s="60"/>
      <c r="AA467" s="61"/>
      <c r="AB467" s="59">
        <f>H467-SUM(K467:AA467)-AC467</f>
        <v>0</v>
      </c>
      <c r="AC467" s="171">
        <f>Budget!Q484</f>
        <v>0</v>
      </c>
      <c r="AD467" s="956"/>
      <c r="AE467" s="956"/>
      <c r="AF467" s="956"/>
      <c r="AG467" s="1410"/>
      <c r="AH467" s="1410"/>
    </row>
    <row r="468" spans="1:34" ht="13.5" customHeight="1">
      <c r="A468" s="191"/>
      <c r="B468" s="678" t="str">
        <f>Budget!A482</f>
        <v>Y01-03</v>
      </c>
      <c r="C468" s="678">
        <f>Budget!B482</f>
        <v>0</v>
      </c>
      <c r="D468" s="677"/>
      <c r="E468" s="404"/>
      <c r="F468" s="404"/>
      <c r="G468" s="405"/>
      <c r="H468" s="62">
        <f>Budget!K482</f>
        <v>0</v>
      </c>
      <c r="I468" s="873">
        <f>Budget!I482</f>
        <v>0</v>
      </c>
      <c r="J468" s="873">
        <f>Budget!J482</f>
        <v>0</v>
      </c>
      <c r="K468" s="552">
        <f>Budget!R482</f>
        <v>0</v>
      </c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60"/>
      <c r="Z468" s="60"/>
      <c r="AA468" s="61"/>
      <c r="AB468" s="59">
        <f>H468-SUM(K468:AA468)-AC468</f>
        <v>0</v>
      </c>
      <c r="AC468" s="171">
        <f>Budget!Q484</f>
        <v>0</v>
      </c>
      <c r="AD468" s="956"/>
      <c r="AE468" s="956"/>
      <c r="AF468" s="956"/>
      <c r="AG468" s="1410"/>
      <c r="AH468" s="1410"/>
    </row>
    <row r="469" spans="1:34" ht="13.5" customHeight="1">
      <c r="A469" s="192"/>
      <c r="B469" s="671"/>
      <c r="C469" s="675" t="str">
        <f>Budget!B483</f>
        <v>EQUIPMENT HIRE</v>
      </c>
      <c r="D469" s="675"/>
      <c r="E469" s="407"/>
      <c r="F469" s="407"/>
      <c r="G469" s="407"/>
      <c r="H469" s="33"/>
      <c r="I469" s="33"/>
      <c r="J469" s="33"/>
      <c r="K469" s="125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612"/>
      <c r="AC469" s="938"/>
      <c r="AD469" s="953"/>
      <c r="AE469" s="953"/>
      <c r="AF469" s="953"/>
      <c r="AG469" s="1354"/>
      <c r="AH469" s="1354"/>
    </row>
    <row r="470" spans="1:34" ht="13.5" customHeight="1">
      <c r="A470" s="191"/>
      <c r="B470" s="672" t="str">
        <f>Budget!A484</f>
        <v>Y02-01</v>
      </c>
      <c r="C470" s="676">
        <f>Budget!B484</f>
        <v>0</v>
      </c>
      <c r="D470" s="677"/>
      <c r="E470" s="404"/>
      <c r="F470" s="404"/>
      <c r="G470" s="405"/>
      <c r="H470" s="62">
        <f>Budget!K484</f>
        <v>0</v>
      </c>
      <c r="I470" s="873">
        <f>Budget!I484</f>
        <v>0</v>
      </c>
      <c r="J470" s="873">
        <f>Budget!J484</f>
        <v>0</v>
      </c>
      <c r="K470" s="552">
        <f>Budget!R484</f>
        <v>0</v>
      </c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60"/>
      <c r="Z470" s="60"/>
      <c r="AA470" s="61"/>
      <c r="AB470" s="59">
        <f>H470-SUM(K470:AA470)-AC470</f>
        <v>0</v>
      </c>
      <c r="AC470" s="171">
        <f>Budget!Q486</f>
        <v>0</v>
      </c>
      <c r="AD470" s="956"/>
      <c r="AE470" s="956"/>
      <c r="AF470" s="956"/>
      <c r="AG470" s="1410"/>
      <c r="AH470" s="1410"/>
    </row>
    <row r="471" spans="1:34" ht="13.5" customHeight="1">
      <c r="A471" s="191"/>
      <c r="B471" s="672" t="str">
        <f>Budget!A485</f>
        <v>Y02-02</v>
      </c>
      <c r="C471" s="676">
        <f>Budget!B485</f>
        <v>0</v>
      </c>
      <c r="D471" s="677"/>
      <c r="E471" s="404"/>
      <c r="F471" s="404"/>
      <c r="G471" s="405"/>
      <c r="H471" s="62">
        <f>Budget!K485</f>
        <v>0</v>
      </c>
      <c r="I471" s="873">
        <f>Budget!I485</f>
        <v>0</v>
      </c>
      <c r="J471" s="873">
        <f>Budget!J485</f>
        <v>0</v>
      </c>
      <c r="K471" s="552">
        <f>Budget!R485</f>
        <v>0</v>
      </c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60"/>
      <c r="Z471" s="60"/>
      <c r="AA471" s="61"/>
      <c r="AB471" s="59">
        <f t="shared" ref="AB471:AB474" si="63">H471-SUM(K471:AA471)-AC471</f>
        <v>0</v>
      </c>
      <c r="AC471" s="171">
        <f>Budget!Q487</f>
        <v>0</v>
      </c>
      <c r="AD471" s="956"/>
      <c r="AE471" s="956"/>
      <c r="AF471" s="956"/>
      <c r="AG471" s="1410"/>
      <c r="AH471" s="1410"/>
    </row>
    <row r="472" spans="1:34" ht="13.5" customHeight="1">
      <c r="A472" s="191"/>
      <c r="B472" s="672" t="str">
        <f>Budget!A486</f>
        <v>Y02-03</v>
      </c>
      <c r="C472" s="676">
        <f>Budget!B486</f>
        <v>0</v>
      </c>
      <c r="D472" s="677"/>
      <c r="E472" s="404"/>
      <c r="F472" s="404"/>
      <c r="G472" s="405"/>
      <c r="H472" s="62">
        <f>Budget!K486</f>
        <v>0</v>
      </c>
      <c r="I472" s="873">
        <f>Budget!I486</f>
        <v>0</v>
      </c>
      <c r="J472" s="873">
        <f>Budget!J486</f>
        <v>0</v>
      </c>
      <c r="K472" s="552">
        <f>Budget!R486</f>
        <v>0</v>
      </c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60"/>
      <c r="Z472" s="60"/>
      <c r="AA472" s="61"/>
      <c r="AB472" s="59">
        <f t="shared" si="63"/>
        <v>0</v>
      </c>
      <c r="AC472" s="171">
        <f>Budget!Q488</f>
        <v>0</v>
      </c>
      <c r="AD472" s="956"/>
      <c r="AE472" s="956"/>
      <c r="AF472" s="956"/>
      <c r="AG472" s="1410"/>
      <c r="AH472" s="1410"/>
    </row>
    <row r="473" spans="1:34" ht="13.5" customHeight="1">
      <c r="A473" s="191"/>
      <c r="B473" s="672" t="str">
        <f>Budget!A487</f>
        <v>Y02-04</v>
      </c>
      <c r="C473" s="676">
        <f>Budget!B487</f>
        <v>0</v>
      </c>
      <c r="D473" s="677"/>
      <c r="E473" s="404"/>
      <c r="F473" s="404"/>
      <c r="G473" s="405"/>
      <c r="H473" s="62">
        <f>Budget!K487</f>
        <v>0</v>
      </c>
      <c r="I473" s="873">
        <f>Budget!I487</f>
        <v>0</v>
      </c>
      <c r="J473" s="873">
        <f>Budget!J487</f>
        <v>0</v>
      </c>
      <c r="K473" s="552">
        <f>Budget!R487</f>
        <v>0</v>
      </c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60"/>
      <c r="Z473" s="60"/>
      <c r="AA473" s="61"/>
      <c r="AB473" s="59">
        <f t="shared" si="63"/>
        <v>0</v>
      </c>
      <c r="AC473" s="171">
        <f>Budget!Q489</f>
        <v>0</v>
      </c>
      <c r="AD473" s="956"/>
      <c r="AE473" s="956"/>
      <c r="AF473" s="956"/>
      <c r="AG473" s="1410"/>
      <c r="AH473" s="1410"/>
    </row>
    <row r="474" spans="1:34" ht="13.5" customHeight="1">
      <c r="A474" s="191"/>
      <c r="B474" s="672" t="str">
        <f>Budget!A488</f>
        <v>Y02-05</v>
      </c>
      <c r="C474" s="676">
        <f>Budget!B488</f>
        <v>0</v>
      </c>
      <c r="D474" s="677"/>
      <c r="E474" s="404"/>
      <c r="F474" s="404"/>
      <c r="G474" s="405"/>
      <c r="H474" s="62">
        <f>Budget!K488</f>
        <v>0</v>
      </c>
      <c r="I474" s="873">
        <f>Budget!I488</f>
        <v>0</v>
      </c>
      <c r="J474" s="873">
        <f>Budget!J488</f>
        <v>0</v>
      </c>
      <c r="K474" s="552">
        <f>Budget!R488</f>
        <v>0</v>
      </c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60"/>
      <c r="Z474" s="60"/>
      <c r="AA474" s="61"/>
      <c r="AB474" s="59">
        <f t="shared" si="63"/>
        <v>0</v>
      </c>
      <c r="AC474" s="171">
        <f>Budget!Q490</f>
        <v>0</v>
      </c>
      <c r="AD474" s="956"/>
      <c r="AE474" s="956"/>
      <c r="AF474" s="956"/>
      <c r="AG474" s="1410"/>
      <c r="AH474" s="1410"/>
    </row>
    <row r="475" spans="1:34" s="28" customFormat="1" ht="13.5" customHeight="1" thickBot="1">
      <c r="A475" s="192"/>
      <c r="B475" s="673"/>
      <c r="C475" s="674"/>
      <c r="D475" s="674"/>
      <c r="E475" s="392"/>
      <c r="F475" s="392"/>
      <c r="G475" s="44" t="s">
        <v>133</v>
      </c>
      <c r="H475" s="56">
        <f>SUM(H466:H474)</f>
        <v>0</v>
      </c>
      <c r="I475" s="1644" t="b">
        <f>H475=Summary!G49</f>
        <v>1</v>
      </c>
      <c r="J475" s="1645"/>
      <c r="K475" s="170">
        <f t="shared" ref="K475:Z475" si="64">SUM(K466:K474)</f>
        <v>0</v>
      </c>
      <c r="L475" s="170">
        <f t="shared" si="64"/>
        <v>0</v>
      </c>
      <c r="M475" s="170">
        <f t="shared" si="64"/>
        <v>0</v>
      </c>
      <c r="N475" s="170">
        <f t="shared" si="64"/>
        <v>0</v>
      </c>
      <c r="O475" s="170">
        <f t="shared" si="64"/>
        <v>0</v>
      </c>
      <c r="P475" s="170">
        <f t="shared" si="64"/>
        <v>0</v>
      </c>
      <c r="Q475" s="170">
        <f t="shared" si="64"/>
        <v>0</v>
      </c>
      <c r="R475" s="170">
        <f t="shared" si="64"/>
        <v>0</v>
      </c>
      <c r="S475" s="170">
        <f t="shared" si="64"/>
        <v>0</v>
      </c>
      <c r="T475" s="170">
        <f t="shared" si="64"/>
        <v>0</v>
      </c>
      <c r="U475" s="170">
        <f t="shared" si="64"/>
        <v>0</v>
      </c>
      <c r="V475" s="170">
        <f t="shared" si="64"/>
        <v>0</v>
      </c>
      <c r="W475" s="170">
        <f t="shared" si="64"/>
        <v>0</v>
      </c>
      <c r="X475" s="170">
        <f t="shared" si="64"/>
        <v>0</v>
      </c>
      <c r="Y475" s="170">
        <f t="shared" si="64"/>
        <v>0</v>
      </c>
      <c r="Z475" s="170">
        <f t="shared" si="64"/>
        <v>0</v>
      </c>
      <c r="AA475" s="154"/>
      <c r="AB475" s="170">
        <f>SUM(AB466:AB474)</f>
        <v>0</v>
      </c>
      <c r="AC475" s="170">
        <f>SUM(AC466:AC474)</f>
        <v>0</v>
      </c>
      <c r="AD475" s="953"/>
      <c r="AE475" s="953"/>
      <c r="AF475" s="953"/>
      <c r="AG475" s="1354"/>
      <c r="AH475" s="1354"/>
    </row>
    <row r="476" spans="1:34" ht="13.5" customHeight="1">
      <c r="B476" s="40"/>
      <c r="C476" s="1648" t="str">
        <f>Budget!B491</f>
        <v>COMPOSED MUSIC</v>
      </c>
      <c r="D476" s="1648"/>
      <c r="E476" s="1648"/>
      <c r="F476" s="1648"/>
      <c r="G476" s="1648"/>
      <c r="H476" s="1648"/>
      <c r="I476" s="826"/>
      <c r="J476" s="826"/>
      <c r="K476" s="118"/>
      <c r="L476" s="118"/>
      <c r="M476" s="118"/>
      <c r="N476" s="118"/>
      <c r="O476" s="118"/>
      <c r="P476" s="118"/>
      <c r="Q476" s="118"/>
      <c r="R476" s="118"/>
      <c r="S476" s="118"/>
      <c r="T476" s="118"/>
      <c r="U476" s="118"/>
      <c r="V476" s="118"/>
      <c r="W476" s="118"/>
      <c r="X476" s="118"/>
      <c r="Y476" s="118"/>
      <c r="Z476" s="118"/>
      <c r="AA476" s="118"/>
      <c r="AB476" s="176"/>
      <c r="AC476" s="936"/>
      <c r="AD476" s="953"/>
      <c r="AE476" s="953"/>
      <c r="AF476" s="953"/>
      <c r="AG476" s="1354"/>
      <c r="AH476" s="1354"/>
    </row>
    <row r="477" spans="1:34" ht="13.5" customHeight="1">
      <c r="A477" s="191"/>
      <c r="B477" s="29" t="str">
        <f>Budget!A492</f>
        <v>Z01</v>
      </c>
      <c r="C477" s="403">
        <f>Budget!B492</f>
        <v>0</v>
      </c>
      <c r="D477" s="404"/>
      <c r="E477" s="404"/>
      <c r="F477" s="404"/>
      <c r="G477" s="405"/>
      <c r="H477" s="62">
        <f>Budget!K492</f>
        <v>0</v>
      </c>
      <c r="I477" s="873">
        <f>Budget!I492</f>
        <v>0</v>
      </c>
      <c r="J477" s="873">
        <f>Budget!J492</f>
        <v>0</v>
      </c>
      <c r="K477" s="552">
        <f>Budget!R492</f>
        <v>0</v>
      </c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60"/>
      <c r="Z477" s="60"/>
      <c r="AA477" s="58"/>
      <c r="AB477" s="59">
        <f>H477-SUM(K477:AA477)-AC477</f>
        <v>0</v>
      </c>
      <c r="AC477" s="171">
        <f>Budget!Q492</f>
        <v>0</v>
      </c>
      <c r="AD477" s="956"/>
      <c r="AE477" s="956"/>
      <c r="AF477" s="956"/>
      <c r="AG477" s="1410"/>
      <c r="AH477" s="1410"/>
    </row>
    <row r="478" spans="1:34" ht="13.5" customHeight="1">
      <c r="A478" s="191"/>
      <c r="B478" s="29" t="str">
        <f>Budget!A493</f>
        <v>Z02</v>
      </c>
      <c r="C478" s="403">
        <f>Budget!B493</f>
        <v>0</v>
      </c>
      <c r="D478" s="404"/>
      <c r="E478" s="404"/>
      <c r="F478" s="404"/>
      <c r="G478" s="405"/>
      <c r="H478" s="62">
        <f>Budget!K493</f>
        <v>0</v>
      </c>
      <c r="I478" s="873">
        <f>Budget!I493</f>
        <v>0</v>
      </c>
      <c r="J478" s="873">
        <f>Budget!J493</f>
        <v>0</v>
      </c>
      <c r="K478" s="552">
        <f>Budget!R493</f>
        <v>0</v>
      </c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60"/>
      <c r="Z478" s="60"/>
      <c r="AA478" s="61"/>
      <c r="AB478" s="59">
        <f>H478-SUM(K478:AA478)-AC478</f>
        <v>0</v>
      </c>
      <c r="AC478" s="171">
        <f>Budget!Q493</f>
        <v>0</v>
      </c>
      <c r="AD478" s="956"/>
      <c r="AE478" s="956"/>
      <c r="AF478" s="956"/>
      <c r="AG478" s="1410"/>
      <c r="AH478" s="1410"/>
    </row>
    <row r="479" spans="1:34" s="28" customFormat="1" ht="13.5" customHeight="1" thickBot="1">
      <c r="B479" s="41"/>
      <c r="C479" s="392"/>
      <c r="D479" s="392"/>
      <c r="E479" s="392"/>
      <c r="F479" s="392"/>
      <c r="G479" s="44" t="s">
        <v>133</v>
      </c>
      <c r="H479" s="56">
        <f>SUM(H477:H478)</f>
        <v>0</v>
      </c>
      <c r="I479" s="1644" t="b">
        <f>H479=Summary!G50</f>
        <v>1</v>
      </c>
      <c r="J479" s="1645"/>
      <c r="K479" s="170">
        <f t="shared" ref="K479:Q479" si="65">SUM(K477:K478)</f>
        <v>0</v>
      </c>
      <c r="L479" s="151">
        <f t="shared" si="65"/>
        <v>0</v>
      </c>
      <c r="M479" s="151">
        <f t="shared" si="65"/>
        <v>0</v>
      </c>
      <c r="N479" s="151">
        <f t="shared" si="65"/>
        <v>0</v>
      </c>
      <c r="O479" s="151">
        <f t="shared" si="65"/>
        <v>0</v>
      </c>
      <c r="P479" s="151">
        <f t="shared" si="65"/>
        <v>0</v>
      </c>
      <c r="Q479" s="151">
        <f t="shared" si="65"/>
        <v>0</v>
      </c>
      <c r="R479" s="151">
        <f t="shared" ref="R479:AB479" si="66">SUM(R477:R478)</f>
        <v>0</v>
      </c>
      <c r="S479" s="151">
        <f t="shared" si="66"/>
        <v>0</v>
      </c>
      <c r="T479" s="151">
        <f t="shared" si="66"/>
        <v>0</v>
      </c>
      <c r="U479" s="151">
        <f t="shared" si="66"/>
        <v>0</v>
      </c>
      <c r="V479" s="151">
        <f t="shared" si="66"/>
        <v>0</v>
      </c>
      <c r="W479" s="151">
        <f>SUM(W477:W478)</f>
        <v>0</v>
      </c>
      <c r="X479" s="151">
        <f>SUM(X477:X478)</f>
        <v>0</v>
      </c>
      <c r="Y479" s="151">
        <f t="shared" ref="Y479" si="67">SUM(Y477:Y478)</f>
        <v>0</v>
      </c>
      <c r="Z479" s="151">
        <f t="shared" si="66"/>
        <v>0</v>
      </c>
      <c r="AA479" s="154"/>
      <c r="AB479" s="151">
        <f t="shared" si="66"/>
        <v>0</v>
      </c>
      <c r="AC479" s="151">
        <f>SUM(AC477:AC478)</f>
        <v>0</v>
      </c>
      <c r="AD479" s="953"/>
      <c r="AE479" s="953"/>
      <c r="AF479" s="953"/>
      <c r="AG479" s="1354"/>
      <c r="AH479" s="1354"/>
    </row>
    <row r="480" spans="1:34" ht="13.5" customHeight="1">
      <c r="A480" s="192"/>
      <c r="B480" s="40"/>
      <c r="C480" s="1648" t="str">
        <f>Budget!B496</f>
        <v>POST PRODUCTION</v>
      </c>
      <c r="D480" s="1648"/>
      <c r="E480" s="1648"/>
      <c r="F480" s="1648"/>
      <c r="G480" s="1648"/>
      <c r="H480" s="1648"/>
      <c r="I480" s="826"/>
      <c r="J480" s="826"/>
      <c r="K480" s="118"/>
      <c r="L480" s="118"/>
      <c r="M480" s="118"/>
      <c r="N480" s="118"/>
      <c r="O480" s="118"/>
      <c r="P480" s="118"/>
      <c r="Q480" s="118"/>
      <c r="R480" s="118"/>
      <c r="S480" s="118"/>
      <c r="T480" s="118"/>
      <c r="U480" s="118"/>
      <c r="V480" s="118"/>
      <c r="W480" s="118"/>
      <c r="X480" s="118"/>
      <c r="Y480" s="118"/>
      <c r="Z480" s="118"/>
      <c r="AA480" s="118"/>
      <c r="AB480" s="176"/>
      <c r="AC480" s="936"/>
      <c r="AD480" s="953"/>
      <c r="AE480" s="953"/>
      <c r="AF480" s="953"/>
      <c r="AG480" s="1354"/>
      <c r="AH480" s="1354"/>
    </row>
    <row r="481" spans="1:34" ht="13.5" customHeight="1">
      <c r="B481" s="122"/>
      <c r="C481" s="407" t="str">
        <f>Budget!B497</f>
        <v xml:space="preserve">FACILITY / EQUIPMENT HIRE </v>
      </c>
      <c r="D481" s="407"/>
      <c r="E481" s="407"/>
      <c r="F481" s="407"/>
      <c r="G481" s="407"/>
      <c r="H481" s="33"/>
      <c r="I481" s="827"/>
      <c r="J481" s="827"/>
      <c r="K481" s="125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612"/>
      <c r="AC481" s="938"/>
      <c r="AD481" s="953"/>
      <c r="AE481" s="953"/>
      <c r="AF481" s="953"/>
      <c r="AG481" s="1354"/>
      <c r="AH481" s="1354"/>
    </row>
    <row r="482" spans="1:34" ht="13.5" customHeight="1">
      <c r="A482" s="191"/>
      <c r="B482" s="29" t="str">
        <f>Budget!A498</f>
        <v>ZA01-01</v>
      </c>
      <c r="C482" s="403">
        <f>Budget!B498</f>
        <v>0</v>
      </c>
      <c r="D482" s="404"/>
      <c r="E482" s="404"/>
      <c r="F482" s="404"/>
      <c r="G482" s="405"/>
      <c r="H482" s="62">
        <f>Budget!K498</f>
        <v>0</v>
      </c>
      <c r="I482" s="830">
        <f>Budget!I498</f>
        <v>0</v>
      </c>
      <c r="J482" s="830">
        <f>Budget!J498</f>
        <v>0</v>
      </c>
      <c r="K482" s="552">
        <f>Budget!R498</f>
        <v>0</v>
      </c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60"/>
      <c r="Z482" s="60"/>
      <c r="AA482" s="58"/>
      <c r="AB482" s="59">
        <f>H482-SUM(K482:AA482)-AC482</f>
        <v>0</v>
      </c>
      <c r="AC482" s="171">
        <f>Budget!Q498</f>
        <v>0</v>
      </c>
      <c r="AD482" s="956"/>
      <c r="AE482" s="956"/>
      <c r="AF482" s="956"/>
      <c r="AG482" s="1410"/>
      <c r="AH482" s="1410"/>
    </row>
    <row r="483" spans="1:34" ht="13.5" customHeight="1">
      <c r="A483" s="191"/>
      <c r="B483" s="29" t="str">
        <f>Budget!A499</f>
        <v>ZA01-02</v>
      </c>
      <c r="C483" s="403">
        <f>Budget!B499</f>
        <v>0</v>
      </c>
      <c r="D483" s="404"/>
      <c r="E483" s="404"/>
      <c r="F483" s="404"/>
      <c r="G483" s="405"/>
      <c r="H483" s="62">
        <f>Budget!K499</f>
        <v>0</v>
      </c>
      <c r="I483" s="869">
        <f>Budget!I499</f>
        <v>0</v>
      </c>
      <c r="J483" s="869">
        <f>Budget!J499</f>
        <v>0</v>
      </c>
      <c r="K483" s="552">
        <f>Budget!R499</f>
        <v>0</v>
      </c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60"/>
      <c r="Z483" s="60"/>
      <c r="AA483" s="61"/>
      <c r="AB483" s="59">
        <f>H483-SUM(K483:AA483)-AC483</f>
        <v>0</v>
      </c>
      <c r="AC483" s="171">
        <f>Budget!Q499</f>
        <v>0</v>
      </c>
      <c r="AD483" s="956"/>
      <c r="AE483" s="956"/>
      <c r="AF483" s="956"/>
      <c r="AG483" s="1410"/>
      <c r="AH483" s="1410"/>
    </row>
    <row r="484" spans="1:34" ht="13.5" customHeight="1">
      <c r="A484" s="191"/>
      <c r="B484" s="29" t="str">
        <f>Budget!A500</f>
        <v>ZA01-03</v>
      </c>
      <c r="C484" s="403">
        <f>Budget!B500</f>
        <v>0</v>
      </c>
      <c r="D484" s="404"/>
      <c r="E484" s="404"/>
      <c r="F484" s="404"/>
      <c r="G484" s="405"/>
      <c r="H484" s="62">
        <f>Budget!K500</f>
        <v>0</v>
      </c>
      <c r="I484" s="869">
        <f>Budget!I500</f>
        <v>0</v>
      </c>
      <c r="J484" s="869">
        <f>Budget!J500</f>
        <v>0</v>
      </c>
      <c r="K484" s="552">
        <f>Budget!R500</f>
        <v>0</v>
      </c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60"/>
      <c r="Z484" s="60"/>
      <c r="AA484" s="61"/>
      <c r="AB484" s="59">
        <f t="shared" ref="AB484:AB486" si="68">H484-SUM(K484:AA484)-AC484</f>
        <v>0</v>
      </c>
      <c r="AC484" s="171">
        <f>Budget!Q500</f>
        <v>0</v>
      </c>
      <c r="AD484" s="956"/>
      <c r="AE484" s="956"/>
      <c r="AF484" s="956"/>
      <c r="AG484" s="1410"/>
      <c r="AH484" s="1410"/>
    </row>
    <row r="485" spans="1:34" ht="13.5" customHeight="1">
      <c r="A485" s="191"/>
      <c r="B485" s="29" t="str">
        <f>Budget!A501</f>
        <v>ZA01-04</v>
      </c>
      <c r="C485" s="403">
        <f>Budget!B501</f>
        <v>0</v>
      </c>
      <c r="D485" s="404"/>
      <c r="E485" s="404"/>
      <c r="F485" s="404"/>
      <c r="G485" s="405"/>
      <c r="H485" s="62">
        <f>Budget!K501</f>
        <v>0</v>
      </c>
      <c r="I485" s="869">
        <f>Budget!I501</f>
        <v>0</v>
      </c>
      <c r="J485" s="869">
        <f>Budget!J501</f>
        <v>0</v>
      </c>
      <c r="K485" s="552">
        <f>Budget!R501</f>
        <v>0</v>
      </c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60"/>
      <c r="Z485" s="60"/>
      <c r="AA485" s="61"/>
      <c r="AB485" s="59">
        <f t="shared" si="68"/>
        <v>0</v>
      </c>
      <c r="AC485" s="171">
        <f>Budget!Q501</f>
        <v>0</v>
      </c>
      <c r="AD485" s="956"/>
      <c r="AE485" s="956"/>
      <c r="AF485" s="956"/>
      <c r="AG485" s="1410"/>
      <c r="AH485" s="1410"/>
    </row>
    <row r="486" spans="1:34" ht="13.5" customHeight="1">
      <c r="A486" s="191"/>
      <c r="B486" s="29" t="str">
        <f>Budget!A502</f>
        <v>ZA01-05</v>
      </c>
      <c r="C486" s="403">
        <f>Budget!B502</f>
        <v>0</v>
      </c>
      <c r="D486" s="404"/>
      <c r="E486" s="404"/>
      <c r="F486" s="404"/>
      <c r="G486" s="405"/>
      <c r="H486" s="62">
        <f>Budget!K502</f>
        <v>0</v>
      </c>
      <c r="I486" s="869">
        <f>Budget!I502</f>
        <v>0</v>
      </c>
      <c r="J486" s="869">
        <f>Budget!J502</f>
        <v>0</v>
      </c>
      <c r="K486" s="552">
        <f>Budget!R502</f>
        <v>0</v>
      </c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60"/>
      <c r="Z486" s="60"/>
      <c r="AA486" s="61"/>
      <c r="AB486" s="59">
        <f t="shared" si="68"/>
        <v>0</v>
      </c>
      <c r="AC486" s="171">
        <f>Budget!Q502</f>
        <v>0</v>
      </c>
      <c r="AD486" s="956"/>
      <c r="AE486" s="956"/>
      <c r="AF486" s="956"/>
      <c r="AG486" s="1410"/>
      <c r="AH486" s="1410"/>
    </row>
    <row r="487" spans="1:34" ht="13.5" customHeight="1">
      <c r="A487" s="192"/>
      <c r="B487" s="122"/>
      <c r="C487" s="407" t="str">
        <f>Budget!B503</f>
        <v xml:space="preserve">CREW </v>
      </c>
      <c r="D487" s="407"/>
      <c r="E487" s="407"/>
      <c r="F487" s="407"/>
      <c r="G487" s="407"/>
      <c r="H487" s="33"/>
      <c r="I487" s="827"/>
      <c r="J487" s="827"/>
      <c r="K487" s="125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612"/>
      <c r="AC487" s="938"/>
      <c r="AD487" s="953"/>
      <c r="AE487" s="953"/>
      <c r="AF487" s="953"/>
      <c r="AG487" s="1354"/>
      <c r="AH487" s="1354"/>
    </row>
    <row r="488" spans="1:34" ht="13.5" customHeight="1">
      <c r="A488" s="191"/>
      <c r="B488" s="403">
        <f>Budget!A504</f>
        <v>0</v>
      </c>
      <c r="C488" s="1149"/>
      <c r="D488" s="404"/>
      <c r="E488" s="404"/>
      <c r="F488" s="404"/>
      <c r="G488" s="405"/>
      <c r="H488" s="62">
        <f>Budget!K504</f>
        <v>0</v>
      </c>
      <c r="I488" s="830">
        <f>Budget!I504</f>
        <v>0</v>
      </c>
      <c r="J488" s="830">
        <f>Budget!J504</f>
        <v>0</v>
      </c>
      <c r="K488" s="552">
        <f>Budget!R504</f>
        <v>0</v>
      </c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60"/>
      <c r="Z488" s="60"/>
      <c r="AA488" s="58"/>
      <c r="AB488" s="59">
        <f>H488-SUM(K488:AA488)-AC488</f>
        <v>0</v>
      </c>
      <c r="AC488" s="171">
        <f>Budget!Q504</f>
        <v>0</v>
      </c>
      <c r="AD488" s="956"/>
      <c r="AE488" s="956"/>
      <c r="AF488" s="956"/>
      <c r="AG488" s="1410"/>
      <c r="AH488" s="1410"/>
    </row>
    <row r="489" spans="1:34" ht="13.5" customHeight="1">
      <c r="A489" s="191"/>
      <c r="B489" s="403">
        <f>Budget!A505</f>
        <v>0</v>
      </c>
      <c r="C489" s="1149"/>
      <c r="D489" s="404"/>
      <c r="E489" s="404"/>
      <c r="F489" s="404"/>
      <c r="G489" s="405"/>
      <c r="H489" s="62">
        <f>Budget!K505</f>
        <v>0</v>
      </c>
      <c r="I489" s="869">
        <f>Budget!I505</f>
        <v>0</v>
      </c>
      <c r="J489" s="869">
        <f>Budget!J505</f>
        <v>0</v>
      </c>
      <c r="K489" s="552">
        <f>Budget!R505</f>
        <v>0</v>
      </c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60"/>
      <c r="Z489" s="60"/>
      <c r="AA489" s="61"/>
      <c r="AB489" s="59">
        <f>H489-SUM(K489:AA489)-AC489</f>
        <v>0</v>
      </c>
      <c r="AC489" s="171">
        <f>Budget!Q505</f>
        <v>0</v>
      </c>
      <c r="AD489" s="956"/>
      <c r="AE489" s="956"/>
      <c r="AF489" s="956"/>
      <c r="AG489" s="1410"/>
      <c r="AH489" s="1410"/>
    </row>
    <row r="490" spans="1:34" ht="13.5" customHeight="1">
      <c r="A490" s="191"/>
      <c r="B490" s="403">
        <f>Budget!A506</f>
        <v>0</v>
      </c>
      <c r="C490" s="1149"/>
      <c r="D490" s="404"/>
      <c r="E490" s="404"/>
      <c r="F490" s="404"/>
      <c r="G490" s="405"/>
      <c r="H490" s="62">
        <f>Budget!K506</f>
        <v>0</v>
      </c>
      <c r="I490" s="869">
        <f>Budget!I506</f>
        <v>0</v>
      </c>
      <c r="J490" s="869">
        <f>Budget!J506</f>
        <v>0</v>
      </c>
      <c r="K490" s="552">
        <f>Budget!R506</f>
        <v>0</v>
      </c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60"/>
      <c r="Z490" s="60"/>
      <c r="AA490" s="61"/>
      <c r="AB490" s="59">
        <f>H490-SUM(K490:AA490)-AC490</f>
        <v>0</v>
      </c>
      <c r="AC490" s="171">
        <f>Budget!Q506</f>
        <v>0</v>
      </c>
      <c r="AD490" s="956"/>
      <c r="AE490" s="956"/>
      <c r="AF490" s="956"/>
      <c r="AG490" s="1410"/>
      <c r="AH490" s="1410"/>
    </row>
    <row r="491" spans="1:34" ht="13.5" customHeight="1">
      <c r="A491" s="191"/>
      <c r="B491" s="403">
        <f>Budget!A507</f>
        <v>0</v>
      </c>
      <c r="C491" s="1149"/>
      <c r="D491" s="404"/>
      <c r="E491" s="404"/>
      <c r="F491" s="404"/>
      <c r="G491" s="405"/>
      <c r="H491" s="62">
        <f>Budget!K507</f>
        <v>0</v>
      </c>
      <c r="I491" s="869">
        <f>Budget!I507</f>
        <v>0</v>
      </c>
      <c r="J491" s="869">
        <f>Budget!J507</f>
        <v>0</v>
      </c>
      <c r="K491" s="552">
        <f>Budget!R507</f>
        <v>0</v>
      </c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60"/>
      <c r="Z491" s="60"/>
      <c r="AA491" s="61"/>
      <c r="AB491" s="59">
        <f>H491-SUM(K491:AA491)-AC491</f>
        <v>0</v>
      </c>
      <c r="AC491" s="171">
        <f>Budget!Q507</f>
        <v>0</v>
      </c>
      <c r="AD491" s="956"/>
      <c r="AE491" s="956"/>
      <c r="AF491" s="956"/>
      <c r="AG491" s="1410"/>
      <c r="AH491" s="1410"/>
    </row>
    <row r="492" spans="1:34" ht="13.5" customHeight="1">
      <c r="B492" s="403">
        <f>Budget!A508</f>
        <v>0</v>
      </c>
      <c r="C492" s="1149"/>
      <c r="D492" s="404"/>
      <c r="E492" s="404"/>
      <c r="F492" s="404"/>
      <c r="G492" s="405"/>
      <c r="H492" s="62">
        <f>Budget!K508</f>
        <v>0</v>
      </c>
      <c r="I492" s="869">
        <f>Budget!I508</f>
        <v>0</v>
      </c>
      <c r="J492" s="869">
        <f>Budget!J508</f>
        <v>0</v>
      </c>
      <c r="K492" s="552">
        <f>Budget!R508</f>
        <v>0</v>
      </c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60"/>
      <c r="Z492" s="60"/>
      <c r="AA492" s="61"/>
      <c r="AB492" s="59">
        <f>H492-SUM(K492:AA492)-AC492</f>
        <v>0</v>
      </c>
      <c r="AC492" s="171">
        <f>Budget!Q508</f>
        <v>0</v>
      </c>
      <c r="AD492" s="956"/>
      <c r="AE492" s="956"/>
      <c r="AF492" s="956"/>
      <c r="AG492" s="1410"/>
      <c r="AH492" s="1410"/>
    </row>
    <row r="493" spans="1:34" ht="13.5" customHeight="1">
      <c r="A493" s="192"/>
      <c r="B493" s="122"/>
      <c r="C493" s="407" t="str">
        <f>Budget!B509</f>
        <v>OTHER (e.g. Mood Music Search, etc.)</v>
      </c>
      <c r="D493" s="407"/>
      <c r="E493" s="407"/>
      <c r="F493" s="407"/>
      <c r="G493" s="407"/>
      <c r="H493" s="33"/>
      <c r="I493" s="827"/>
      <c r="J493" s="827"/>
      <c r="K493" s="125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612"/>
      <c r="AC493" s="938"/>
      <c r="AD493" s="953"/>
      <c r="AE493" s="953"/>
      <c r="AF493" s="953"/>
      <c r="AG493" s="1354"/>
      <c r="AH493" s="1354"/>
    </row>
    <row r="494" spans="1:34" ht="13.5" customHeight="1">
      <c r="B494" s="29" t="str">
        <f>Budget!A510</f>
        <v>ZA03-01</v>
      </c>
      <c r="C494" s="403">
        <f>Budget!B510</f>
        <v>0</v>
      </c>
      <c r="D494" s="404"/>
      <c r="E494" s="404"/>
      <c r="F494" s="404"/>
      <c r="G494" s="405"/>
      <c r="H494" s="62">
        <f>Budget!K510</f>
        <v>0</v>
      </c>
      <c r="I494" s="830">
        <f>Budget!I510</f>
        <v>0</v>
      </c>
      <c r="J494" s="830">
        <f>Budget!J510</f>
        <v>0</v>
      </c>
      <c r="K494" s="552">
        <f>Budget!R510</f>
        <v>0</v>
      </c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60"/>
      <c r="Z494" s="60"/>
      <c r="AA494" s="58"/>
      <c r="AB494" s="59">
        <f>H494-SUM(K494:AA494)-AC494</f>
        <v>0</v>
      </c>
      <c r="AC494" s="171">
        <f>Budget!Q510</f>
        <v>0</v>
      </c>
      <c r="AD494" s="956"/>
      <c r="AE494" s="956"/>
      <c r="AF494" s="956"/>
      <c r="AG494" s="1410"/>
      <c r="AH494" s="1410"/>
    </row>
    <row r="495" spans="1:34" ht="13.5" customHeight="1">
      <c r="A495" s="191"/>
      <c r="B495" s="29" t="str">
        <f>Budget!A511</f>
        <v>ZA03-02</v>
      </c>
      <c r="C495" s="403">
        <f>Budget!B511</f>
        <v>0</v>
      </c>
      <c r="D495" s="404"/>
      <c r="E495" s="404"/>
      <c r="F495" s="404"/>
      <c r="G495" s="405"/>
      <c r="H495" s="62">
        <f>Budget!K511</f>
        <v>0</v>
      </c>
      <c r="I495" s="869">
        <f>Budget!I511</f>
        <v>0</v>
      </c>
      <c r="J495" s="869">
        <f>Budget!J511</f>
        <v>0</v>
      </c>
      <c r="K495" s="552">
        <f>Budget!R511</f>
        <v>0</v>
      </c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60"/>
      <c r="Z495" s="60"/>
      <c r="AA495" s="61"/>
      <c r="AB495" s="59">
        <f>H495-SUM(K495:AA495)-AC495</f>
        <v>0</v>
      </c>
      <c r="AC495" s="171">
        <f>Budget!Q511</f>
        <v>0</v>
      </c>
      <c r="AD495" s="956"/>
      <c r="AE495" s="956"/>
      <c r="AF495" s="956"/>
      <c r="AG495" s="1410"/>
      <c r="AH495" s="1410"/>
    </row>
    <row r="496" spans="1:34" s="28" customFormat="1" ht="13.5" customHeight="1" thickBot="1">
      <c r="B496" s="41"/>
      <c r="C496" s="392"/>
      <c r="D496" s="392"/>
      <c r="E496" s="392"/>
      <c r="F496" s="392"/>
      <c r="G496" s="44" t="s">
        <v>133</v>
      </c>
      <c r="H496" s="56">
        <f>SUM(H481:H495)</f>
        <v>0</v>
      </c>
      <c r="I496" s="1644" t="b">
        <f>H496=Summary!G51</f>
        <v>1</v>
      </c>
      <c r="J496" s="1645"/>
      <c r="K496" s="170">
        <f t="shared" ref="K496:Z496" si="69">SUM(K481:K495)</f>
        <v>0</v>
      </c>
      <c r="L496" s="170">
        <f t="shared" si="69"/>
        <v>0</v>
      </c>
      <c r="M496" s="170">
        <f t="shared" si="69"/>
        <v>0</v>
      </c>
      <c r="N496" s="170">
        <f t="shared" si="69"/>
        <v>0</v>
      </c>
      <c r="O496" s="170">
        <f t="shared" si="69"/>
        <v>0</v>
      </c>
      <c r="P496" s="170">
        <f t="shared" si="69"/>
        <v>0</v>
      </c>
      <c r="Q496" s="170">
        <f t="shared" si="69"/>
        <v>0</v>
      </c>
      <c r="R496" s="170">
        <f t="shared" si="69"/>
        <v>0</v>
      </c>
      <c r="S496" s="170">
        <f t="shared" si="69"/>
        <v>0</v>
      </c>
      <c r="T496" s="170">
        <f t="shared" si="69"/>
        <v>0</v>
      </c>
      <c r="U496" s="170">
        <f t="shared" si="69"/>
        <v>0</v>
      </c>
      <c r="V496" s="170">
        <f t="shared" si="69"/>
        <v>0</v>
      </c>
      <c r="W496" s="170">
        <f t="shared" si="69"/>
        <v>0</v>
      </c>
      <c r="X496" s="170">
        <f t="shared" si="69"/>
        <v>0</v>
      </c>
      <c r="Y496" s="170">
        <f t="shared" si="69"/>
        <v>0</v>
      </c>
      <c r="Z496" s="170">
        <f t="shared" si="69"/>
        <v>0</v>
      </c>
      <c r="AA496" s="154"/>
      <c r="AB496" s="170">
        <f>SUM(AB481:AB495)</f>
        <v>0</v>
      </c>
      <c r="AC496" s="170">
        <f>SUM(AC481:AC495)</f>
        <v>0</v>
      </c>
      <c r="AD496" s="953"/>
      <c r="AE496" s="953"/>
      <c r="AF496" s="953"/>
      <c r="AG496" s="1354"/>
      <c r="AH496" s="1354"/>
    </row>
    <row r="497" spans="1:34" ht="13.5" customHeight="1">
      <c r="A497" s="192"/>
      <c r="B497" s="40"/>
      <c r="C497" s="1648" t="str">
        <f>Budget!B514</f>
        <v>LANGUAGE DUBBING &amp; PREVIEW</v>
      </c>
      <c r="D497" s="1648"/>
      <c r="E497" s="1648"/>
      <c r="F497" s="1648"/>
      <c r="G497" s="1648"/>
      <c r="H497" s="1648"/>
      <c r="I497" s="826"/>
      <c r="J497" s="826"/>
      <c r="K497" s="118"/>
      <c r="L497" s="118"/>
      <c r="M497" s="118"/>
      <c r="N497" s="118"/>
      <c r="O497" s="118"/>
      <c r="P497" s="118"/>
      <c r="Q497" s="118"/>
      <c r="R497" s="118"/>
      <c r="S497" s="118"/>
      <c r="T497" s="118"/>
      <c r="U497" s="118"/>
      <c r="V497" s="118"/>
      <c r="W497" s="118"/>
      <c r="X497" s="118"/>
      <c r="Y497" s="118"/>
      <c r="Z497" s="118"/>
      <c r="AA497" s="118"/>
      <c r="AB497" s="176"/>
      <c r="AC497" s="936"/>
      <c r="AD497" s="953"/>
      <c r="AE497" s="953"/>
      <c r="AF497" s="953"/>
      <c r="AG497" s="1354"/>
      <c r="AH497" s="1354"/>
    </row>
    <row r="498" spans="1:34" ht="13.5" customHeight="1">
      <c r="A498" s="192"/>
      <c r="B498" s="122"/>
      <c r="C498" s="408" t="str">
        <f>Budget!B515</f>
        <v>CREW</v>
      </c>
      <c r="D498" s="408"/>
      <c r="E498" s="408"/>
      <c r="F498" s="408"/>
      <c r="G498" s="408"/>
      <c r="H498" s="33"/>
      <c r="I498" s="827"/>
      <c r="J498" s="827"/>
      <c r="K498" s="125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174"/>
      <c r="AC498" s="937"/>
      <c r="AD498" s="953"/>
      <c r="AE498" s="953"/>
      <c r="AF498" s="953"/>
      <c r="AG498" s="1354"/>
      <c r="AH498" s="1354"/>
    </row>
    <row r="499" spans="1:34" ht="13.5" customHeight="1">
      <c r="A499" s="191"/>
      <c r="B499" s="417">
        <f>Budget!A516</f>
        <v>0</v>
      </c>
      <c r="C499" s="1149"/>
      <c r="D499" s="418"/>
      <c r="E499" s="418"/>
      <c r="F499" s="418"/>
      <c r="G499" s="419"/>
      <c r="H499" s="62">
        <f>Budget!K516</f>
        <v>0</v>
      </c>
      <c r="I499" s="873">
        <f>Budget!I516</f>
        <v>0</v>
      </c>
      <c r="J499" s="873">
        <f>Budget!J516</f>
        <v>0</v>
      </c>
      <c r="K499" s="552">
        <f>Budget!R516</f>
        <v>0</v>
      </c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64"/>
      <c r="Z499" s="64"/>
      <c r="AA499" s="58"/>
      <c r="AB499" s="59">
        <f>H499-SUM(K499:AA499)-AC499</f>
        <v>0</v>
      </c>
      <c r="AC499" s="171">
        <f>Budget!Q516</f>
        <v>0</v>
      </c>
      <c r="AD499" s="956"/>
      <c r="AE499" s="956"/>
      <c r="AF499" s="956"/>
      <c r="AG499" s="1410"/>
      <c r="AH499" s="1410"/>
    </row>
    <row r="500" spans="1:34" ht="13.5" customHeight="1">
      <c r="A500" s="191"/>
      <c r="B500" s="417">
        <f>Budget!A517</f>
        <v>0</v>
      </c>
      <c r="C500" s="1149"/>
      <c r="D500" s="418"/>
      <c r="E500" s="418"/>
      <c r="F500" s="418"/>
      <c r="G500" s="419"/>
      <c r="H500" s="62">
        <f>Budget!K517</f>
        <v>0</v>
      </c>
      <c r="I500" s="873">
        <f>Budget!I517</f>
        <v>0</v>
      </c>
      <c r="J500" s="873">
        <f>Budget!J517</f>
        <v>0</v>
      </c>
      <c r="K500" s="552">
        <f>Budget!R517</f>
        <v>0</v>
      </c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64"/>
      <c r="Z500" s="60"/>
      <c r="AA500" s="61"/>
      <c r="AB500" s="59">
        <f>H500-SUM(K500:AA500)-AC500</f>
        <v>0</v>
      </c>
      <c r="AC500" s="171">
        <f>Budget!Q517</f>
        <v>0</v>
      </c>
      <c r="AD500" s="956"/>
      <c r="AE500" s="956"/>
      <c r="AF500" s="956"/>
      <c r="AG500" s="1410"/>
      <c r="AH500" s="1410"/>
    </row>
    <row r="501" spans="1:34" ht="13.5" customHeight="1">
      <c r="A501" s="192"/>
      <c r="B501" s="194"/>
      <c r="C501" s="408" t="str">
        <f>Budget!B518</f>
        <v>EQUIPMENT HIRE</v>
      </c>
      <c r="D501" s="408"/>
      <c r="E501" s="408"/>
      <c r="F501" s="408"/>
      <c r="G501" s="408"/>
      <c r="H501" s="33"/>
      <c r="I501" s="33"/>
      <c r="J501" s="33"/>
      <c r="K501" s="125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612"/>
      <c r="AC501" s="938"/>
      <c r="AD501" s="953"/>
      <c r="AE501" s="953"/>
      <c r="AF501" s="953"/>
      <c r="AG501" s="1354"/>
      <c r="AH501" s="1354"/>
    </row>
    <row r="502" spans="1:34" ht="13.5" customHeight="1">
      <c r="A502" s="191"/>
      <c r="B502" s="193" t="str">
        <f>Budget!A519</f>
        <v>ZB02-01</v>
      </c>
      <c r="C502" s="1652">
        <f>Budget!B519</f>
        <v>0</v>
      </c>
      <c r="D502" s="1653"/>
      <c r="E502" s="1653"/>
      <c r="F502" s="1653"/>
      <c r="G502" s="1654"/>
      <c r="H502" s="62">
        <f>Budget!K519</f>
        <v>0</v>
      </c>
      <c r="I502" s="873">
        <f>Budget!I519</f>
        <v>0</v>
      </c>
      <c r="J502" s="873">
        <f>Budget!J519</f>
        <v>0</v>
      </c>
      <c r="K502" s="552">
        <f>Budget!R519</f>
        <v>0</v>
      </c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60"/>
      <c r="Z502" s="60"/>
      <c r="AA502" s="61"/>
      <c r="AB502" s="59">
        <f t="shared" ref="AB502:AB505" si="70">H502-SUM(K502:AA502)-AC502</f>
        <v>0</v>
      </c>
      <c r="AC502" s="171">
        <f>Budget!Q519</f>
        <v>0</v>
      </c>
      <c r="AD502" s="956"/>
      <c r="AE502" s="956"/>
      <c r="AF502" s="956"/>
      <c r="AG502" s="1410"/>
      <c r="AH502" s="1410"/>
    </row>
    <row r="503" spans="1:34" s="180" customFormat="1" ht="13.5" customHeight="1">
      <c r="A503" s="191"/>
      <c r="B503" s="193" t="str">
        <f>Budget!A520</f>
        <v>ZB02-02</v>
      </c>
      <c r="C503" s="1712">
        <f>Budget!B520</f>
        <v>0</v>
      </c>
      <c r="D503" s="1712"/>
      <c r="E503" s="1712"/>
      <c r="F503" s="1712"/>
      <c r="G503" s="1712"/>
      <c r="H503" s="62">
        <f>Budget!K520</f>
        <v>0</v>
      </c>
      <c r="I503" s="873">
        <f>Budget!I520</f>
        <v>0</v>
      </c>
      <c r="J503" s="873">
        <f>Budget!J520</f>
        <v>0</v>
      </c>
      <c r="K503" s="171">
        <f>Budget!R520</f>
        <v>0</v>
      </c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1"/>
      <c r="AB503" s="59">
        <f t="shared" si="70"/>
        <v>0</v>
      </c>
      <c r="AC503" s="171">
        <f>Budget!Q520</f>
        <v>0</v>
      </c>
      <c r="AD503" s="956"/>
      <c r="AE503" s="956"/>
      <c r="AF503" s="956"/>
      <c r="AG503" s="1410"/>
      <c r="AH503" s="1410"/>
    </row>
    <row r="504" spans="1:34" s="180" customFormat="1" ht="13.5" customHeight="1">
      <c r="A504" s="191"/>
      <c r="B504" s="193" t="str">
        <f>Budget!A521</f>
        <v>ZB02-03</v>
      </c>
      <c r="C504" s="1712">
        <f>Budget!B521</f>
        <v>0</v>
      </c>
      <c r="D504" s="1712"/>
      <c r="E504" s="1712"/>
      <c r="F504" s="1712"/>
      <c r="G504" s="1712"/>
      <c r="H504" s="62">
        <f>Budget!K521</f>
        <v>0</v>
      </c>
      <c r="I504" s="873">
        <f>Budget!I521</f>
        <v>0</v>
      </c>
      <c r="J504" s="873">
        <f>Budget!J521</f>
        <v>0</v>
      </c>
      <c r="K504" s="171">
        <f>Budget!R521</f>
        <v>0</v>
      </c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1"/>
      <c r="AB504" s="59">
        <f t="shared" si="70"/>
        <v>0</v>
      </c>
      <c r="AC504" s="171">
        <f>Budget!Q521</f>
        <v>0</v>
      </c>
      <c r="AD504" s="956"/>
      <c r="AE504" s="956"/>
      <c r="AF504" s="956"/>
      <c r="AG504" s="1410"/>
      <c r="AH504" s="1410"/>
    </row>
    <row r="505" spans="1:34" s="180" customFormat="1" ht="13.5" customHeight="1">
      <c r="A505" s="191"/>
      <c r="B505" s="193" t="str">
        <f>Budget!A522</f>
        <v>ZB02-04</v>
      </c>
      <c r="C505" s="1712">
        <f>Budget!B522</f>
        <v>0</v>
      </c>
      <c r="D505" s="1712"/>
      <c r="E505" s="1712"/>
      <c r="F505" s="1712"/>
      <c r="G505" s="1712"/>
      <c r="H505" s="62">
        <f>Budget!K522</f>
        <v>0</v>
      </c>
      <c r="I505" s="873">
        <f>Budget!I522</f>
        <v>0</v>
      </c>
      <c r="J505" s="873">
        <f>Budget!J522</f>
        <v>0</v>
      </c>
      <c r="K505" s="171">
        <f>Budget!R522</f>
        <v>0</v>
      </c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1"/>
      <c r="AB505" s="59">
        <f t="shared" si="70"/>
        <v>0</v>
      </c>
      <c r="AC505" s="171">
        <f>Budget!Q522</f>
        <v>0</v>
      </c>
      <c r="AD505" s="956"/>
      <c r="AE505" s="956"/>
      <c r="AF505" s="956"/>
      <c r="AG505" s="1410"/>
      <c r="AH505" s="1410"/>
    </row>
    <row r="506" spans="1:34" ht="13.5" customHeight="1">
      <c r="A506" s="191"/>
      <c r="B506" s="193" t="str">
        <f>Budget!A523</f>
        <v>ZB02-05</v>
      </c>
      <c r="C506" s="1652">
        <f>Budget!B523</f>
        <v>0</v>
      </c>
      <c r="D506" s="1653"/>
      <c r="E506" s="1653"/>
      <c r="F506" s="1653"/>
      <c r="G506" s="1654"/>
      <c r="H506" s="62">
        <f>Budget!K523</f>
        <v>0</v>
      </c>
      <c r="I506" s="873">
        <f>Budget!I523</f>
        <v>0</v>
      </c>
      <c r="J506" s="873">
        <f>Budget!J523</f>
        <v>0</v>
      </c>
      <c r="K506" s="552">
        <f>Budget!R523</f>
        <v>0</v>
      </c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60"/>
      <c r="Z506" s="60"/>
      <c r="AA506" s="61"/>
      <c r="AB506" s="59">
        <f>H506-SUM(K506:AA506)-AC506</f>
        <v>0</v>
      </c>
      <c r="AC506" s="171">
        <f>Budget!Q523</f>
        <v>0</v>
      </c>
      <c r="AD506" s="956"/>
      <c r="AE506" s="956"/>
      <c r="AF506" s="956"/>
      <c r="AG506" s="1410"/>
      <c r="AH506" s="1410"/>
    </row>
    <row r="507" spans="1:34" s="28" customFormat="1" ht="13.5" customHeight="1" thickBot="1">
      <c r="B507" s="41"/>
      <c r="C507" s="392"/>
      <c r="D507" s="392"/>
      <c r="E507" s="392"/>
      <c r="F507" s="392"/>
      <c r="G507" s="44" t="s">
        <v>133</v>
      </c>
      <c r="H507" s="56">
        <f>SUM(H499:H506)</f>
        <v>0</v>
      </c>
      <c r="I507" s="1644" t="b">
        <f>H507=Summary!G52</f>
        <v>1</v>
      </c>
      <c r="J507" s="1645"/>
      <c r="K507" s="170">
        <f t="shared" ref="K507:Z507" si="71">SUM(K499:K506)</f>
        <v>0</v>
      </c>
      <c r="L507" s="170">
        <f t="shared" si="71"/>
        <v>0</v>
      </c>
      <c r="M507" s="170">
        <f t="shared" si="71"/>
        <v>0</v>
      </c>
      <c r="N507" s="170">
        <f t="shared" si="71"/>
        <v>0</v>
      </c>
      <c r="O507" s="170">
        <f t="shared" si="71"/>
        <v>0</v>
      </c>
      <c r="P507" s="170">
        <f t="shared" si="71"/>
        <v>0</v>
      </c>
      <c r="Q507" s="170">
        <f t="shared" si="71"/>
        <v>0</v>
      </c>
      <c r="R507" s="170">
        <f t="shared" si="71"/>
        <v>0</v>
      </c>
      <c r="S507" s="170">
        <f t="shared" si="71"/>
        <v>0</v>
      </c>
      <c r="T507" s="170">
        <f t="shared" si="71"/>
        <v>0</v>
      </c>
      <c r="U507" s="170">
        <f t="shared" si="71"/>
        <v>0</v>
      </c>
      <c r="V507" s="170">
        <f t="shared" si="71"/>
        <v>0</v>
      </c>
      <c r="W507" s="170">
        <f t="shared" si="71"/>
        <v>0</v>
      </c>
      <c r="X507" s="170">
        <f t="shared" si="71"/>
        <v>0</v>
      </c>
      <c r="Y507" s="170">
        <f t="shared" si="71"/>
        <v>0</v>
      </c>
      <c r="Z507" s="170">
        <f t="shared" si="71"/>
        <v>0</v>
      </c>
      <c r="AA507" s="154"/>
      <c r="AB507" s="170">
        <f>SUM(AB499:AB506)</f>
        <v>0</v>
      </c>
      <c r="AC507" s="170">
        <f>SUM(AC499:AC506)</f>
        <v>0</v>
      </c>
      <c r="AD507" s="953"/>
      <c r="AE507" s="953"/>
      <c r="AF507" s="953"/>
      <c r="AG507" s="1354"/>
      <c r="AH507" s="1354"/>
    </row>
    <row r="508" spans="1:34" ht="13.5" customHeight="1">
      <c r="A508" s="192"/>
      <c r="B508" s="40"/>
      <c r="C508" s="1648" t="str">
        <f>Budget!B526</f>
        <v>OVERHEADS</v>
      </c>
      <c r="D508" s="1648"/>
      <c r="E508" s="1648"/>
      <c r="F508" s="1648"/>
      <c r="G508" s="1648"/>
      <c r="H508" s="1648"/>
      <c r="I508" s="826"/>
      <c r="J508" s="826"/>
      <c r="K508" s="118"/>
      <c r="L508" s="118"/>
      <c r="M508" s="118"/>
      <c r="N508" s="118"/>
      <c r="O508" s="118"/>
      <c r="P508" s="118"/>
      <c r="Q508" s="118"/>
      <c r="R508" s="118"/>
      <c r="S508" s="118"/>
      <c r="T508" s="118"/>
      <c r="U508" s="118"/>
      <c r="V508" s="118"/>
      <c r="W508" s="118"/>
      <c r="X508" s="118"/>
      <c r="Y508" s="118"/>
      <c r="Z508" s="118"/>
      <c r="AA508" s="118"/>
      <c r="AB508" s="176"/>
      <c r="AC508" s="936"/>
      <c r="AD508" s="953"/>
      <c r="AE508" s="953"/>
      <c r="AF508" s="953"/>
      <c r="AG508" s="1354"/>
      <c r="AH508" s="1354"/>
    </row>
    <row r="509" spans="1:34" ht="13.5" customHeight="1">
      <c r="A509" s="191"/>
      <c r="B509" s="29" t="str">
        <f>Budget!A527</f>
        <v>ZC01</v>
      </c>
      <c r="C509" s="403" t="str">
        <f>Budget!B527</f>
        <v>OFFICE COSTS</v>
      </c>
      <c r="D509" s="404"/>
      <c r="E509" s="404"/>
      <c r="F509" s="404"/>
      <c r="G509" s="405"/>
      <c r="H509" s="62">
        <f>Budget!K527</f>
        <v>0</v>
      </c>
      <c r="I509" s="830">
        <f>Budget!I527</f>
        <v>0</v>
      </c>
      <c r="J509" s="830" t="str">
        <f>Budget!J527</f>
        <v>weeks</v>
      </c>
      <c r="K509" s="552">
        <f>Budget!R527</f>
        <v>0</v>
      </c>
      <c r="L509" s="57"/>
      <c r="M509" s="57"/>
      <c r="N509" s="57"/>
      <c r="O509" s="57"/>
      <c r="P509" s="60"/>
      <c r="Q509" s="57"/>
      <c r="R509" s="57"/>
      <c r="S509" s="57"/>
      <c r="T509" s="57"/>
      <c r="U509" s="57"/>
      <c r="V509" s="57"/>
      <c r="W509" s="57"/>
      <c r="X509" s="57"/>
      <c r="Y509" s="60"/>
      <c r="Z509" s="60"/>
      <c r="AA509" s="58"/>
      <c r="AB509" s="59">
        <f>H509-SUM(K509:AA509)-AC509</f>
        <v>0</v>
      </c>
      <c r="AC509" s="171">
        <f>Budget!Q527</f>
        <v>0</v>
      </c>
      <c r="AD509" s="956"/>
      <c r="AE509" s="956"/>
      <c r="AF509" s="956"/>
      <c r="AG509" s="1410"/>
      <c r="AH509" s="1410"/>
    </row>
    <row r="510" spans="1:34" ht="13.5" customHeight="1">
      <c r="A510" s="191"/>
      <c r="B510" s="29" t="str">
        <f>Budget!A528</f>
        <v>ZC02</v>
      </c>
      <c r="C510" s="403" t="str">
        <f>Budget!B528</f>
        <v>BANK CHARGES</v>
      </c>
      <c r="D510" s="404"/>
      <c r="E510" s="404"/>
      <c r="F510" s="404"/>
      <c r="G510" s="405"/>
      <c r="H510" s="62">
        <f>Budget!K528</f>
        <v>0</v>
      </c>
      <c r="I510" s="869">
        <f>Budget!I528</f>
        <v>0</v>
      </c>
      <c r="J510" s="869">
        <f>Budget!J528</f>
        <v>0</v>
      </c>
      <c r="K510" s="552">
        <f>Budget!R528</f>
        <v>0</v>
      </c>
      <c r="L510" s="57"/>
      <c r="M510" s="57"/>
      <c r="N510" s="57"/>
      <c r="O510" s="57"/>
      <c r="P510" s="60"/>
      <c r="Q510" s="57"/>
      <c r="R510" s="57"/>
      <c r="S510" s="57"/>
      <c r="T510" s="57"/>
      <c r="U510" s="57"/>
      <c r="V510" s="57"/>
      <c r="W510" s="57"/>
      <c r="X510" s="57"/>
      <c r="Y510" s="60"/>
      <c r="Z510" s="60"/>
      <c r="AA510" s="61"/>
      <c r="AB510" s="59">
        <f t="shared" ref="AB510:AB522" si="72">H510-SUM(K510:AA510)-AC510</f>
        <v>0</v>
      </c>
      <c r="AC510" s="171">
        <f>Budget!Q528</f>
        <v>0</v>
      </c>
      <c r="AD510" s="956"/>
      <c r="AE510" s="956"/>
      <c r="AF510" s="956"/>
      <c r="AG510" s="1410"/>
      <c r="AH510" s="1410"/>
    </row>
    <row r="511" spans="1:34" ht="13.5" customHeight="1">
      <c r="A511" s="191"/>
      <c r="B511" s="403">
        <f>Budget!A529</f>
        <v>0</v>
      </c>
      <c r="C511" s="1149"/>
      <c r="D511" s="404"/>
      <c r="E511" s="404"/>
      <c r="F511" s="404"/>
      <c r="G511" s="405"/>
      <c r="H511" s="62">
        <f>Budget!K529</f>
        <v>0</v>
      </c>
      <c r="I511" s="869">
        <f>Budget!I529</f>
        <v>0</v>
      </c>
      <c r="J511" s="869">
        <f>Budget!J529</f>
        <v>0</v>
      </c>
      <c r="K511" s="552">
        <f>Budget!R529</f>
        <v>0</v>
      </c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60"/>
      <c r="Z511" s="60"/>
      <c r="AA511" s="61"/>
      <c r="AB511" s="59">
        <f t="shared" si="72"/>
        <v>0</v>
      </c>
      <c r="AC511" s="171">
        <f>Budget!Q529</f>
        <v>0</v>
      </c>
      <c r="AD511" s="956"/>
      <c r="AE511" s="956"/>
      <c r="AF511" s="956"/>
      <c r="AG511" s="1410"/>
      <c r="AH511" s="1410"/>
    </row>
    <row r="512" spans="1:34" ht="13.5" customHeight="1">
      <c r="A512" s="191"/>
      <c r="B512" s="403">
        <f>Budget!A530</f>
        <v>0</v>
      </c>
      <c r="C512" s="1149"/>
      <c r="D512" s="404"/>
      <c r="E512" s="404"/>
      <c r="F512" s="404"/>
      <c r="G512" s="405"/>
      <c r="H512" s="62">
        <f>Budget!K530</f>
        <v>0</v>
      </c>
      <c r="I512" s="869">
        <f>Budget!I530</f>
        <v>0</v>
      </c>
      <c r="J512" s="869">
        <f>Budget!J530</f>
        <v>0</v>
      </c>
      <c r="K512" s="552">
        <f>Budget!R530</f>
        <v>0</v>
      </c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60"/>
      <c r="Z512" s="60"/>
      <c r="AA512" s="61"/>
      <c r="AB512" s="59">
        <f t="shared" si="72"/>
        <v>0</v>
      </c>
      <c r="AC512" s="171">
        <f>Budget!Q530</f>
        <v>0</v>
      </c>
      <c r="AD512" s="956"/>
      <c r="AE512" s="956"/>
      <c r="AF512" s="956"/>
      <c r="AG512" s="1410"/>
      <c r="AH512" s="1410"/>
    </row>
    <row r="513" spans="1:34" ht="13.5" customHeight="1">
      <c r="A513" s="191"/>
      <c r="B513" s="403">
        <f>Budget!A531</f>
        <v>0</v>
      </c>
      <c r="C513" s="1149"/>
      <c r="D513" s="404"/>
      <c r="E513" s="404"/>
      <c r="F513" s="404"/>
      <c r="G513" s="405"/>
      <c r="H513" s="62">
        <f>Budget!K531</f>
        <v>0</v>
      </c>
      <c r="I513" s="869">
        <f>Budget!I531</f>
        <v>0</v>
      </c>
      <c r="J513" s="869">
        <f>Budget!J531</f>
        <v>0</v>
      </c>
      <c r="K513" s="552">
        <f>Budget!R531</f>
        <v>0</v>
      </c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60"/>
      <c r="Z513" s="60"/>
      <c r="AA513" s="61"/>
      <c r="AB513" s="59">
        <f t="shared" si="72"/>
        <v>0</v>
      </c>
      <c r="AC513" s="171">
        <f>Budget!Q531</f>
        <v>0</v>
      </c>
      <c r="AD513" s="956"/>
      <c r="AE513" s="956"/>
      <c r="AF513" s="956"/>
      <c r="AG513" s="1410"/>
      <c r="AH513" s="1410"/>
    </row>
    <row r="514" spans="1:34" ht="13.5" customHeight="1">
      <c r="A514" s="191"/>
      <c r="B514" s="403">
        <f>Budget!A532</f>
        <v>0</v>
      </c>
      <c r="C514" s="1149"/>
      <c r="D514" s="404"/>
      <c r="E514" s="404"/>
      <c r="F514" s="404"/>
      <c r="G514" s="405"/>
      <c r="H514" s="62">
        <f>Budget!K532</f>
        <v>0</v>
      </c>
      <c r="I514" s="869">
        <f>Budget!I532</f>
        <v>0</v>
      </c>
      <c r="J514" s="869">
        <f>Budget!J532</f>
        <v>0</v>
      </c>
      <c r="K514" s="552">
        <f>Budget!R532</f>
        <v>0</v>
      </c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60"/>
      <c r="Z514" s="60"/>
      <c r="AA514" s="61"/>
      <c r="AB514" s="59">
        <f t="shared" si="72"/>
        <v>0</v>
      </c>
      <c r="AC514" s="171">
        <f>Budget!Q532</f>
        <v>0</v>
      </c>
      <c r="AD514" s="956"/>
      <c r="AE514" s="956"/>
      <c r="AF514" s="956"/>
      <c r="AG514" s="1410"/>
      <c r="AH514" s="1410"/>
    </row>
    <row r="515" spans="1:34" ht="13.5" customHeight="1">
      <c r="A515" s="191"/>
      <c r="B515" s="403">
        <f>Budget!A533</f>
        <v>0</v>
      </c>
      <c r="C515" s="1149"/>
      <c r="D515" s="404"/>
      <c r="E515" s="404"/>
      <c r="F515" s="404"/>
      <c r="G515" s="405"/>
      <c r="H515" s="62">
        <f>Budget!K533</f>
        <v>0</v>
      </c>
      <c r="I515" s="869">
        <f>Budget!I533</f>
        <v>0</v>
      </c>
      <c r="J515" s="869">
        <f>Budget!J533</f>
        <v>0</v>
      </c>
      <c r="K515" s="552">
        <f>Budget!R533</f>
        <v>0</v>
      </c>
      <c r="L515" s="57"/>
      <c r="M515" s="57"/>
      <c r="N515" s="57"/>
      <c r="O515" s="57"/>
      <c r="P515" s="60"/>
      <c r="Q515" s="57"/>
      <c r="R515" s="57"/>
      <c r="S515" s="57"/>
      <c r="T515" s="57"/>
      <c r="U515" s="57"/>
      <c r="V515" s="57"/>
      <c r="W515" s="57"/>
      <c r="X515" s="57"/>
      <c r="Y515" s="60"/>
      <c r="Z515" s="60"/>
      <c r="AA515" s="61"/>
      <c r="AB515" s="59">
        <f t="shared" si="72"/>
        <v>0</v>
      </c>
      <c r="AC515" s="171">
        <f>Budget!Q533</f>
        <v>0</v>
      </c>
      <c r="AD515" s="956"/>
      <c r="AE515" s="956"/>
      <c r="AF515" s="956"/>
      <c r="AG515" s="1410"/>
      <c r="AH515" s="1410"/>
    </row>
    <row r="516" spans="1:34" ht="13.5" customHeight="1">
      <c r="B516" s="403">
        <f>Budget!A534</f>
        <v>0</v>
      </c>
      <c r="C516" s="1149"/>
      <c r="D516" s="404"/>
      <c r="E516" s="404"/>
      <c r="F516" s="404"/>
      <c r="G516" s="405"/>
      <c r="H516" s="62">
        <f>Budget!K534</f>
        <v>0</v>
      </c>
      <c r="I516" s="869">
        <f>Budget!I534</f>
        <v>0</v>
      </c>
      <c r="J516" s="869">
        <f>Budget!J534</f>
        <v>0</v>
      </c>
      <c r="K516" s="552">
        <f>Budget!R534</f>
        <v>0</v>
      </c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60"/>
      <c r="Z516" s="60"/>
      <c r="AA516" s="61"/>
      <c r="AB516" s="59">
        <f t="shared" si="72"/>
        <v>0</v>
      </c>
      <c r="AC516" s="171">
        <f>Budget!Q534</f>
        <v>0</v>
      </c>
      <c r="AD516" s="956"/>
      <c r="AE516" s="956"/>
      <c r="AF516" s="956"/>
      <c r="AG516" s="1410"/>
      <c r="AH516" s="1410"/>
    </row>
    <row r="517" spans="1:34" ht="13.5" customHeight="1">
      <c r="B517" s="403">
        <f>Budget!A535</f>
        <v>0</v>
      </c>
      <c r="C517" s="1149"/>
      <c r="D517" s="404"/>
      <c r="E517" s="404"/>
      <c r="F517" s="404"/>
      <c r="G517" s="405"/>
      <c r="H517" s="62">
        <f>Budget!K535</f>
        <v>0</v>
      </c>
      <c r="I517" s="869">
        <f>Budget!I535</f>
        <v>0</v>
      </c>
      <c r="J517" s="869">
        <f>Budget!J535</f>
        <v>0</v>
      </c>
      <c r="K517" s="552">
        <f>Budget!R535</f>
        <v>0</v>
      </c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60"/>
      <c r="Z517" s="60"/>
      <c r="AA517" s="61"/>
      <c r="AB517" s="59">
        <f t="shared" si="72"/>
        <v>0</v>
      </c>
      <c r="AC517" s="171">
        <f>Budget!Q535</f>
        <v>0</v>
      </c>
      <c r="AD517" s="956"/>
      <c r="AE517" s="956"/>
      <c r="AF517" s="956"/>
      <c r="AG517" s="1410"/>
      <c r="AH517" s="1410"/>
    </row>
    <row r="518" spans="1:34" ht="13.5" customHeight="1">
      <c r="A518" s="191"/>
      <c r="B518" s="403">
        <f>Budget!A536</f>
        <v>0</v>
      </c>
      <c r="C518" s="1149"/>
      <c r="D518" s="404"/>
      <c r="E518" s="404"/>
      <c r="F518" s="404"/>
      <c r="G518" s="405"/>
      <c r="H518" s="62">
        <f>Budget!K536</f>
        <v>0</v>
      </c>
      <c r="I518" s="869">
        <f>Budget!I536</f>
        <v>0</v>
      </c>
      <c r="J518" s="869">
        <f>Budget!J536</f>
        <v>0</v>
      </c>
      <c r="K518" s="552">
        <f>Budget!R536</f>
        <v>0</v>
      </c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60"/>
      <c r="Z518" s="60"/>
      <c r="AA518" s="61"/>
      <c r="AB518" s="59">
        <f t="shared" si="72"/>
        <v>0</v>
      </c>
      <c r="AC518" s="171">
        <f>Budget!Q536</f>
        <v>0</v>
      </c>
      <c r="AD518" s="956"/>
      <c r="AE518" s="956"/>
      <c r="AF518" s="956"/>
      <c r="AG518" s="1410"/>
      <c r="AH518" s="1410"/>
    </row>
    <row r="519" spans="1:34" ht="13.5" customHeight="1">
      <c r="A519" s="191"/>
      <c r="B519" s="403">
        <f>Budget!A537</f>
        <v>0</v>
      </c>
      <c r="C519" s="1149"/>
      <c r="D519" s="404"/>
      <c r="E519" s="404"/>
      <c r="F519" s="404"/>
      <c r="G519" s="405"/>
      <c r="H519" s="62">
        <f>Budget!K537</f>
        <v>0</v>
      </c>
      <c r="I519" s="869">
        <f>Budget!I537</f>
        <v>0</v>
      </c>
      <c r="J519" s="869">
        <f>Budget!J537</f>
        <v>0</v>
      </c>
      <c r="K519" s="552">
        <f>Budget!R537</f>
        <v>0</v>
      </c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60"/>
      <c r="Z519" s="60"/>
      <c r="AA519" s="61"/>
      <c r="AB519" s="59">
        <f t="shared" si="72"/>
        <v>0</v>
      </c>
      <c r="AC519" s="171">
        <f>Budget!Q537</f>
        <v>0</v>
      </c>
      <c r="AD519" s="956"/>
      <c r="AE519" s="956"/>
      <c r="AF519" s="956"/>
      <c r="AG519" s="1410"/>
      <c r="AH519" s="1410"/>
    </row>
    <row r="520" spans="1:34" ht="13.5" customHeight="1">
      <c r="B520" s="403">
        <f>Budget!A538</f>
        <v>0</v>
      </c>
      <c r="C520" s="1149"/>
      <c r="D520" s="404"/>
      <c r="E520" s="404"/>
      <c r="F520" s="404"/>
      <c r="G520" s="405"/>
      <c r="H520" s="62">
        <f>Budget!K538</f>
        <v>0</v>
      </c>
      <c r="I520" s="869">
        <f>Budget!I538</f>
        <v>0</v>
      </c>
      <c r="J520" s="869">
        <f>Budget!J538</f>
        <v>0</v>
      </c>
      <c r="K520" s="552">
        <f>Budget!R538</f>
        <v>0</v>
      </c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60"/>
      <c r="Z520" s="60"/>
      <c r="AA520" s="61"/>
      <c r="AB520" s="59">
        <f t="shared" si="72"/>
        <v>0</v>
      </c>
      <c r="AC520" s="171">
        <f>Budget!Q538</f>
        <v>0</v>
      </c>
      <c r="AD520" s="956"/>
      <c r="AE520" s="956"/>
      <c r="AF520" s="956"/>
      <c r="AG520" s="1410"/>
      <c r="AH520" s="1410"/>
    </row>
    <row r="521" spans="1:34" ht="13.5" customHeight="1">
      <c r="B521" s="29" t="str">
        <f>Budget!A539</f>
        <v>ZC24</v>
      </c>
      <c r="C521" s="403" t="str">
        <f>Budget!B539</f>
        <v>BOOKING FEES - TALENT</v>
      </c>
      <c r="D521" s="404"/>
      <c r="E521" s="404"/>
      <c r="F521" s="404"/>
      <c r="G521" s="405"/>
      <c r="H521" s="62">
        <f>Budget!K539</f>
        <v>0</v>
      </c>
      <c r="I521" s="869">
        <f>Budget!I539</f>
        <v>0</v>
      </c>
      <c r="J521" s="869">
        <f>Budget!J539</f>
        <v>0</v>
      </c>
      <c r="K521" s="552">
        <f>Budget!R539</f>
        <v>0</v>
      </c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60"/>
      <c r="Z521" s="60"/>
      <c r="AA521" s="61"/>
      <c r="AB521" s="59">
        <f t="shared" si="72"/>
        <v>0</v>
      </c>
      <c r="AC521" s="171">
        <f>Budget!Q539</f>
        <v>0</v>
      </c>
      <c r="AD521" s="956"/>
      <c r="AE521" s="956"/>
      <c r="AF521" s="956"/>
      <c r="AG521" s="1410"/>
      <c r="AH521" s="1410"/>
    </row>
    <row r="522" spans="1:34" ht="13.5" customHeight="1">
      <c r="B522" s="29" t="str">
        <f>Budget!A540</f>
        <v>ZC25</v>
      </c>
      <c r="C522" s="403" t="str">
        <f>Budget!B540</f>
        <v>BOOKING FEES - CREW</v>
      </c>
      <c r="D522" s="404"/>
      <c r="E522" s="404"/>
      <c r="F522" s="404"/>
      <c r="G522" s="405"/>
      <c r="H522" s="62">
        <f>Budget!K540</f>
        <v>0</v>
      </c>
      <c r="I522" s="869">
        <f>Budget!I540</f>
        <v>0</v>
      </c>
      <c r="J522" s="869">
        <f>Budget!J540</f>
        <v>0</v>
      </c>
      <c r="K522" s="552">
        <f>Budget!R540</f>
        <v>0</v>
      </c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60"/>
      <c r="Z522" s="60"/>
      <c r="AA522" s="61"/>
      <c r="AB522" s="59">
        <f t="shared" si="72"/>
        <v>0</v>
      </c>
      <c r="AC522" s="171">
        <f>Budget!Q540</f>
        <v>0</v>
      </c>
      <c r="AD522" s="956"/>
      <c r="AE522" s="956"/>
      <c r="AF522" s="956"/>
      <c r="AG522" s="1410"/>
      <c r="AH522" s="1410"/>
    </row>
    <row r="523" spans="1:34" ht="13.5" customHeight="1">
      <c r="A523" s="192"/>
      <c r="B523" s="122"/>
      <c r="C523" s="408" t="str">
        <f>Budget!B541</f>
        <v>PURCHASES: ASSETS</v>
      </c>
      <c r="D523" s="408"/>
      <c r="E523" s="408"/>
      <c r="F523" s="408"/>
      <c r="G523" s="408"/>
      <c r="H523" s="33"/>
      <c r="I523" s="33"/>
      <c r="J523" s="33"/>
      <c r="K523" s="125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612"/>
      <c r="AC523" s="938"/>
      <c r="AD523" s="953"/>
      <c r="AE523" s="953"/>
      <c r="AF523" s="953"/>
      <c r="AG523" s="1354"/>
      <c r="AH523" s="1354"/>
    </row>
    <row r="524" spans="1:34" ht="13.5" customHeight="1">
      <c r="B524" s="29" t="str">
        <f>Budget!A542</f>
        <v>ZC02-01</v>
      </c>
      <c r="C524" s="403">
        <f>Budget!B542</f>
        <v>0</v>
      </c>
      <c r="D524" s="404"/>
      <c r="E524" s="404"/>
      <c r="F524" s="404"/>
      <c r="G524" s="405"/>
      <c r="H524" s="62">
        <f>Budget!K542</f>
        <v>0</v>
      </c>
      <c r="I524" s="869">
        <f>Budget!I542</f>
        <v>0</v>
      </c>
      <c r="J524" s="869">
        <f>Budget!J542</f>
        <v>0</v>
      </c>
      <c r="K524" s="552">
        <f>Budget!R542</f>
        <v>0</v>
      </c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60"/>
      <c r="Z524" s="60"/>
      <c r="AA524" s="58"/>
      <c r="AB524" s="59">
        <f>H524-SUM(K524:AA524)-AC524</f>
        <v>0</v>
      </c>
      <c r="AC524" s="171">
        <f>Budget!Q542</f>
        <v>0</v>
      </c>
      <c r="AD524" s="956"/>
      <c r="AE524" s="956"/>
      <c r="AF524" s="956"/>
      <c r="AG524" s="1410"/>
      <c r="AH524" s="1410"/>
    </row>
    <row r="525" spans="1:34" ht="13.5" customHeight="1">
      <c r="A525" s="191"/>
      <c r="B525" s="29" t="str">
        <f>Budget!A543</f>
        <v>ZC02-02</v>
      </c>
      <c r="C525" s="403">
        <f>Budget!B543</f>
        <v>0</v>
      </c>
      <c r="D525" s="404"/>
      <c r="E525" s="404"/>
      <c r="F525" s="404"/>
      <c r="G525" s="405"/>
      <c r="H525" s="62">
        <f>Budget!K543</f>
        <v>0</v>
      </c>
      <c r="I525" s="869">
        <f>Budget!I543</f>
        <v>0</v>
      </c>
      <c r="J525" s="869">
        <f>Budget!J543</f>
        <v>0</v>
      </c>
      <c r="K525" s="552">
        <f>Budget!R543</f>
        <v>0</v>
      </c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60"/>
      <c r="Z525" s="60"/>
      <c r="AA525" s="61"/>
      <c r="AB525" s="59">
        <f>H525-SUM(K525:AA525)-AC525</f>
        <v>0</v>
      </c>
      <c r="AC525" s="171">
        <f>Budget!Q543</f>
        <v>0</v>
      </c>
      <c r="AD525" s="956"/>
      <c r="AE525" s="956"/>
      <c r="AF525" s="956"/>
      <c r="AG525" s="1410"/>
      <c r="AH525" s="1410"/>
    </row>
    <row r="526" spans="1:34" ht="13.5" customHeight="1">
      <c r="A526" s="192"/>
      <c r="B526" s="122"/>
      <c r="C526" s="408" t="str">
        <f>Budget!B544</f>
        <v>PURCHASES: CONSUMABLES</v>
      </c>
      <c r="D526" s="408"/>
      <c r="E526" s="408"/>
      <c r="F526" s="408"/>
      <c r="G526" s="408"/>
      <c r="H526" s="33"/>
      <c r="I526" s="33"/>
      <c r="J526" s="33"/>
      <c r="K526" s="125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612"/>
      <c r="AC526" s="938"/>
      <c r="AD526" s="953"/>
      <c r="AE526" s="953"/>
      <c r="AF526" s="953"/>
      <c r="AG526" s="1354"/>
      <c r="AH526" s="1354"/>
    </row>
    <row r="527" spans="1:34" ht="13.5" customHeight="1">
      <c r="A527" s="191"/>
      <c r="B527" s="29" t="str">
        <f>Budget!A545</f>
        <v>ZC03-01</v>
      </c>
      <c r="C527" s="403">
        <f>Budget!B545</f>
        <v>0</v>
      </c>
      <c r="D527" s="404"/>
      <c r="E527" s="404"/>
      <c r="F527" s="404"/>
      <c r="G527" s="405"/>
      <c r="H527" s="62">
        <f>Budget!K545</f>
        <v>0</v>
      </c>
      <c r="I527" s="869">
        <f>Budget!I545</f>
        <v>0</v>
      </c>
      <c r="J527" s="869">
        <f>Budget!J545</f>
        <v>0</v>
      </c>
      <c r="K527" s="552">
        <f>Budget!R545</f>
        <v>0</v>
      </c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60"/>
      <c r="Z527" s="60"/>
      <c r="AA527" s="58"/>
      <c r="AB527" s="59">
        <f>H527-SUM(K527:AA527)-AC527</f>
        <v>0</v>
      </c>
      <c r="AC527" s="171">
        <f>Budget!Q545</f>
        <v>0</v>
      </c>
      <c r="AD527" s="956"/>
      <c r="AE527" s="956"/>
      <c r="AF527" s="956"/>
      <c r="AG527" s="1410"/>
      <c r="AH527" s="1410"/>
    </row>
    <row r="528" spans="1:34" ht="13.5" customHeight="1">
      <c r="A528" s="191"/>
      <c r="B528" s="29" t="str">
        <f>Budget!A546</f>
        <v>ZC03-02</v>
      </c>
      <c r="C528" s="403">
        <f>Budget!B546</f>
        <v>0</v>
      </c>
      <c r="D528" s="404"/>
      <c r="E528" s="404"/>
      <c r="F528" s="404"/>
      <c r="G528" s="405"/>
      <c r="H528" s="62">
        <f>Budget!K546</f>
        <v>0</v>
      </c>
      <c r="I528" s="869">
        <f>Budget!I546</f>
        <v>0</v>
      </c>
      <c r="J528" s="869">
        <f>Budget!J546</f>
        <v>0</v>
      </c>
      <c r="K528" s="552">
        <f>Budget!R546</f>
        <v>0</v>
      </c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60"/>
      <c r="Z528" s="60"/>
      <c r="AA528" s="61"/>
      <c r="AB528" s="59">
        <f>H528-SUM(K528:AA528)-AC528</f>
        <v>0</v>
      </c>
      <c r="AC528" s="171">
        <f>Budget!Q546</f>
        <v>0</v>
      </c>
      <c r="AD528" s="956"/>
      <c r="AE528" s="956"/>
      <c r="AF528" s="956"/>
      <c r="AG528" s="1410"/>
      <c r="AH528" s="1410"/>
    </row>
    <row r="529" spans="1:35" s="28" customFormat="1" ht="13.5" customHeight="1" thickBot="1">
      <c r="B529" s="41"/>
      <c r="C529" s="392"/>
      <c r="D529" s="392"/>
      <c r="E529" s="392"/>
      <c r="F529" s="392"/>
      <c r="G529" s="44" t="s">
        <v>133</v>
      </c>
      <c r="H529" s="56">
        <f>SUM(H509:H528)</f>
        <v>0</v>
      </c>
      <c r="I529" s="1642" t="b">
        <f>H529=Summary!G53</f>
        <v>1</v>
      </c>
      <c r="J529" s="1643"/>
      <c r="K529" s="170">
        <f>SUM(K509:K528)</f>
        <v>0</v>
      </c>
      <c r="L529" s="170">
        <f t="shared" ref="L529:AC529" si="73">SUM(L509:L528)</f>
        <v>0</v>
      </c>
      <c r="M529" s="170">
        <f t="shared" si="73"/>
        <v>0</v>
      </c>
      <c r="N529" s="170">
        <f t="shared" si="73"/>
        <v>0</v>
      </c>
      <c r="O529" s="170">
        <f t="shared" si="73"/>
        <v>0</v>
      </c>
      <c r="P529" s="170">
        <f t="shared" si="73"/>
        <v>0</v>
      </c>
      <c r="Q529" s="170">
        <f t="shared" si="73"/>
        <v>0</v>
      </c>
      <c r="R529" s="170">
        <f t="shared" si="73"/>
        <v>0</v>
      </c>
      <c r="S529" s="170">
        <f t="shared" si="73"/>
        <v>0</v>
      </c>
      <c r="T529" s="170">
        <f t="shared" si="73"/>
        <v>0</v>
      </c>
      <c r="U529" s="170">
        <f t="shared" si="73"/>
        <v>0</v>
      </c>
      <c r="V529" s="170">
        <f t="shared" si="73"/>
        <v>0</v>
      </c>
      <c r="W529" s="170">
        <f t="shared" si="73"/>
        <v>0</v>
      </c>
      <c r="X529" s="170">
        <f t="shared" si="73"/>
        <v>0</v>
      </c>
      <c r="Y529" s="170">
        <f t="shared" ref="Y529" si="74">SUM(Y509:Y528)</f>
        <v>0</v>
      </c>
      <c r="Z529" s="170">
        <f t="shared" si="73"/>
        <v>0</v>
      </c>
      <c r="AA529" s="154"/>
      <c r="AB529" s="170">
        <f t="shared" si="73"/>
        <v>0</v>
      </c>
      <c r="AC529" s="170">
        <f t="shared" si="73"/>
        <v>0</v>
      </c>
      <c r="AD529" s="953"/>
      <c r="AE529" s="953"/>
      <c r="AF529" s="953"/>
      <c r="AG529" s="1354"/>
      <c r="AH529" s="1354"/>
    </row>
    <row r="530" spans="1:35" ht="13.5" customHeight="1">
      <c r="B530" s="40"/>
      <c r="C530" s="1648" t="str">
        <f>Budget!B549</f>
        <v>MUSIC RIGHTS</v>
      </c>
      <c r="D530" s="1648"/>
      <c r="E530" s="1648"/>
      <c r="F530" s="1648"/>
      <c r="G530" s="1648"/>
      <c r="H530" s="1648"/>
      <c r="I530" s="826"/>
      <c r="J530" s="826"/>
      <c r="K530" s="118"/>
      <c r="L530" s="118"/>
      <c r="M530" s="118"/>
      <c r="N530" s="118"/>
      <c r="O530" s="118"/>
      <c r="P530" s="118"/>
      <c r="Q530" s="118"/>
      <c r="R530" s="118"/>
      <c r="S530" s="118"/>
      <c r="T530" s="118"/>
      <c r="U530" s="118"/>
      <c r="V530" s="118"/>
      <c r="W530" s="118"/>
      <c r="X530" s="118"/>
      <c r="Y530" s="118"/>
      <c r="Z530" s="118"/>
      <c r="AA530" s="118"/>
      <c r="AB530" s="176"/>
      <c r="AC530" s="936"/>
      <c r="AD530" s="953"/>
      <c r="AE530" s="953"/>
      <c r="AF530" s="953"/>
      <c r="AG530" s="1354"/>
      <c r="AH530" s="1354"/>
    </row>
    <row r="531" spans="1:35" ht="13.5" customHeight="1">
      <c r="A531" s="191"/>
      <c r="B531" s="29" t="str">
        <f>Budget!A550</f>
        <v>ZD01</v>
      </c>
      <c r="C531" s="403">
        <f>Budget!B550</f>
        <v>0</v>
      </c>
      <c r="D531" s="404"/>
      <c r="E531" s="404"/>
      <c r="F531" s="404"/>
      <c r="G531" s="405"/>
      <c r="H531" s="62">
        <f>Budget!K550</f>
        <v>0</v>
      </c>
      <c r="I531" s="873">
        <f>Budget!I550</f>
        <v>0</v>
      </c>
      <c r="J531" s="873">
        <f>Budget!J550</f>
        <v>0</v>
      </c>
      <c r="K531" s="552">
        <f>Budget!R550</f>
        <v>0</v>
      </c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60"/>
      <c r="Z531" s="60"/>
      <c r="AA531" s="58"/>
      <c r="AB531" s="59">
        <f>H531-SUM(K531:AA531)-AC531</f>
        <v>0</v>
      </c>
      <c r="AC531" s="171">
        <f>Budget!Q550</f>
        <v>0</v>
      </c>
      <c r="AD531" s="956"/>
      <c r="AE531" s="956"/>
      <c r="AF531" s="956"/>
      <c r="AG531" s="1410"/>
      <c r="AH531" s="1410"/>
    </row>
    <row r="532" spans="1:35" ht="13.5" customHeight="1">
      <c r="A532" s="191"/>
      <c r="B532" s="29" t="str">
        <f>Budget!A551</f>
        <v>ZD02</v>
      </c>
      <c r="C532" s="403">
        <f>Budget!B551</f>
        <v>0</v>
      </c>
      <c r="D532" s="404"/>
      <c r="E532" s="404"/>
      <c r="F532" s="404"/>
      <c r="G532" s="405"/>
      <c r="H532" s="62">
        <f>Budget!K551</f>
        <v>0</v>
      </c>
      <c r="I532" s="873">
        <f>Budget!I551</f>
        <v>0</v>
      </c>
      <c r="J532" s="873">
        <f>Budget!J551</f>
        <v>0</v>
      </c>
      <c r="K532" s="552">
        <f>Budget!R551</f>
        <v>0</v>
      </c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60"/>
      <c r="Z532" s="60"/>
      <c r="AA532" s="61"/>
      <c r="AB532" s="59">
        <f>H532-SUM(K532:AA532)-AC532</f>
        <v>0</v>
      </c>
      <c r="AC532" s="171">
        <f>Budget!Q551</f>
        <v>0</v>
      </c>
      <c r="AD532" s="956"/>
      <c r="AE532" s="956"/>
      <c r="AF532" s="956"/>
      <c r="AG532" s="1410"/>
      <c r="AH532" s="1410"/>
    </row>
    <row r="533" spans="1:35" s="28" customFormat="1" ht="13.5" customHeight="1" thickBot="1">
      <c r="A533" s="192"/>
      <c r="B533" s="41"/>
      <c r="C533" s="392"/>
      <c r="D533" s="392"/>
      <c r="E533" s="392"/>
      <c r="F533" s="392"/>
      <c r="G533" s="44" t="s">
        <v>133</v>
      </c>
      <c r="H533" s="56">
        <f>SUM(H531:H532)</f>
        <v>0</v>
      </c>
      <c r="I533" s="1644" t="b">
        <f>H533=Summary!G54</f>
        <v>1</v>
      </c>
      <c r="J533" s="1645"/>
      <c r="K533" s="170">
        <f t="shared" ref="K533:Q533" si="75">SUM(K531:K532)</f>
        <v>0</v>
      </c>
      <c r="L533" s="151">
        <f t="shared" si="75"/>
        <v>0</v>
      </c>
      <c r="M533" s="151">
        <f t="shared" si="75"/>
        <v>0</v>
      </c>
      <c r="N533" s="151">
        <f t="shared" si="75"/>
        <v>0</v>
      </c>
      <c r="O533" s="151">
        <f t="shared" si="75"/>
        <v>0</v>
      </c>
      <c r="P533" s="151">
        <f t="shared" si="75"/>
        <v>0</v>
      </c>
      <c r="Q533" s="151">
        <f t="shared" si="75"/>
        <v>0</v>
      </c>
      <c r="R533" s="151">
        <f t="shared" ref="R533:AB533" si="76">SUM(R531:R532)</f>
        <v>0</v>
      </c>
      <c r="S533" s="151">
        <f t="shared" si="76"/>
        <v>0</v>
      </c>
      <c r="T533" s="151">
        <f t="shared" si="76"/>
        <v>0</v>
      </c>
      <c r="U533" s="151">
        <f t="shared" si="76"/>
        <v>0</v>
      </c>
      <c r="V533" s="151">
        <f t="shared" si="76"/>
        <v>0</v>
      </c>
      <c r="W533" s="151">
        <f>SUM(W531:W532)</f>
        <v>0</v>
      </c>
      <c r="X533" s="151">
        <f>SUM(X531:X532)</f>
        <v>0</v>
      </c>
      <c r="Y533" s="151">
        <f t="shared" ref="Y533" si="77">SUM(Y531:Y532)</f>
        <v>0</v>
      </c>
      <c r="Z533" s="151">
        <f t="shared" si="76"/>
        <v>0</v>
      </c>
      <c r="AA533" s="154"/>
      <c r="AB533" s="151">
        <f t="shared" si="76"/>
        <v>0</v>
      </c>
      <c r="AC533" s="151">
        <f>SUM(AC531:AC532)</f>
        <v>0</v>
      </c>
      <c r="AD533" s="953"/>
      <c r="AE533" s="953"/>
      <c r="AF533" s="953"/>
      <c r="AG533" s="1354"/>
      <c r="AH533" s="1354"/>
    </row>
    <row r="534" spans="1:35" ht="13.5" customHeight="1">
      <c r="A534" s="192"/>
      <c r="B534" s="359"/>
      <c r="C534" s="1690" t="str">
        <f>Budget!B556</f>
        <v>FORMAT FEE</v>
      </c>
      <c r="D534" s="1690"/>
      <c r="E534" s="1690"/>
      <c r="F534" s="1690"/>
      <c r="G534" s="1690"/>
      <c r="H534" s="1690"/>
      <c r="I534" s="832"/>
      <c r="J534" s="832"/>
      <c r="K534" s="118"/>
      <c r="L534" s="118"/>
      <c r="M534" s="118"/>
      <c r="N534" s="118"/>
      <c r="O534" s="118"/>
      <c r="P534" s="118"/>
      <c r="Q534" s="118"/>
      <c r="R534" s="118"/>
      <c r="S534" s="118"/>
      <c r="T534" s="118"/>
      <c r="U534" s="118"/>
      <c r="V534" s="118"/>
      <c r="W534" s="118"/>
      <c r="X534" s="118"/>
      <c r="Y534" s="118"/>
      <c r="Z534" s="118"/>
      <c r="AA534" s="118"/>
      <c r="AB534" s="176"/>
      <c r="AC534" s="936"/>
      <c r="AD534" s="953"/>
      <c r="AE534" s="953"/>
      <c r="AF534" s="953"/>
      <c r="AG534" s="1354"/>
      <c r="AH534" s="1354"/>
    </row>
    <row r="535" spans="1:35" ht="13.5" customHeight="1">
      <c r="A535" s="191"/>
      <c r="B535" s="30" t="str">
        <f>Budget!A557</f>
        <v>ZE01</v>
      </c>
      <c r="C535" s="403">
        <f>Budget!B557</f>
        <v>0</v>
      </c>
      <c r="D535" s="404"/>
      <c r="E535" s="404"/>
      <c r="F535" s="404"/>
      <c r="G535" s="405"/>
      <c r="H535" s="62">
        <f>Budget!K557</f>
        <v>0</v>
      </c>
      <c r="I535" s="873">
        <f>Budget!I557</f>
        <v>0</v>
      </c>
      <c r="J535" s="873">
        <f>Budget!J557</f>
        <v>0</v>
      </c>
      <c r="K535" s="552">
        <f>Budget!R557</f>
        <v>0</v>
      </c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60"/>
      <c r="Z535" s="60"/>
      <c r="AA535" s="61"/>
      <c r="AB535" s="59">
        <f>H535-SUM(K535:AA535)-AC535</f>
        <v>0</v>
      </c>
      <c r="AC535" s="171">
        <f>Budget!Q557</f>
        <v>0</v>
      </c>
      <c r="AD535" s="956"/>
      <c r="AE535" s="956"/>
      <c r="AF535" s="956"/>
      <c r="AG535" s="1410"/>
      <c r="AH535" s="1410"/>
    </row>
    <row r="536" spans="1:35" s="28" customFormat="1" ht="13.5" customHeight="1" thickBot="1">
      <c r="A536" s="192"/>
      <c r="B536" s="41"/>
      <c r="C536" s="392"/>
      <c r="D536" s="392"/>
      <c r="E536" s="392"/>
      <c r="F536" s="392"/>
      <c r="G536" s="44" t="s">
        <v>133</v>
      </c>
      <c r="H536" s="56">
        <f>SUM(H535)</f>
        <v>0</v>
      </c>
      <c r="I536" s="1644" t="b">
        <f>H536=Summary!G56</f>
        <v>1</v>
      </c>
      <c r="J536" s="1645"/>
      <c r="K536" s="555">
        <f t="shared" ref="K536:Q536" si="78">SUM(K535)</f>
        <v>0</v>
      </c>
      <c r="L536" s="360">
        <f t="shared" si="78"/>
        <v>0</v>
      </c>
      <c r="M536" s="360">
        <f t="shared" si="78"/>
        <v>0</v>
      </c>
      <c r="N536" s="360">
        <f t="shared" si="78"/>
        <v>0</v>
      </c>
      <c r="O536" s="360">
        <f t="shared" si="78"/>
        <v>0</v>
      </c>
      <c r="P536" s="360">
        <f t="shared" si="78"/>
        <v>0</v>
      </c>
      <c r="Q536" s="360">
        <f t="shared" si="78"/>
        <v>0</v>
      </c>
      <c r="R536" s="360">
        <f t="shared" ref="R536:AB536" si="79">SUM(R535)</f>
        <v>0</v>
      </c>
      <c r="S536" s="360">
        <f t="shared" si="79"/>
        <v>0</v>
      </c>
      <c r="T536" s="360">
        <f t="shared" si="79"/>
        <v>0</v>
      </c>
      <c r="U536" s="360">
        <f t="shared" si="79"/>
        <v>0</v>
      </c>
      <c r="V536" s="360">
        <f t="shared" si="79"/>
        <v>0</v>
      </c>
      <c r="W536" s="360">
        <f>SUM(W535)</f>
        <v>0</v>
      </c>
      <c r="X536" s="360">
        <f>SUM(X535)</f>
        <v>0</v>
      </c>
      <c r="Y536" s="360">
        <f t="shared" ref="Y536" si="80">SUM(Y535)</f>
        <v>0</v>
      </c>
      <c r="Z536" s="360">
        <f t="shared" si="79"/>
        <v>0</v>
      </c>
      <c r="AA536" s="154"/>
      <c r="AB536" s="151">
        <f t="shared" si="79"/>
        <v>0</v>
      </c>
      <c r="AC536" s="151">
        <f>SUM(AC535)</f>
        <v>0</v>
      </c>
      <c r="AD536" s="953"/>
      <c r="AE536" s="953"/>
      <c r="AF536" s="953"/>
      <c r="AG536" s="1354"/>
      <c r="AH536" s="1354"/>
    </row>
    <row r="537" spans="1:35" ht="13.5" customHeight="1">
      <c r="A537" s="192"/>
      <c r="B537" s="40"/>
      <c r="C537" s="1648" t="str">
        <f>Budget!B560</f>
        <v>PRODUCTION FEE</v>
      </c>
      <c r="D537" s="1648"/>
      <c r="E537" s="1648"/>
      <c r="F537" s="1648"/>
      <c r="G537" s="1648"/>
      <c r="H537" s="1648"/>
      <c r="I537" s="826"/>
      <c r="J537" s="826"/>
      <c r="K537" s="118"/>
      <c r="L537" s="118"/>
      <c r="M537" s="118"/>
      <c r="N537" s="118"/>
      <c r="O537" s="118"/>
      <c r="P537" s="118"/>
      <c r="Q537" s="118"/>
      <c r="R537" s="118"/>
      <c r="S537" s="118"/>
      <c r="T537" s="118"/>
      <c r="U537" s="118"/>
      <c r="V537" s="118"/>
      <c r="W537" s="118"/>
      <c r="X537" s="118"/>
      <c r="Y537" s="118"/>
      <c r="Z537" s="118"/>
      <c r="AA537" s="118"/>
      <c r="AB537" s="176"/>
      <c r="AC537" s="936"/>
      <c r="AD537" s="953"/>
      <c r="AE537" s="953"/>
      <c r="AF537" s="953"/>
      <c r="AG537" s="1354"/>
      <c r="AH537" s="1354"/>
    </row>
    <row r="538" spans="1:35" ht="13.5" customHeight="1">
      <c r="A538" s="191"/>
      <c r="B538" s="29" t="str">
        <f>Budget!A561</f>
        <v>ZF01</v>
      </c>
      <c r="C538" s="403">
        <f>Budget!B561</f>
        <v>0</v>
      </c>
      <c r="D538" s="404"/>
      <c r="E538" s="404"/>
      <c r="F538" s="404"/>
      <c r="G538" s="405"/>
      <c r="H538" s="62">
        <f>Budget!K561</f>
        <v>0</v>
      </c>
      <c r="I538" s="1294"/>
      <c r="J538" s="1295"/>
      <c r="K538" s="552">
        <f>$H538/2</f>
        <v>0</v>
      </c>
      <c r="L538" s="552"/>
      <c r="M538" s="552"/>
      <c r="N538" s="552"/>
      <c r="O538" s="552"/>
      <c r="P538" s="552"/>
      <c r="Q538" s="552"/>
      <c r="R538" s="552"/>
      <c r="S538" s="552"/>
      <c r="T538" s="552"/>
      <c r="U538" s="552"/>
      <c r="V538" s="552"/>
      <c r="W538" s="552"/>
      <c r="X538" s="552"/>
      <c r="Y538" s="552"/>
      <c r="Z538" s="57"/>
      <c r="AA538" s="60">
        <f>SUM(H538/2)</f>
        <v>0</v>
      </c>
      <c r="AB538" s="59">
        <f>H538-SUM(K538:AA538)-AC538</f>
        <v>0</v>
      </c>
      <c r="AC538" s="60"/>
      <c r="AD538" s="955"/>
      <c r="AE538" s="955"/>
      <c r="AF538" s="955"/>
      <c r="AG538" s="1411"/>
      <c r="AH538" s="1411"/>
    </row>
    <row r="539" spans="1:35" ht="13.5" customHeight="1">
      <c r="A539" s="191"/>
      <c r="B539" s="29" t="str">
        <f>Budget!A562</f>
        <v>ZF02</v>
      </c>
      <c r="C539" s="403">
        <f>Budget!B562</f>
        <v>0</v>
      </c>
      <c r="D539" s="404"/>
      <c r="E539" s="404"/>
      <c r="F539" s="404"/>
      <c r="G539" s="405"/>
      <c r="H539" s="62">
        <f>Budget!K562</f>
        <v>0</v>
      </c>
      <c r="I539" s="1296"/>
      <c r="J539" s="1297"/>
      <c r="K539" s="552">
        <f>Budget!R562</f>
        <v>0</v>
      </c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60"/>
      <c r="AB539" s="59">
        <f>H539-SUM(K539:AA539)-AC539</f>
        <v>0</v>
      </c>
      <c r="AC539" s="60"/>
      <c r="AD539" s="955"/>
      <c r="AE539" s="955"/>
      <c r="AF539" s="955"/>
      <c r="AG539" s="1411"/>
      <c r="AH539" s="1411"/>
    </row>
    <row r="540" spans="1:35" s="28" customFormat="1" ht="13.5" customHeight="1" thickBot="1">
      <c r="A540" s="192"/>
      <c r="B540" s="31"/>
      <c r="C540" s="394"/>
      <c r="D540" s="394"/>
      <c r="E540" s="394"/>
      <c r="F540" s="394"/>
      <c r="G540" s="44" t="s">
        <v>133</v>
      </c>
      <c r="H540" s="63">
        <f>SUM(H538:H539)</f>
        <v>0</v>
      </c>
      <c r="I540" s="1644" t="b">
        <f>H540=Summary!G57</f>
        <v>1</v>
      </c>
      <c r="J540" s="1645"/>
      <c r="K540" s="170">
        <f t="shared" ref="K540:Q540" si="81">SUM(K538:K539)</f>
        <v>0</v>
      </c>
      <c r="L540" s="151">
        <f t="shared" si="81"/>
        <v>0</v>
      </c>
      <c r="M540" s="151">
        <f t="shared" si="81"/>
        <v>0</v>
      </c>
      <c r="N540" s="151">
        <f t="shared" si="81"/>
        <v>0</v>
      </c>
      <c r="O540" s="151">
        <f t="shared" si="81"/>
        <v>0</v>
      </c>
      <c r="P540" s="151">
        <f t="shared" si="81"/>
        <v>0</v>
      </c>
      <c r="Q540" s="151">
        <f t="shared" si="81"/>
        <v>0</v>
      </c>
      <c r="R540" s="151">
        <f t="shared" ref="R540:AB540" si="82">SUM(R538:R539)</f>
        <v>0</v>
      </c>
      <c r="S540" s="151">
        <f t="shared" si="82"/>
        <v>0</v>
      </c>
      <c r="T540" s="151">
        <f t="shared" si="82"/>
        <v>0</v>
      </c>
      <c r="U540" s="151">
        <f t="shared" si="82"/>
        <v>0</v>
      </c>
      <c r="V540" s="151">
        <f t="shared" si="82"/>
        <v>0</v>
      </c>
      <c r="W540" s="151">
        <f>SUM(W538:W539)</f>
        <v>0</v>
      </c>
      <c r="X540" s="151">
        <f>SUM(X538:X539)</f>
        <v>0</v>
      </c>
      <c r="Y540" s="151">
        <f t="shared" ref="Y540" si="83">SUM(Y538:Y539)</f>
        <v>0</v>
      </c>
      <c r="Z540" s="151">
        <f t="shared" si="82"/>
        <v>0</v>
      </c>
      <c r="AA540" s="151">
        <f t="shared" si="82"/>
        <v>0</v>
      </c>
      <c r="AB540" s="151">
        <f t="shared" si="82"/>
        <v>0</v>
      </c>
      <c r="AC540" s="151">
        <f>SUM(AC538:AC539)</f>
        <v>0</v>
      </c>
      <c r="AD540" s="953"/>
      <c r="AE540" s="953"/>
      <c r="AF540" s="953"/>
      <c r="AG540" s="1354"/>
      <c r="AH540" s="1354"/>
    </row>
    <row r="541" spans="1:35" s="27" customFormat="1" ht="16.5" customHeight="1" thickBot="1">
      <c r="A541" s="1293"/>
      <c r="B541" s="158"/>
      <c r="C541" s="395"/>
      <c r="D541" s="395"/>
      <c r="E541" s="395"/>
      <c r="F541" s="395"/>
      <c r="G541" s="159" t="s">
        <v>1140</v>
      </c>
      <c r="H541" s="131">
        <f>SUM(H18+H45+H90+H94+H124+H153+H182+H200+H218+H235+H254+H260+H279+H295+H311+H327+H343+H366+H399+H411+H440+H448+H452+H463+H475+H479+H496+H507+H529+H533+H536+H540)</f>
        <v>0</v>
      </c>
      <c r="I541" s="1636"/>
      <c r="J541" s="1637"/>
      <c r="K541" s="662">
        <f t="shared" ref="K541:AC541" si="84">SUM(K18+K45+K90+K94+K124+K153+K182+K200+K218+K235+K254+K260+K279+K295+K311+K327+K343+K366+K399+K411+K440+K448+K452+K463+K475+K479+K496+K507+K529+K533+K536+K540)</f>
        <v>0</v>
      </c>
      <c r="L541" s="662">
        <f t="shared" si="84"/>
        <v>0</v>
      </c>
      <c r="M541" s="662">
        <f t="shared" si="84"/>
        <v>0</v>
      </c>
      <c r="N541" s="662">
        <f t="shared" si="84"/>
        <v>0</v>
      </c>
      <c r="O541" s="662">
        <f t="shared" si="84"/>
        <v>0</v>
      </c>
      <c r="P541" s="662">
        <f t="shared" si="84"/>
        <v>0</v>
      </c>
      <c r="Q541" s="662">
        <f t="shared" si="84"/>
        <v>0</v>
      </c>
      <c r="R541" s="662">
        <f t="shared" si="84"/>
        <v>0</v>
      </c>
      <c r="S541" s="662">
        <f t="shared" si="84"/>
        <v>0</v>
      </c>
      <c r="T541" s="662">
        <f t="shared" si="84"/>
        <v>0</v>
      </c>
      <c r="U541" s="662">
        <f t="shared" si="84"/>
        <v>0</v>
      </c>
      <c r="V541" s="662">
        <f t="shared" si="84"/>
        <v>0</v>
      </c>
      <c r="W541" s="662">
        <f t="shared" si="84"/>
        <v>0</v>
      </c>
      <c r="X541" s="662">
        <f t="shared" si="84"/>
        <v>0</v>
      </c>
      <c r="Y541" s="662">
        <f t="shared" si="84"/>
        <v>0</v>
      </c>
      <c r="Z541" s="662">
        <f t="shared" si="84"/>
        <v>0</v>
      </c>
      <c r="AA541" s="662">
        <f t="shared" si="84"/>
        <v>0</v>
      </c>
      <c r="AB541" s="610">
        <f t="shared" si="84"/>
        <v>0</v>
      </c>
      <c r="AC541" s="611">
        <f t="shared" si="84"/>
        <v>0</v>
      </c>
      <c r="AD541" s="972"/>
      <c r="AE541" s="972"/>
      <c r="AF541" s="1412"/>
      <c r="AG541" s="1409"/>
      <c r="AH541" s="1409"/>
      <c r="AI541" s="111"/>
    </row>
    <row r="542" spans="1:35" s="27" customFormat="1" ht="4.5" customHeight="1" thickTop="1">
      <c r="A542" s="630"/>
      <c r="B542" s="109"/>
      <c r="C542" s="109"/>
      <c r="D542" s="109"/>
      <c r="E542" s="109"/>
      <c r="F542" s="109"/>
      <c r="G542" s="113"/>
      <c r="H542" s="169"/>
      <c r="I542" s="112"/>
      <c r="J542" s="112"/>
      <c r="K542" s="112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27"/>
      <c r="AC542" s="112"/>
      <c r="AD542" s="973"/>
      <c r="AE542" s="973"/>
      <c r="AF542" s="973"/>
      <c r="AG542" s="1355"/>
      <c r="AH542" s="1355"/>
    </row>
    <row r="543" spans="1:35" ht="13.5" customHeight="1">
      <c r="A543" s="625"/>
      <c r="B543" s="40"/>
      <c r="C543" s="2224" t="str">
        <f>Budget!B576</f>
        <v>CASH PRIZE MONEY</v>
      </c>
      <c r="D543" s="2224"/>
      <c r="E543" s="2224"/>
      <c r="F543" s="2224"/>
      <c r="G543" s="2224"/>
      <c r="H543" s="2224"/>
      <c r="I543" s="824"/>
      <c r="J543" s="824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177"/>
      <c r="AC543" s="633"/>
      <c r="AD543" s="953"/>
      <c r="AE543" s="953"/>
      <c r="AF543" s="953"/>
      <c r="AG543" s="1354"/>
      <c r="AH543" s="1354"/>
    </row>
    <row r="544" spans="1:35" ht="13.5" customHeight="1">
      <c r="A544" s="626"/>
      <c r="B544" s="29" t="str">
        <f>Budget!A577</f>
        <v>ZG01</v>
      </c>
      <c r="C544" s="403">
        <f>Budget!B577</f>
        <v>0</v>
      </c>
      <c r="D544" s="404"/>
      <c r="E544" s="404"/>
      <c r="F544" s="404"/>
      <c r="G544" s="405"/>
      <c r="H544" s="62">
        <f>Budget!K577</f>
        <v>0</v>
      </c>
      <c r="I544" s="1632"/>
      <c r="J544" s="1633"/>
      <c r="K544" s="552">
        <f>Budget!R577</f>
        <v>0</v>
      </c>
      <c r="L544" s="552"/>
      <c r="M544" s="552"/>
      <c r="N544" s="552"/>
      <c r="O544" s="552"/>
      <c r="P544" s="552"/>
      <c r="Q544" s="552"/>
      <c r="R544" s="552"/>
      <c r="S544" s="552"/>
      <c r="T544" s="57"/>
      <c r="U544" s="57"/>
      <c r="V544" s="57"/>
      <c r="W544" s="57"/>
      <c r="X544" s="57"/>
      <c r="Y544" s="64"/>
      <c r="Z544" s="64"/>
      <c r="AA544" s="61"/>
      <c r="AB544" s="59">
        <f>H544-SUM(K544:AA544)-AC544</f>
        <v>0</v>
      </c>
      <c r="AC544" s="60">
        <f>SUM(Budget!Q577)</f>
        <v>0</v>
      </c>
      <c r="AD544" s="956"/>
      <c r="AE544" s="956"/>
      <c r="AF544" s="956"/>
      <c r="AG544" s="1410"/>
      <c r="AH544" s="1410"/>
    </row>
    <row r="545" spans="1:35" s="28" customFormat="1" ht="13.5" customHeight="1" thickBot="1">
      <c r="A545" s="625"/>
      <c r="B545" s="41"/>
      <c r="C545" s="392"/>
      <c r="D545" s="392"/>
      <c r="E545" s="392"/>
      <c r="F545" s="392"/>
      <c r="G545" s="44" t="s">
        <v>133</v>
      </c>
      <c r="H545" s="56">
        <f>SUM(H544:H544)</f>
        <v>0</v>
      </c>
      <c r="I545" s="1665" t="b">
        <f>H545=Summary!G58</f>
        <v>1</v>
      </c>
      <c r="J545" s="1666"/>
      <c r="K545" s="556">
        <f t="shared" ref="K545:AB545" si="85">SUM(K544)</f>
        <v>0</v>
      </c>
      <c r="L545" s="153">
        <f t="shared" ref="L545:Q546" si="86">SUM(L544)</f>
        <v>0</v>
      </c>
      <c r="M545" s="153">
        <f t="shared" si="86"/>
        <v>0</v>
      </c>
      <c r="N545" s="153">
        <f t="shared" si="86"/>
        <v>0</v>
      </c>
      <c r="O545" s="153">
        <f t="shared" si="86"/>
        <v>0</v>
      </c>
      <c r="P545" s="153">
        <f t="shared" si="86"/>
        <v>0</v>
      </c>
      <c r="Q545" s="153">
        <f t="shared" si="86"/>
        <v>0</v>
      </c>
      <c r="R545" s="153">
        <f t="shared" si="85"/>
        <v>0</v>
      </c>
      <c r="S545" s="153">
        <f t="shared" si="85"/>
        <v>0</v>
      </c>
      <c r="T545" s="153">
        <f t="shared" si="85"/>
        <v>0</v>
      </c>
      <c r="U545" s="153">
        <f t="shared" si="85"/>
        <v>0</v>
      </c>
      <c r="V545" s="153">
        <f t="shared" si="85"/>
        <v>0</v>
      </c>
      <c r="W545" s="153">
        <f>SUM(W544)</f>
        <v>0</v>
      </c>
      <c r="X545" s="153">
        <f>SUM(X544)</f>
        <v>0</v>
      </c>
      <c r="Y545" s="153">
        <f t="shared" ref="Y545" si="87">SUM(Y544)</f>
        <v>0</v>
      </c>
      <c r="Z545" s="153">
        <f t="shared" si="85"/>
        <v>0</v>
      </c>
      <c r="AA545" s="156"/>
      <c r="AB545" s="153">
        <f t="shared" si="85"/>
        <v>0</v>
      </c>
      <c r="AC545" s="153">
        <f>SUM(AC544)</f>
        <v>0</v>
      </c>
      <c r="AD545" s="954"/>
      <c r="AE545" s="954"/>
      <c r="AF545" s="954"/>
      <c r="AG545" s="1356"/>
      <c r="AH545" s="1356"/>
    </row>
    <row r="546" spans="1:35" s="27" customFormat="1" ht="16.5" customHeight="1" thickBot="1">
      <c r="A546" s="625"/>
      <c r="B546" s="158"/>
      <c r="C546" s="395"/>
      <c r="D546" s="395"/>
      <c r="E546" s="395"/>
      <c r="F546" s="395"/>
      <c r="G546" s="159" t="s">
        <v>1141</v>
      </c>
      <c r="H546" s="131">
        <f>SUM(H545)</f>
        <v>0</v>
      </c>
      <c r="I546" s="1634"/>
      <c r="J546" s="1635"/>
      <c r="K546" s="557">
        <f t="shared" ref="K546:Z546" si="88">SUM(K545)</f>
        <v>0</v>
      </c>
      <c r="L546" s="152">
        <f t="shared" si="86"/>
        <v>0</v>
      </c>
      <c r="M546" s="152">
        <f t="shared" si="86"/>
        <v>0</v>
      </c>
      <c r="N546" s="152">
        <f t="shared" si="86"/>
        <v>0</v>
      </c>
      <c r="O546" s="152">
        <f t="shared" si="86"/>
        <v>0</v>
      </c>
      <c r="P546" s="152">
        <f t="shared" si="86"/>
        <v>0</v>
      </c>
      <c r="Q546" s="152">
        <f t="shared" si="86"/>
        <v>0</v>
      </c>
      <c r="R546" s="152">
        <f t="shared" si="88"/>
        <v>0</v>
      </c>
      <c r="S546" s="152">
        <f t="shared" si="88"/>
        <v>0</v>
      </c>
      <c r="T546" s="152">
        <f t="shared" si="88"/>
        <v>0</v>
      </c>
      <c r="U546" s="152">
        <f t="shared" si="88"/>
        <v>0</v>
      </c>
      <c r="V546" s="152">
        <f t="shared" si="88"/>
        <v>0</v>
      </c>
      <c r="W546" s="152">
        <f>SUM(W545)</f>
        <v>0</v>
      </c>
      <c r="X546" s="152">
        <f>SUM(X545)</f>
        <v>0</v>
      </c>
      <c r="Y546" s="152">
        <f t="shared" ref="Y546" si="89">SUM(Y545)</f>
        <v>0</v>
      </c>
      <c r="Z546" s="152">
        <f t="shared" si="88"/>
        <v>0</v>
      </c>
      <c r="AA546" s="155"/>
      <c r="AB546" s="610">
        <f>SUM(AB545)</f>
        <v>0</v>
      </c>
      <c r="AC546" s="610">
        <f>SUM(AC545)</f>
        <v>0</v>
      </c>
      <c r="AD546" s="610">
        <f t="shared" ref="AD546:AH546" si="90">SUM(AD545)</f>
        <v>0</v>
      </c>
      <c r="AE546" s="610">
        <f t="shared" si="90"/>
        <v>0</v>
      </c>
      <c r="AF546" s="610">
        <f t="shared" si="90"/>
        <v>0</v>
      </c>
      <c r="AG546" s="1419">
        <f>SUM(AG15:AG545)</f>
        <v>0</v>
      </c>
      <c r="AH546" s="1419">
        <f>SUM(AH15:AH545)</f>
        <v>0</v>
      </c>
    </row>
    <row r="547" spans="1:35" s="27" customFormat="1" ht="4.5" customHeight="1" thickTop="1" thickBot="1">
      <c r="A547" s="625"/>
      <c r="B547" s="109"/>
      <c r="C547" s="109"/>
      <c r="D547" s="109"/>
      <c r="E547" s="109"/>
      <c r="F547" s="109"/>
      <c r="G547" s="110"/>
      <c r="H547" s="120"/>
      <c r="I547" s="112"/>
      <c r="J547" s="112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27"/>
      <c r="AC547" s="111"/>
      <c r="AD547" s="957"/>
      <c r="AE547" s="957"/>
      <c r="AF547" s="957"/>
      <c r="AG547" s="1356"/>
      <c r="AH547" s="1356"/>
    </row>
    <row r="548" spans="1:35" s="36" customFormat="1" ht="14.25" customHeight="1" thickTop="1" thickBot="1">
      <c r="A548" s="625"/>
      <c r="G548" s="358" t="s">
        <v>1142</v>
      </c>
      <c r="H548" s="566">
        <f>SUM(K541:AB541)+H546</f>
        <v>0</v>
      </c>
      <c r="I548" s="833"/>
      <c r="J548" s="833"/>
      <c r="K548" s="344">
        <f t="shared" ref="K548:AB548" si="91">SUM(K541+K546)</f>
        <v>0</v>
      </c>
      <c r="L548" s="344">
        <f t="shared" ref="L548:Q548" si="92">SUM(L541+L546)</f>
        <v>0</v>
      </c>
      <c r="M548" s="344">
        <f t="shared" si="92"/>
        <v>0</v>
      </c>
      <c r="N548" s="344">
        <f t="shared" si="92"/>
        <v>0</v>
      </c>
      <c r="O548" s="344">
        <f t="shared" si="92"/>
        <v>0</v>
      </c>
      <c r="P548" s="344">
        <f t="shared" si="92"/>
        <v>0</v>
      </c>
      <c r="Q548" s="344">
        <f t="shared" si="92"/>
        <v>0</v>
      </c>
      <c r="R548" s="344">
        <f t="shared" si="91"/>
        <v>0</v>
      </c>
      <c r="S548" s="344">
        <f t="shared" si="91"/>
        <v>0</v>
      </c>
      <c r="T548" s="344">
        <f t="shared" si="91"/>
        <v>0</v>
      </c>
      <c r="U548" s="344">
        <f t="shared" si="91"/>
        <v>0</v>
      </c>
      <c r="V548" s="344">
        <f t="shared" si="91"/>
        <v>0</v>
      </c>
      <c r="W548" s="344">
        <f>SUM(W541+W546)</f>
        <v>0</v>
      </c>
      <c r="X548" s="344">
        <f>SUM(X541+X546)</f>
        <v>0</v>
      </c>
      <c r="Y548" s="344">
        <f t="shared" ref="Y548" si="93">SUM(Y541+Y546)</f>
        <v>0</v>
      </c>
      <c r="Z548" s="344">
        <f t="shared" si="91"/>
        <v>0</v>
      </c>
      <c r="AA548" s="344">
        <f t="shared" si="91"/>
        <v>0</v>
      </c>
      <c r="AB548" s="344">
        <f t="shared" si="91"/>
        <v>0</v>
      </c>
      <c r="AC548" s="76"/>
      <c r="AD548" s="954"/>
      <c r="AE548" s="954"/>
      <c r="AF548" s="954"/>
      <c r="AG548" s="1356"/>
      <c r="AH548" s="1356"/>
    </row>
    <row r="549" spans="1:35" s="36" customFormat="1" ht="4.5" customHeight="1" thickTop="1">
      <c r="A549" s="625"/>
      <c r="G549" s="45"/>
      <c r="H549" s="67"/>
      <c r="I549" s="833"/>
      <c r="J549" s="833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  <c r="AB549" s="126"/>
      <c r="AC549" s="76"/>
      <c r="AD549" s="958"/>
      <c r="AE549" s="958"/>
      <c r="AF549" s="958"/>
      <c r="AG549" s="1357"/>
      <c r="AH549" s="1357"/>
    </row>
    <row r="550" spans="1:35" s="27" customFormat="1" ht="16.5" customHeight="1" thickBot="1">
      <c r="A550" s="624"/>
      <c r="B550" s="663"/>
      <c r="C550" s="664"/>
      <c r="D550" s="664"/>
      <c r="E550" s="664"/>
      <c r="F550" s="664"/>
      <c r="G550" s="665" t="s">
        <v>1143</v>
      </c>
      <c r="H550" s="666">
        <f>H548-H536</f>
        <v>0</v>
      </c>
      <c r="I550" s="1226"/>
      <c r="J550" s="1227"/>
      <c r="K550" s="666">
        <f>K548-K536</f>
        <v>0</v>
      </c>
      <c r="L550" s="666">
        <f t="shared" ref="L550:AA550" si="94">L548-L536</f>
        <v>0</v>
      </c>
      <c r="M550" s="666">
        <f t="shared" si="94"/>
        <v>0</v>
      </c>
      <c r="N550" s="666">
        <f t="shared" si="94"/>
        <v>0</v>
      </c>
      <c r="O550" s="666">
        <f t="shared" si="94"/>
        <v>0</v>
      </c>
      <c r="P550" s="666">
        <f t="shared" si="94"/>
        <v>0</v>
      </c>
      <c r="Q550" s="666">
        <f t="shared" si="94"/>
        <v>0</v>
      </c>
      <c r="R550" s="666">
        <f t="shared" si="94"/>
        <v>0</v>
      </c>
      <c r="S550" s="666">
        <f t="shared" si="94"/>
        <v>0</v>
      </c>
      <c r="T550" s="666">
        <f t="shared" si="94"/>
        <v>0</v>
      </c>
      <c r="U550" s="666">
        <f t="shared" si="94"/>
        <v>0</v>
      </c>
      <c r="V550" s="666">
        <f t="shared" si="94"/>
        <v>0</v>
      </c>
      <c r="W550" s="666">
        <f t="shared" si="94"/>
        <v>0</v>
      </c>
      <c r="X550" s="666">
        <f t="shared" si="94"/>
        <v>0</v>
      </c>
      <c r="Y550" s="666">
        <f t="shared" ref="Y550" si="95">Y548-Y536</f>
        <v>0</v>
      </c>
      <c r="Z550" s="666">
        <f t="shared" si="94"/>
        <v>0</v>
      </c>
      <c r="AA550" s="666">
        <f t="shared" si="94"/>
        <v>0</v>
      </c>
      <c r="AB550" s="666">
        <f>AB541-AB536</f>
        <v>0</v>
      </c>
      <c r="AC550" s="669"/>
      <c r="AD550" s="954"/>
      <c r="AE550" s="954"/>
      <c r="AF550" s="954"/>
      <c r="AG550" s="1356"/>
      <c r="AH550" s="1356"/>
      <c r="AI550" s="111"/>
    </row>
    <row r="551" spans="1:35" s="36" customFormat="1" ht="4.5" customHeight="1" thickTop="1">
      <c r="A551" s="625"/>
      <c r="G551" s="45"/>
      <c r="H551" s="67"/>
      <c r="I551" s="833"/>
      <c r="J551" s="833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  <c r="AB551" s="126"/>
      <c r="AC551" s="76"/>
      <c r="AD551" s="958"/>
      <c r="AE551" s="958"/>
      <c r="AF551" s="958"/>
      <c r="AG551" s="1357"/>
      <c r="AH551" s="1357"/>
    </row>
    <row r="552" spans="1:35" s="27" customFormat="1" ht="16.5" customHeight="1" thickBot="1">
      <c r="A552" s="624"/>
      <c r="B552" s="355"/>
      <c r="C552" s="396"/>
      <c r="D552" s="396"/>
      <c r="E552" s="396"/>
      <c r="F552" s="396"/>
      <c r="G552" s="356" t="s">
        <v>1144</v>
      </c>
      <c r="H552" s="357">
        <f>H550-H546</f>
        <v>0</v>
      </c>
      <c r="I552" s="1226"/>
      <c r="J552" s="1227"/>
      <c r="K552" s="357">
        <f t="shared" ref="K552:AB552" si="96">K550-K546</f>
        <v>0</v>
      </c>
      <c r="L552" s="357">
        <f t="shared" si="96"/>
        <v>0</v>
      </c>
      <c r="M552" s="357">
        <f t="shared" si="96"/>
        <v>0</v>
      </c>
      <c r="N552" s="357">
        <f t="shared" si="96"/>
        <v>0</v>
      </c>
      <c r="O552" s="357">
        <f t="shared" si="96"/>
        <v>0</v>
      </c>
      <c r="P552" s="357">
        <f t="shared" si="96"/>
        <v>0</v>
      </c>
      <c r="Q552" s="357">
        <f t="shared" si="96"/>
        <v>0</v>
      </c>
      <c r="R552" s="357">
        <f t="shared" si="96"/>
        <v>0</v>
      </c>
      <c r="S552" s="357">
        <f t="shared" si="96"/>
        <v>0</v>
      </c>
      <c r="T552" s="357">
        <f t="shared" si="96"/>
        <v>0</v>
      </c>
      <c r="U552" s="357">
        <f t="shared" si="96"/>
        <v>0</v>
      </c>
      <c r="V552" s="357">
        <f t="shared" si="96"/>
        <v>0</v>
      </c>
      <c r="W552" s="357">
        <f t="shared" si="96"/>
        <v>0</v>
      </c>
      <c r="X552" s="357">
        <f t="shared" si="96"/>
        <v>0</v>
      </c>
      <c r="Y552" s="357">
        <f t="shared" ref="Y552" si="97">Y550-Y546</f>
        <v>0</v>
      </c>
      <c r="Z552" s="357">
        <f t="shared" si="96"/>
        <v>0</v>
      </c>
      <c r="AA552" s="357">
        <f t="shared" si="96"/>
        <v>0</v>
      </c>
      <c r="AB552" s="357">
        <f t="shared" si="96"/>
        <v>0</v>
      </c>
      <c r="AC552" s="669"/>
      <c r="AD552" s="954"/>
      <c r="AE552" s="954"/>
      <c r="AF552" s="954"/>
      <c r="AG552" s="1356"/>
      <c r="AH552" s="1356"/>
      <c r="AI552" s="111"/>
    </row>
    <row r="553" spans="1:35" s="27" customFormat="1" ht="4.5" customHeight="1" thickTop="1" thickBot="1">
      <c r="A553" s="1293"/>
      <c r="B553" s="667"/>
      <c r="C553" s="667"/>
      <c r="D553" s="667"/>
      <c r="E553" s="667"/>
      <c r="F553" s="667"/>
      <c r="G553" s="668"/>
      <c r="H553" s="126"/>
      <c r="I553" s="834"/>
      <c r="J553" s="834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  <c r="AA553" s="126"/>
      <c r="AB553" s="126"/>
      <c r="AC553" s="126"/>
      <c r="AD553" s="958"/>
      <c r="AE553" s="958"/>
      <c r="AF553" s="958"/>
      <c r="AG553" s="1357"/>
      <c r="AH553" s="1357"/>
      <c r="AI553" s="127"/>
    </row>
    <row r="554" spans="1:35" s="367" customFormat="1" ht="4.5" customHeight="1">
      <c r="A554" s="565"/>
      <c r="B554" s="1646"/>
      <c r="C554" s="1647"/>
      <c r="D554" s="1647"/>
      <c r="E554" s="1647"/>
      <c r="F554" s="1647"/>
      <c r="G554" s="1647"/>
      <c r="H554" s="1647"/>
      <c r="I554" s="1647"/>
      <c r="J554" s="1153"/>
      <c r="K554" s="470"/>
      <c r="L554" s="470"/>
      <c r="M554" s="470"/>
      <c r="N554" s="470"/>
      <c r="O554" s="470"/>
      <c r="P554" s="470"/>
      <c r="Q554" s="470"/>
      <c r="R554" s="470"/>
      <c r="S554" s="470"/>
      <c r="T554" s="470"/>
      <c r="U554" s="470"/>
      <c r="V554" s="470"/>
      <c r="W554" s="470"/>
      <c r="X554" s="470"/>
      <c r="Y554" s="470"/>
      <c r="Z554" s="470"/>
      <c r="AA554" s="470"/>
      <c r="AB554" s="470"/>
      <c r="AC554" s="1395"/>
      <c r="AD554" s="959"/>
      <c r="AE554" s="1383"/>
      <c r="AF554" s="1383"/>
      <c r="AG554" s="1384"/>
      <c r="AH554" s="1384"/>
    </row>
    <row r="555" spans="1:35" s="367" customFormat="1" ht="14.25" customHeight="1">
      <c r="A555" s="627"/>
      <c r="B555" s="471"/>
      <c r="G555" s="371" t="s">
        <v>1145</v>
      </c>
      <c r="H555" s="567"/>
      <c r="I555" s="835"/>
      <c r="J555" s="835"/>
      <c r="K555" s="529"/>
      <c r="L555" s="529"/>
      <c r="M555" s="529"/>
      <c r="N555" s="529"/>
      <c r="O555" s="529"/>
      <c r="P555" s="529"/>
      <c r="Q555" s="529"/>
      <c r="R555" s="529"/>
      <c r="S555" s="529"/>
      <c r="T555" s="529"/>
      <c r="U555" s="529"/>
      <c r="V555" s="529"/>
      <c r="W555" s="529"/>
      <c r="X555" s="529"/>
      <c r="Y555" s="529"/>
      <c r="Z555" s="529"/>
      <c r="AA555" s="529"/>
      <c r="AC555" s="1396"/>
      <c r="AD555" s="945"/>
      <c r="AE555" s="1385"/>
      <c r="AF555" s="1385"/>
      <c r="AG555" s="1386"/>
      <c r="AH555" s="1386"/>
    </row>
    <row r="556" spans="1:35" s="367" customFormat="1" ht="3.75" customHeight="1">
      <c r="A556" s="627"/>
      <c r="B556" s="482"/>
      <c r="C556" s="483"/>
      <c r="D556" s="425"/>
      <c r="E556" s="425"/>
      <c r="F556" s="425"/>
      <c r="G556" s="425"/>
      <c r="H556" s="484"/>
      <c r="I556" s="425"/>
      <c r="J556" s="483"/>
      <c r="K556" s="426"/>
      <c r="L556" s="426"/>
      <c r="M556" s="426"/>
      <c r="N556" s="426"/>
      <c r="O556" s="426"/>
      <c r="P556" s="426"/>
      <c r="Q556" s="426"/>
      <c r="R556" s="426"/>
      <c r="S556" s="426"/>
      <c r="T556" s="426"/>
      <c r="U556" s="426"/>
      <c r="V556" s="426"/>
      <c r="W556" s="426"/>
      <c r="X556" s="426"/>
      <c r="Y556" s="426"/>
      <c r="Z556" s="426"/>
      <c r="AA556" s="426"/>
      <c r="AB556" s="426"/>
      <c r="AC556" s="1397"/>
      <c r="AD556" s="946"/>
      <c r="AE556" s="1387"/>
      <c r="AF556" s="1387"/>
      <c r="AG556" s="1388"/>
      <c r="AH556" s="1388"/>
    </row>
    <row r="557" spans="1:35" s="362" customFormat="1" ht="13.5" customHeight="1">
      <c r="A557" s="565"/>
      <c r="B557" s="1704" t="s">
        <v>1146</v>
      </c>
      <c r="C557" s="1705"/>
      <c r="D557" s="1691" t="s">
        <v>1147</v>
      </c>
      <c r="E557" s="1692"/>
      <c r="F557" s="1716" t="s">
        <v>1148</v>
      </c>
      <c r="G557" s="1717"/>
      <c r="H557" s="1718"/>
      <c r="I557" s="1706" t="s">
        <v>1149</v>
      </c>
      <c r="J557" s="483"/>
      <c r="K557" s="523"/>
      <c r="L557" s="523"/>
      <c r="M557" s="523"/>
      <c r="N557" s="523"/>
      <c r="O557" s="523"/>
      <c r="P557" s="523"/>
      <c r="Q557" s="523"/>
      <c r="R557" s="523"/>
      <c r="S557" s="523"/>
      <c r="T557" s="523"/>
      <c r="U557" s="523"/>
      <c r="V557" s="523"/>
      <c r="W557" s="523"/>
      <c r="X557" s="523"/>
      <c r="Y557" s="523"/>
      <c r="Z557" s="523"/>
      <c r="AA557" s="523"/>
      <c r="AB557" s="468" t="b">
        <v>1</v>
      </c>
      <c r="AC557" s="1398"/>
      <c r="AD557" s="947"/>
      <c r="AE557" s="1389"/>
      <c r="AF557" s="1389"/>
      <c r="AG557" s="1390"/>
      <c r="AH557" s="1390"/>
    </row>
    <row r="558" spans="1:35" s="367" customFormat="1" ht="14.25" customHeight="1">
      <c r="A558" s="565"/>
      <c r="B558" s="1704"/>
      <c r="C558" s="1705"/>
      <c r="D558" s="1693"/>
      <c r="E558" s="1694"/>
      <c r="F558" s="1707" t="s">
        <v>1150</v>
      </c>
      <c r="G558" s="1707"/>
      <c r="H558" s="481" t="s">
        <v>1151</v>
      </c>
      <c r="I558" s="1707"/>
      <c r="J558" s="483"/>
      <c r="K558" s="523"/>
      <c r="L558" s="523"/>
      <c r="M558" s="523"/>
      <c r="N558" s="523"/>
      <c r="O558" s="523"/>
      <c r="P558" s="523"/>
      <c r="Q558" s="523"/>
      <c r="R558" s="523"/>
      <c r="S558" s="523"/>
      <c r="T558" s="523"/>
      <c r="U558" s="523"/>
      <c r="V558" s="523"/>
      <c r="W558" s="523"/>
      <c r="X558" s="523"/>
      <c r="Y558" s="523"/>
      <c r="Z558" s="523"/>
      <c r="AA558" s="523"/>
      <c r="AB558" s="469">
        <f>AB548</f>
        <v>0</v>
      </c>
      <c r="AC558" s="1398"/>
      <c r="AD558" s="947"/>
      <c r="AE558" s="1389"/>
      <c r="AF558" s="1389"/>
      <c r="AG558" s="1390"/>
      <c r="AH558" s="1390"/>
    </row>
    <row r="559" spans="1:35" s="367" customFormat="1" ht="3.75" customHeight="1" thickBot="1">
      <c r="A559" s="565"/>
      <c r="B559" s="518"/>
      <c r="C559" s="421"/>
      <c r="D559" s="517"/>
      <c r="E559" s="517"/>
      <c r="F559" s="424"/>
      <c r="G559" s="424"/>
      <c r="I559" s="424"/>
      <c r="J559" s="424"/>
      <c r="K559" s="368"/>
      <c r="L559" s="368"/>
      <c r="M559" s="368"/>
      <c r="N559" s="368"/>
      <c r="O559" s="368"/>
      <c r="P559" s="368"/>
      <c r="Q559" s="368"/>
      <c r="R559" s="368"/>
      <c r="S559" s="368"/>
      <c r="T559" s="368"/>
      <c r="U559" s="368"/>
      <c r="V559" s="368"/>
      <c r="W559" s="368"/>
      <c r="X559" s="368"/>
      <c r="Y559" s="368"/>
      <c r="Z559" s="368"/>
      <c r="AA559" s="368"/>
      <c r="AB559" s="361"/>
      <c r="AC559" s="1399"/>
      <c r="AD559" s="960"/>
      <c r="AE559" s="1391"/>
      <c r="AF559" s="1391"/>
      <c r="AG559" s="1392"/>
      <c r="AH559" s="1392"/>
    </row>
    <row r="560" spans="1:35" s="367" customFormat="1" ht="14.25" customHeight="1">
      <c r="A560" s="565"/>
      <c r="B560" s="1677" t="str">
        <f>'Prod. Info'!B37</f>
        <v>LP-000</v>
      </c>
      <c r="C560" s="1678"/>
      <c r="D560" s="1678">
        <f>'Prod. Info'!B38</f>
        <v>0</v>
      </c>
      <c r="E560" s="1678"/>
      <c r="F560" s="1649">
        <f>Summary!J7</f>
        <v>0</v>
      </c>
      <c r="G560" s="1650"/>
      <c r="H560" s="519">
        <f>Summary!G7</f>
        <v>0</v>
      </c>
      <c r="I560" s="820">
        <f>Summary!E7</f>
        <v>0</v>
      </c>
      <c r="J560" s="1260"/>
      <c r="K560" s="426"/>
      <c r="L560" s="426"/>
      <c r="M560" s="426"/>
      <c r="N560" s="426"/>
      <c r="O560" s="426"/>
      <c r="P560" s="426"/>
      <c r="Q560" s="426"/>
      <c r="R560" s="426"/>
      <c r="S560" s="426"/>
      <c r="T560" s="426"/>
      <c r="U560" s="426"/>
      <c r="V560" s="426"/>
      <c r="W560" s="426"/>
      <c r="X560" s="426"/>
      <c r="Y560" s="426"/>
      <c r="Z560" s="426"/>
      <c r="AA560" s="426"/>
      <c r="AB560" s="361"/>
      <c r="AC560" s="1399"/>
      <c r="AD560" s="946"/>
      <c r="AE560" s="1387"/>
      <c r="AF560" s="1387"/>
      <c r="AG560" s="1388"/>
      <c r="AH560" s="1388"/>
    </row>
    <row r="561" spans="1:34" s="367" customFormat="1" ht="14.25" hidden="1" customHeight="1">
      <c r="A561" s="627"/>
      <c r="B561" s="1679"/>
      <c r="C561" s="1680"/>
      <c r="D561" s="1680"/>
      <c r="E561" s="1680"/>
      <c r="F561" s="427"/>
      <c r="G561" s="427"/>
      <c r="H561" s="427"/>
      <c r="I561" s="858" t="s">
        <v>1152</v>
      </c>
      <c r="J561" s="1261"/>
      <c r="K561" s="1262"/>
      <c r="L561" s="1262"/>
      <c r="M561" s="1262"/>
      <c r="N561" s="1262"/>
      <c r="O561" s="1262"/>
      <c r="P561" s="1262"/>
      <c r="Q561" s="1262"/>
      <c r="R561" s="1262"/>
      <c r="S561" s="1262"/>
      <c r="T561" s="1262"/>
      <c r="U561" s="1262"/>
      <c r="V561" s="1262"/>
      <c r="W561" s="1262"/>
      <c r="X561" s="1262"/>
      <c r="Y561" s="1262"/>
      <c r="Z561" s="1262"/>
      <c r="AA561" s="1263"/>
      <c r="AB561" s="979"/>
      <c r="AC561" s="1399"/>
      <c r="AD561" s="946"/>
      <c r="AE561" s="1387"/>
      <c r="AF561" s="1387"/>
      <c r="AG561" s="1388"/>
      <c r="AH561" s="1388"/>
    </row>
    <row r="562" spans="1:34" s="367" customFormat="1" ht="14.25" hidden="1" customHeight="1">
      <c r="A562" s="627"/>
      <c r="B562" s="1679"/>
      <c r="C562" s="1680"/>
      <c r="D562" s="1680"/>
      <c r="E562" s="1680"/>
      <c r="F562" s="397"/>
      <c r="G562" s="369"/>
      <c r="H562" s="397"/>
      <c r="I562" s="859" t="s">
        <v>1153</v>
      </c>
      <c r="J562" s="859"/>
      <c r="K562" s="1264" t="e">
        <f>Budget!$R558/$F592*$F560</f>
        <v>#DIV/0!</v>
      </c>
      <c r="L562" s="1264"/>
      <c r="M562" s="1264"/>
      <c r="N562" s="1264"/>
      <c r="O562" s="1264"/>
      <c r="P562" s="1264"/>
      <c r="Q562" s="1264"/>
      <c r="R562" s="1264"/>
      <c r="S562" s="1264"/>
      <c r="T562" s="1264"/>
      <c r="U562" s="1264"/>
      <c r="V562" s="1264"/>
      <c r="W562" s="1264"/>
      <c r="X562" s="1264"/>
      <c r="Y562" s="1264"/>
      <c r="Z562" s="1264"/>
      <c r="AA562" s="1265"/>
      <c r="AB562" s="429"/>
      <c r="AC562" s="1399"/>
      <c r="AD562" s="946"/>
      <c r="AE562" s="1387"/>
      <c r="AF562" s="1387"/>
      <c r="AG562" s="1388"/>
      <c r="AH562" s="1388"/>
    </row>
    <row r="563" spans="1:34" s="367" customFormat="1" ht="14.25" hidden="1" customHeight="1">
      <c r="A563" s="628"/>
      <c r="B563" s="1679"/>
      <c r="C563" s="1680"/>
      <c r="D563" s="1680"/>
      <c r="E563" s="1680"/>
      <c r="H563" s="422"/>
      <c r="I563" s="860" t="s">
        <v>1154</v>
      </c>
      <c r="J563" s="391"/>
      <c r="K563" s="1266" t="e">
        <f>Budget!$R578/$F592*$F560</f>
        <v>#DIV/0!</v>
      </c>
      <c r="L563" s="1267"/>
      <c r="M563" s="1267"/>
      <c r="N563" s="1267"/>
      <c r="O563" s="1267"/>
      <c r="P563" s="1267"/>
      <c r="Q563" s="1267"/>
      <c r="R563" s="1267"/>
      <c r="S563" s="1267"/>
      <c r="T563" s="1267"/>
      <c r="U563" s="1267"/>
      <c r="V563" s="1267"/>
      <c r="W563" s="1267"/>
      <c r="X563" s="1267"/>
      <c r="Y563" s="1267"/>
      <c r="Z563" s="1267"/>
      <c r="AA563" s="1268"/>
      <c r="AB563" s="429"/>
      <c r="AC563" s="1399"/>
      <c r="AD563" s="946"/>
      <c r="AE563" s="1387"/>
      <c r="AF563" s="1387"/>
      <c r="AG563" s="1388"/>
      <c r="AH563" s="1388"/>
    </row>
    <row r="564" spans="1:34" s="367" customFormat="1" ht="14.25" hidden="1" customHeight="1">
      <c r="A564" s="627"/>
      <c r="B564" s="1679"/>
      <c r="C564" s="1680"/>
      <c r="D564" s="1680"/>
      <c r="E564" s="1680"/>
      <c r="F564" s="421"/>
      <c r="G564" s="421"/>
      <c r="I564" s="861" t="s">
        <v>1155</v>
      </c>
      <c r="J564" s="428"/>
      <c r="K564" s="1269" t="e">
        <f>SUM(K561:K563)</f>
        <v>#DIV/0!</v>
      </c>
      <c r="L564" s="1269">
        <f t="shared" ref="L564:AA564" si="98">SUM(L561:L563)</f>
        <v>0</v>
      </c>
      <c r="M564" s="1269">
        <f t="shared" si="98"/>
        <v>0</v>
      </c>
      <c r="N564" s="1269">
        <f t="shared" si="98"/>
        <v>0</v>
      </c>
      <c r="O564" s="1269">
        <f t="shared" si="98"/>
        <v>0</v>
      </c>
      <c r="P564" s="1269">
        <f t="shared" si="98"/>
        <v>0</v>
      </c>
      <c r="Q564" s="1269">
        <f t="shared" si="98"/>
        <v>0</v>
      </c>
      <c r="R564" s="1269">
        <f t="shared" si="98"/>
        <v>0</v>
      </c>
      <c r="S564" s="1269">
        <f t="shared" si="98"/>
        <v>0</v>
      </c>
      <c r="T564" s="1269">
        <f t="shared" si="98"/>
        <v>0</v>
      </c>
      <c r="U564" s="1269">
        <f t="shared" si="98"/>
        <v>0</v>
      </c>
      <c r="V564" s="1269">
        <f t="shared" si="98"/>
        <v>0</v>
      </c>
      <c r="W564" s="1269">
        <f t="shared" si="98"/>
        <v>0</v>
      </c>
      <c r="X564" s="1269">
        <f t="shared" si="98"/>
        <v>0</v>
      </c>
      <c r="Y564" s="1269">
        <f t="shared" ref="Y564" si="99">SUM(Y561:Y563)</f>
        <v>0</v>
      </c>
      <c r="Z564" s="1269">
        <f t="shared" si="98"/>
        <v>0</v>
      </c>
      <c r="AA564" s="1270">
        <f t="shared" si="98"/>
        <v>0</v>
      </c>
      <c r="AB564" s="361"/>
      <c r="AC564" s="1399"/>
      <c r="AD564" s="946"/>
      <c r="AE564" s="1387"/>
      <c r="AF564" s="1387"/>
      <c r="AG564" s="1388"/>
      <c r="AH564" s="1388"/>
    </row>
    <row r="565" spans="1:34" s="367" customFormat="1" ht="6.75" hidden="1" customHeight="1">
      <c r="A565" s="627"/>
      <c r="B565" s="1679"/>
      <c r="C565" s="1680"/>
      <c r="D565" s="1680"/>
      <c r="E565" s="1680"/>
      <c r="F565" s="424"/>
      <c r="G565" s="424"/>
      <c r="I565" s="836"/>
      <c r="J565" s="424"/>
      <c r="K565" s="368"/>
      <c r="L565" s="368"/>
      <c r="M565" s="368"/>
      <c r="N565" s="368"/>
      <c r="O565" s="368"/>
      <c r="P565" s="368"/>
      <c r="Q565" s="368"/>
      <c r="R565" s="368"/>
      <c r="S565" s="368"/>
      <c r="T565" s="368"/>
      <c r="U565" s="368"/>
      <c r="V565" s="368"/>
      <c r="W565" s="368"/>
      <c r="X565" s="368"/>
      <c r="Y565" s="368"/>
      <c r="Z565" s="368"/>
      <c r="AA565" s="1271"/>
      <c r="AB565" s="361"/>
      <c r="AC565" s="1399"/>
      <c r="AD565" s="946"/>
      <c r="AE565" s="1387"/>
      <c r="AF565" s="1387"/>
      <c r="AG565" s="1388"/>
      <c r="AH565" s="1388"/>
    </row>
    <row r="566" spans="1:34" s="367" customFormat="1" ht="14.25" hidden="1" customHeight="1">
      <c r="A566" s="627"/>
      <c r="B566" s="1681"/>
      <c r="C566" s="1682"/>
      <c r="D566" s="1682"/>
      <c r="E566" s="1682"/>
      <c r="F566" s="520"/>
      <c r="G566" s="521"/>
      <c r="H566" s="522" t="s">
        <v>1156</v>
      </c>
      <c r="I566" s="560" t="s">
        <v>754</v>
      </c>
      <c r="J566" s="561"/>
      <c r="K566" s="1272" t="e">
        <f>Budget!R593/F592*F560</f>
        <v>#DIV/0!</v>
      </c>
      <c r="L566" s="1273"/>
      <c r="M566" s="1273"/>
      <c r="N566" s="1273"/>
      <c r="O566" s="1273"/>
      <c r="P566" s="1273"/>
      <c r="Q566" s="1273"/>
      <c r="R566" s="1273"/>
      <c r="S566" s="1273"/>
      <c r="T566" s="1273"/>
      <c r="U566" s="1273"/>
      <c r="V566" s="1273"/>
      <c r="W566" s="1273"/>
      <c r="X566" s="1273"/>
      <c r="Y566" s="1273"/>
      <c r="Z566" s="1273"/>
      <c r="AA566" s="1274"/>
      <c r="AB566" s="366"/>
      <c r="AC566" s="1399"/>
      <c r="AD566" s="946"/>
      <c r="AE566" s="1387"/>
      <c r="AF566" s="1387"/>
      <c r="AG566" s="1388"/>
      <c r="AH566" s="1388"/>
    </row>
    <row r="567" spans="1:34" s="367" customFormat="1" ht="6.75" hidden="1" customHeight="1">
      <c r="A567" s="627"/>
      <c r="B567" s="472"/>
      <c r="C567" s="424"/>
      <c r="D567" s="423"/>
      <c r="E567" s="423"/>
      <c r="F567" s="424"/>
      <c r="G567" s="424"/>
      <c r="I567" s="424"/>
      <c r="J567" s="424"/>
      <c r="K567" s="368"/>
      <c r="L567" s="368"/>
      <c r="M567" s="368"/>
      <c r="N567" s="368"/>
      <c r="O567" s="368"/>
      <c r="P567" s="368"/>
      <c r="Q567" s="368"/>
      <c r="R567" s="368"/>
      <c r="S567" s="368"/>
      <c r="T567" s="368"/>
      <c r="U567" s="368"/>
      <c r="V567" s="368"/>
      <c r="W567" s="368"/>
      <c r="X567" s="368"/>
      <c r="Y567" s="368"/>
      <c r="Z567" s="368"/>
      <c r="AA567" s="368"/>
      <c r="AB567" s="361"/>
      <c r="AC567" s="1399"/>
      <c r="AD567" s="946"/>
      <c r="AE567" s="1387"/>
      <c r="AF567" s="1387"/>
      <c r="AG567" s="1388"/>
      <c r="AH567" s="1388"/>
    </row>
    <row r="568" spans="1:34" s="367" customFormat="1" ht="14.25" hidden="1" customHeight="1">
      <c r="A568" s="627"/>
      <c r="B568" s="1677">
        <f>'Prod. Info'!C37</f>
        <v>0</v>
      </c>
      <c r="C568" s="1678"/>
      <c r="D568" s="1678">
        <f>'Prod. Info'!C38</f>
        <v>0</v>
      </c>
      <c r="E568" s="1678"/>
      <c r="F568" s="1649">
        <f>Summary!J8</f>
        <v>0</v>
      </c>
      <c r="G568" s="1650"/>
      <c r="H568" s="519">
        <f>Summary!G8</f>
        <v>0</v>
      </c>
      <c r="I568" s="820">
        <f>Summary!E8</f>
        <v>0</v>
      </c>
      <c r="J568" s="1275"/>
      <c r="K568" s="426"/>
      <c r="L568" s="426"/>
      <c r="M568" s="426"/>
      <c r="N568" s="426"/>
      <c r="O568" s="426"/>
      <c r="P568" s="426"/>
      <c r="Q568" s="426"/>
      <c r="R568" s="426"/>
      <c r="S568" s="426"/>
      <c r="T568" s="426"/>
      <c r="U568" s="426"/>
      <c r="V568" s="426"/>
      <c r="W568" s="426"/>
      <c r="X568" s="426"/>
      <c r="Y568" s="426"/>
      <c r="Z568" s="426"/>
      <c r="AA568" s="1276"/>
      <c r="AB568" s="361"/>
      <c r="AC568" s="1399"/>
      <c r="AD568" s="946"/>
      <c r="AE568" s="1387"/>
      <c r="AF568" s="1387"/>
      <c r="AG568" s="1388"/>
      <c r="AH568" s="1388"/>
    </row>
    <row r="569" spans="1:34" s="367" customFormat="1" ht="14.25" hidden="1" customHeight="1">
      <c r="A569" s="627"/>
      <c r="B569" s="1679"/>
      <c r="C569" s="1680"/>
      <c r="D569" s="1680"/>
      <c r="E569" s="1680"/>
      <c r="F569" s="427"/>
      <c r="G569" s="427"/>
      <c r="H569" s="427"/>
      <c r="I569" s="862" t="s">
        <v>1157</v>
      </c>
      <c r="J569" s="1277"/>
      <c r="K569" s="1278" t="e">
        <f>$K552/$F592*$F568</f>
        <v>#DIV/0!</v>
      </c>
      <c r="L569" s="1279"/>
      <c r="M569" s="1279"/>
      <c r="N569" s="1279"/>
      <c r="O569" s="1279"/>
      <c r="P569" s="1279"/>
      <c r="Q569" s="1279"/>
      <c r="R569" s="1279"/>
      <c r="S569" s="1279"/>
      <c r="T569" s="1279"/>
      <c r="U569" s="1279"/>
      <c r="V569" s="1279"/>
      <c r="W569" s="1279"/>
      <c r="X569" s="1279"/>
      <c r="Y569" s="1279"/>
      <c r="Z569" s="1279"/>
      <c r="AA569" s="1280" t="e">
        <f>AA548/F592*F568</f>
        <v>#DIV/0!</v>
      </c>
      <c r="AB569" s="361"/>
      <c r="AC569" s="1399"/>
      <c r="AD569" s="946"/>
      <c r="AE569" s="1387"/>
      <c r="AF569" s="1387"/>
      <c r="AG569" s="1388"/>
      <c r="AH569" s="1388"/>
    </row>
    <row r="570" spans="1:34" s="367" customFormat="1" ht="14.25" hidden="1" customHeight="1">
      <c r="A570" s="627"/>
      <c r="B570" s="1679"/>
      <c r="C570" s="1680"/>
      <c r="D570" s="1680"/>
      <c r="E570" s="1680"/>
      <c r="F570" s="397"/>
      <c r="G570" s="369"/>
      <c r="H570" s="397"/>
      <c r="I570" s="859" t="s">
        <v>1153</v>
      </c>
      <c r="J570" s="1218"/>
      <c r="K570" s="1281" t="e">
        <f>Budget!R558/F592*F568</f>
        <v>#DIV/0!</v>
      </c>
      <c r="L570" s="1264"/>
      <c r="M570" s="1264"/>
      <c r="N570" s="1264"/>
      <c r="O570" s="1264"/>
      <c r="P570" s="1264"/>
      <c r="Q570" s="1264"/>
      <c r="R570" s="1264"/>
      <c r="S570" s="1264"/>
      <c r="T570" s="1264"/>
      <c r="U570" s="1264"/>
      <c r="V570" s="1264"/>
      <c r="W570" s="1264"/>
      <c r="X570" s="1264"/>
      <c r="Y570" s="1264"/>
      <c r="Z570" s="1264"/>
      <c r="AA570" s="1265"/>
      <c r="AB570" s="429"/>
      <c r="AC570" s="1399"/>
      <c r="AD570" s="946"/>
      <c r="AE570" s="1387"/>
      <c r="AF570" s="1387"/>
      <c r="AG570" s="1388"/>
      <c r="AH570" s="1388"/>
    </row>
    <row r="571" spans="1:34" s="367" customFormat="1" ht="14.25" hidden="1" customHeight="1">
      <c r="A571" s="628"/>
      <c r="B571" s="1679"/>
      <c r="C571" s="1680"/>
      <c r="D571" s="1680"/>
      <c r="E571" s="1680"/>
      <c r="H571" s="422"/>
      <c r="I571" s="860" t="s">
        <v>1154</v>
      </c>
      <c r="J571" s="391"/>
      <c r="K571" s="1266" t="e">
        <f>Budget!R578/F592*F568</f>
        <v>#DIV/0!</v>
      </c>
      <c r="L571" s="1267"/>
      <c r="M571" s="1267"/>
      <c r="N571" s="1267"/>
      <c r="O571" s="1267"/>
      <c r="P571" s="1267"/>
      <c r="Q571" s="1267"/>
      <c r="R571" s="1267"/>
      <c r="S571" s="1267"/>
      <c r="T571" s="1267"/>
      <c r="U571" s="1267"/>
      <c r="V571" s="1267"/>
      <c r="W571" s="1267"/>
      <c r="X571" s="1267"/>
      <c r="Y571" s="1267"/>
      <c r="Z571" s="1267"/>
      <c r="AA571" s="1268"/>
      <c r="AB571" s="429"/>
      <c r="AC571" s="1399"/>
      <c r="AD571" s="946"/>
      <c r="AE571" s="1387"/>
      <c r="AF571" s="1387"/>
      <c r="AG571" s="1388"/>
      <c r="AH571" s="1388"/>
    </row>
    <row r="572" spans="1:34" s="367" customFormat="1" ht="14.25" hidden="1" customHeight="1">
      <c r="A572" s="627"/>
      <c r="B572" s="1679"/>
      <c r="C572" s="1680"/>
      <c r="D572" s="1680"/>
      <c r="E572" s="1680"/>
      <c r="F572" s="421"/>
      <c r="G572" s="421"/>
      <c r="I572" s="861" t="s">
        <v>1155</v>
      </c>
      <c r="J572" s="428"/>
      <c r="K572" s="1269" t="e">
        <f t="shared" ref="K572:Z572" si="100">SUM(K569:K571)</f>
        <v>#DIV/0!</v>
      </c>
      <c r="L572" s="1282">
        <f t="shared" si="100"/>
        <v>0</v>
      </c>
      <c r="M572" s="1282">
        <f t="shared" si="100"/>
        <v>0</v>
      </c>
      <c r="N572" s="1282">
        <f t="shared" si="100"/>
        <v>0</v>
      </c>
      <c r="O572" s="1282">
        <f t="shared" si="100"/>
        <v>0</v>
      </c>
      <c r="P572" s="1282">
        <f t="shared" si="100"/>
        <v>0</v>
      </c>
      <c r="Q572" s="1282">
        <f t="shared" si="100"/>
        <v>0</v>
      </c>
      <c r="R572" s="1282">
        <f t="shared" si="100"/>
        <v>0</v>
      </c>
      <c r="S572" s="1282">
        <f t="shared" si="100"/>
        <v>0</v>
      </c>
      <c r="T572" s="1282">
        <f t="shared" si="100"/>
        <v>0</v>
      </c>
      <c r="U572" s="1282">
        <f t="shared" si="100"/>
        <v>0</v>
      </c>
      <c r="V572" s="1282">
        <f t="shared" si="100"/>
        <v>0</v>
      </c>
      <c r="W572" s="1282">
        <f t="shared" si="100"/>
        <v>0</v>
      </c>
      <c r="X572" s="1282">
        <f t="shared" si="100"/>
        <v>0</v>
      </c>
      <c r="Y572" s="1282">
        <f t="shared" ref="Y572" si="101">SUM(Y569:Y571)</f>
        <v>0</v>
      </c>
      <c r="Z572" s="1282">
        <f t="shared" si="100"/>
        <v>0</v>
      </c>
      <c r="AA572" s="1283" t="e">
        <f>SUM(AA569:AA571)</f>
        <v>#DIV/0!</v>
      </c>
      <c r="AB572" s="361"/>
      <c r="AC572" s="1399"/>
      <c r="AD572" s="946"/>
      <c r="AE572" s="1387"/>
      <c r="AF572" s="1387"/>
      <c r="AG572" s="1388"/>
      <c r="AH572" s="1388"/>
    </row>
    <row r="573" spans="1:34" s="367" customFormat="1" ht="6.75" hidden="1" customHeight="1">
      <c r="A573" s="627"/>
      <c r="B573" s="1679"/>
      <c r="C573" s="1680"/>
      <c r="D573" s="1680"/>
      <c r="E573" s="1680"/>
      <c r="F573" s="424"/>
      <c r="G573" s="424"/>
      <c r="I573" s="836"/>
      <c r="J573" s="424"/>
      <c r="K573" s="368"/>
      <c r="L573" s="368"/>
      <c r="M573" s="368"/>
      <c r="N573" s="368"/>
      <c r="O573" s="368"/>
      <c r="P573" s="368"/>
      <c r="Q573" s="368"/>
      <c r="R573" s="368"/>
      <c r="S573" s="368"/>
      <c r="T573" s="368"/>
      <c r="U573" s="368"/>
      <c r="V573" s="368"/>
      <c r="W573" s="368"/>
      <c r="X573" s="368"/>
      <c r="Y573" s="368"/>
      <c r="Z573" s="368"/>
      <c r="AA573" s="1271"/>
      <c r="AB573" s="361"/>
      <c r="AC573" s="1399"/>
      <c r="AD573" s="946"/>
      <c r="AE573" s="1387"/>
      <c r="AF573" s="1387"/>
      <c r="AG573" s="1388"/>
      <c r="AH573" s="1388"/>
    </row>
    <row r="574" spans="1:34" s="367" customFormat="1" ht="14.25" hidden="1" customHeight="1">
      <c r="A574" s="627"/>
      <c r="B574" s="1681"/>
      <c r="C574" s="1682"/>
      <c r="D574" s="1682"/>
      <c r="E574" s="1682"/>
      <c r="F574" s="520"/>
      <c r="G574" s="521"/>
      <c r="H574" s="522" t="s">
        <v>1156</v>
      </c>
      <c r="I574" s="560" t="s">
        <v>754</v>
      </c>
      <c r="J574" s="561"/>
      <c r="K574" s="1272" t="e">
        <f>Budget!R593/F592*F568</f>
        <v>#DIV/0!</v>
      </c>
      <c r="L574" s="1273"/>
      <c r="M574" s="1273"/>
      <c r="N574" s="1273"/>
      <c r="O574" s="1273"/>
      <c r="P574" s="1273"/>
      <c r="Q574" s="1273"/>
      <c r="R574" s="1273"/>
      <c r="S574" s="1273"/>
      <c r="T574" s="1273"/>
      <c r="U574" s="1273"/>
      <c r="V574" s="1273"/>
      <c r="W574" s="1273"/>
      <c r="X574" s="1273"/>
      <c r="Y574" s="1273"/>
      <c r="Z574" s="1273"/>
      <c r="AA574" s="1274"/>
      <c r="AB574" s="366"/>
      <c r="AC574" s="1399"/>
      <c r="AD574" s="946"/>
      <c r="AE574" s="1387"/>
      <c r="AF574" s="1387"/>
      <c r="AG574" s="1388"/>
      <c r="AH574" s="1388"/>
    </row>
    <row r="575" spans="1:34" s="367" customFormat="1" ht="6.75" hidden="1" customHeight="1">
      <c r="A575" s="627"/>
      <c r="B575" s="472"/>
      <c r="C575" s="424"/>
      <c r="D575" s="423"/>
      <c r="E575" s="423"/>
      <c r="F575" s="424"/>
      <c r="G575" s="424"/>
      <c r="I575" s="424"/>
      <c r="J575" s="424"/>
      <c r="K575" s="368"/>
      <c r="L575" s="368"/>
      <c r="M575" s="368"/>
      <c r="N575" s="368"/>
      <c r="O575" s="368"/>
      <c r="P575" s="368"/>
      <c r="Q575" s="368"/>
      <c r="R575" s="368"/>
      <c r="S575" s="368"/>
      <c r="T575" s="368"/>
      <c r="U575" s="368"/>
      <c r="V575" s="368"/>
      <c r="W575" s="368"/>
      <c r="X575" s="368"/>
      <c r="Y575" s="368"/>
      <c r="Z575" s="368"/>
      <c r="AA575" s="368"/>
      <c r="AB575" s="361"/>
      <c r="AC575" s="1399"/>
      <c r="AD575" s="946"/>
      <c r="AE575" s="1387"/>
      <c r="AF575" s="1387"/>
      <c r="AG575" s="1388"/>
      <c r="AH575" s="1388"/>
    </row>
    <row r="576" spans="1:34" s="367" customFormat="1" ht="14.25" hidden="1" customHeight="1">
      <c r="A576" s="627"/>
      <c r="B576" s="1677">
        <f>'Prod. Info'!D37</f>
        <v>0</v>
      </c>
      <c r="C576" s="1678"/>
      <c r="D576" s="1678">
        <f>'Prod. Info'!D38</f>
        <v>0</v>
      </c>
      <c r="E576" s="1678"/>
      <c r="F576" s="1649">
        <f>Summary!J9</f>
        <v>0</v>
      </c>
      <c r="G576" s="1650"/>
      <c r="H576" s="519">
        <f>Summary!G9</f>
        <v>0</v>
      </c>
      <c r="I576" s="820">
        <f>Summary!E9</f>
        <v>0</v>
      </c>
      <c r="J576" s="1275"/>
      <c r="K576" s="426"/>
      <c r="L576" s="426"/>
      <c r="M576" s="426"/>
      <c r="N576" s="426"/>
      <c r="O576" s="426"/>
      <c r="P576" s="426"/>
      <c r="Q576" s="426"/>
      <c r="R576" s="426"/>
      <c r="S576" s="426"/>
      <c r="T576" s="426"/>
      <c r="U576" s="426"/>
      <c r="V576" s="426"/>
      <c r="W576" s="426"/>
      <c r="X576" s="426"/>
      <c r="Y576" s="426"/>
      <c r="Z576" s="426"/>
      <c r="AA576" s="1276"/>
      <c r="AB576" s="361"/>
      <c r="AC576" s="1399"/>
      <c r="AD576" s="946"/>
      <c r="AE576" s="1387"/>
      <c r="AF576" s="1387"/>
      <c r="AG576" s="1388"/>
      <c r="AH576" s="1388"/>
    </row>
    <row r="577" spans="1:34" s="367" customFormat="1" ht="14.25" hidden="1" customHeight="1">
      <c r="A577" s="627"/>
      <c r="B577" s="1679"/>
      <c r="C577" s="1680"/>
      <c r="D577" s="1680"/>
      <c r="E577" s="1680"/>
      <c r="F577" s="427"/>
      <c r="G577" s="427"/>
      <c r="H577" s="427"/>
      <c r="I577" s="862" t="s">
        <v>1157</v>
      </c>
      <c r="J577" s="1277"/>
      <c r="K577" s="1278" t="e">
        <f>$K552/$F592*$F576</f>
        <v>#DIV/0!</v>
      </c>
      <c r="L577" s="1279"/>
      <c r="M577" s="1279"/>
      <c r="N577" s="1279"/>
      <c r="O577" s="1279"/>
      <c r="P577" s="1279"/>
      <c r="Q577" s="1279"/>
      <c r="R577" s="1279"/>
      <c r="S577" s="1279"/>
      <c r="T577" s="1279"/>
      <c r="U577" s="1279"/>
      <c r="V577" s="1279"/>
      <c r="W577" s="1279"/>
      <c r="X577" s="1279"/>
      <c r="Y577" s="1279"/>
      <c r="Z577" s="1279"/>
      <c r="AA577" s="1280" t="e">
        <f>AA548/F592*F576</f>
        <v>#DIV/0!</v>
      </c>
      <c r="AB577" s="361"/>
      <c r="AC577" s="1399"/>
      <c r="AD577" s="946"/>
      <c r="AE577" s="1387"/>
      <c r="AF577" s="1387"/>
      <c r="AG577" s="1388"/>
      <c r="AH577" s="1388"/>
    </row>
    <row r="578" spans="1:34" s="367" customFormat="1" ht="14.25" hidden="1" customHeight="1">
      <c r="A578" s="627"/>
      <c r="B578" s="1679"/>
      <c r="C578" s="1680"/>
      <c r="D578" s="1680"/>
      <c r="E578" s="1680"/>
      <c r="F578" s="397"/>
      <c r="G578" s="369"/>
      <c r="H578" s="397"/>
      <c r="I578" s="859" t="s">
        <v>1153</v>
      </c>
      <c r="J578" s="1218"/>
      <c r="K578" s="1281" t="e">
        <f>Budget!R558/F592*F576</f>
        <v>#DIV/0!</v>
      </c>
      <c r="L578" s="1264"/>
      <c r="M578" s="1264"/>
      <c r="N578" s="1264"/>
      <c r="O578" s="1264"/>
      <c r="P578" s="1264"/>
      <c r="Q578" s="1264"/>
      <c r="R578" s="1264"/>
      <c r="S578" s="1264"/>
      <c r="T578" s="1264"/>
      <c r="U578" s="1264"/>
      <c r="V578" s="1264"/>
      <c r="W578" s="1264"/>
      <c r="X578" s="1264"/>
      <c r="Y578" s="1264"/>
      <c r="Z578" s="1264"/>
      <c r="AA578" s="1265"/>
      <c r="AB578" s="429"/>
      <c r="AC578" s="1399"/>
      <c r="AD578" s="946"/>
      <c r="AE578" s="1387"/>
      <c r="AF578" s="1387"/>
      <c r="AG578" s="1388"/>
      <c r="AH578" s="1388"/>
    </row>
    <row r="579" spans="1:34" s="367" customFormat="1" ht="14.25" hidden="1" customHeight="1">
      <c r="A579" s="628"/>
      <c r="B579" s="1679"/>
      <c r="C579" s="1680"/>
      <c r="D579" s="1680"/>
      <c r="E579" s="1680"/>
      <c r="H579" s="422"/>
      <c r="I579" s="860" t="s">
        <v>1154</v>
      </c>
      <c r="J579" s="391"/>
      <c r="K579" s="1266" t="e">
        <f>Budget!R578/F592*F576</f>
        <v>#DIV/0!</v>
      </c>
      <c r="L579" s="1267"/>
      <c r="M579" s="1267"/>
      <c r="N579" s="1267"/>
      <c r="O579" s="1267"/>
      <c r="P579" s="1267"/>
      <c r="Q579" s="1267"/>
      <c r="R579" s="1267"/>
      <c r="S579" s="1267"/>
      <c r="T579" s="1267"/>
      <c r="U579" s="1267"/>
      <c r="V579" s="1267"/>
      <c r="W579" s="1267"/>
      <c r="X579" s="1267"/>
      <c r="Y579" s="1267"/>
      <c r="Z579" s="1267"/>
      <c r="AA579" s="1268"/>
      <c r="AB579" s="429"/>
      <c r="AC579" s="1399"/>
      <c r="AD579" s="946"/>
      <c r="AE579" s="1387"/>
      <c r="AF579" s="1387"/>
      <c r="AG579" s="1388"/>
      <c r="AH579" s="1388"/>
    </row>
    <row r="580" spans="1:34" s="367" customFormat="1" ht="14.25" hidden="1" customHeight="1">
      <c r="A580" s="627"/>
      <c r="B580" s="1679"/>
      <c r="C580" s="1680"/>
      <c r="D580" s="1680"/>
      <c r="E580" s="1680"/>
      <c r="F580" s="421"/>
      <c r="G580" s="421"/>
      <c r="I580" s="861" t="s">
        <v>1155</v>
      </c>
      <c r="J580" s="428"/>
      <c r="K580" s="1269" t="e">
        <f t="shared" ref="K580:Z580" si="102">SUM(K577:K579)</f>
        <v>#DIV/0!</v>
      </c>
      <c r="L580" s="1282">
        <f t="shared" si="102"/>
        <v>0</v>
      </c>
      <c r="M580" s="1282">
        <f t="shared" si="102"/>
        <v>0</v>
      </c>
      <c r="N580" s="1282">
        <f t="shared" si="102"/>
        <v>0</v>
      </c>
      <c r="O580" s="1282">
        <f t="shared" si="102"/>
        <v>0</v>
      </c>
      <c r="P580" s="1282">
        <f t="shared" si="102"/>
        <v>0</v>
      </c>
      <c r="Q580" s="1282">
        <f t="shared" si="102"/>
        <v>0</v>
      </c>
      <c r="R580" s="1282">
        <f t="shared" si="102"/>
        <v>0</v>
      </c>
      <c r="S580" s="1282">
        <f t="shared" si="102"/>
        <v>0</v>
      </c>
      <c r="T580" s="1282">
        <f t="shared" si="102"/>
        <v>0</v>
      </c>
      <c r="U580" s="1282">
        <f t="shared" si="102"/>
        <v>0</v>
      </c>
      <c r="V580" s="1282">
        <f t="shared" si="102"/>
        <v>0</v>
      </c>
      <c r="W580" s="1282">
        <f t="shared" si="102"/>
        <v>0</v>
      </c>
      <c r="X580" s="1282">
        <f t="shared" si="102"/>
        <v>0</v>
      </c>
      <c r="Y580" s="1282">
        <f t="shared" ref="Y580" si="103">SUM(Y577:Y579)</f>
        <v>0</v>
      </c>
      <c r="Z580" s="1282">
        <f t="shared" si="102"/>
        <v>0</v>
      </c>
      <c r="AA580" s="1283" t="e">
        <f>SUM(AA577:AA579)</f>
        <v>#DIV/0!</v>
      </c>
      <c r="AB580" s="361"/>
      <c r="AC580" s="1399"/>
      <c r="AD580" s="946"/>
      <c r="AE580" s="1387"/>
      <c r="AF580" s="1387"/>
      <c r="AG580" s="1388"/>
      <c r="AH580" s="1388"/>
    </row>
    <row r="581" spans="1:34" s="367" customFormat="1" ht="6.75" hidden="1" customHeight="1">
      <c r="A581" s="627"/>
      <c r="B581" s="1679"/>
      <c r="C581" s="1680"/>
      <c r="D581" s="1680"/>
      <c r="E581" s="1680"/>
      <c r="F581" s="424"/>
      <c r="G581" s="424"/>
      <c r="I581" s="836"/>
      <c r="J581" s="424"/>
      <c r="K581" s="368"/>
      <c r="L581" s="368"/>
      <c r="M581" s="368"/>
      <c r="N581" s="368"/>
      <c r="O581" s="368"/>
      <c r="P581" s="368"/>
      <c r="Q581" s="368"/>
      <c r="R581" s="368"/>
      <c r="S581" s="368"/>
      <c r="T581" s="368"/>
      <c r="U581" s="368"/>
      <c r="V581" s="368"/>
      <c r="W581" s="368"/>
      <c r="X581" s="368"/>
      <c r="Y581" s="368"/>
      <c r="Z581" s="368"/>
      <c r="AA581" s="1271"/>
      <c r="AB581" s="361"/>
      <c r="AC581" s="1399"/>
      <c r="AD581" s="946"/>
      <c r="AE581" s="1387"/>
      <c r="AF581" s="1387"/>
      <c r="AG581" s="1388"/>
      <c r="AH581" s="1388"/>
    </row>
    <row r="582" spans="1:34" s="367" customFormat="1" ht="14.25" hidden="1" customHeight="1">
      <c r="A582" s="627"/>
      <c r="B582" s="1681"/>
      <c r="C582" s="1682"/>
      <c r="D582" s="1682"/>
      <c r="E582" s="1682"/>
      <c r="F582" s="520"/>
      <c r="G582" s="521"/>
      <c r="H582" s="522" t="s">
        <v>1156</v>
      </c>
      <c r="I582" s="560" t="s">
        <v>754</v>
      </c>
      <c r="J582" s="561"/>
      <c r="K582" s="1272" t="e">
        <f>Budget!R593/F592*F576</f>
        <v>#DIV/0!</v>
      </c>
      <c r="L582" s="1273"/>
      <c r="M582" s="1273"/>
      <c r="N582" s="1273"/>
      <c r="O582" s="1273"/>
      <c r="P582" s="1273"/>
      <c r="Q582" s="1273"/>
      <c r="R582" s="1273"/>
      <c r="S582" s="1273"/>
      <c r="T582" s="1273"/>
      <c r="U582" s="1273"/>
      <c r="V582" s="1273"/>
      <c r="W582" s="1273"/>
      <c r="X582" s="1273"/>
      <c r="Y582" s="1273"/>
      <c r="Z582" s="1273"/>
      <c r="AA582" s="1274"/>
      <c r="AB582" s="366"/>
      <c r="AC582" s="1399"/>
      <c r="AD582" s="946"/>
      <c r="AE582" s="1387"/>
      <c r="AF582" s="1387"/>
      <c r="AG582" s="1388"/>
      <c r="AH582" s="1388"/>
    </row>
    <row r="583" spans="1:34" s="367" customFormat="1" ht="3.75" hidden="1" customHeight="1">
      <c r="A583" s="627"/>
      <c r="B583" s="472"/>
      <c r="C583" s="424"/>
      <c r="D583" s="423"/>
      <c r="E583" s="423"/>
      <c r="F583" s="424"/>
      <c r="G583" s="424"/>
      <c r="I583" s="424"/>
      <c r="J583" s="424"/>
      <c r="K583" s="368"/>
      <c r="L583" s="368"/>
      <c r="M583" s="368"/>
      <c r="N583" s="368"/>
      <c r="O583" s="368"/>
      <c r="P583" s="368"/>
      <c r="Q583" s="368"/>
      <c r="R583" s="368"/>
      <c r="S583" s="368"/>
      <c r="T583" s="368"/>
      <c r="U583" s="368"/>
      <c r="V583" s="368"/>
      <c r="W583" s="368"/>
      <c r="X583" s="368"/>
      <c r="Y583" s="368"/>
      <c r="Z583" s="368"/>
      <c r="AA583" s="368"/>
      <c r="AB583" s="361"/>
      <c r="AC583" s="1399"/>
      <c r="AD583" s="946"/>
      <c r="AE583" s="1387"/>
      <c r="AF583" s="1387"/>
      <c r="AG583" s="1388"/>
      <c r="AH583" s="1388"/>
    </row>
    <row r="584" spans="1:34" s="367" customFormat="1" ht="14.25" hidden="1" customHeight="1">
      <c r="A584" s="627"/>
      <c r="B584" s="1719"/>
      <c r="C584" s="1720"/>
      <c r="G584" s="391"/>
      <c r="I584" s="863" t="s">
        <v>1158</v>
      </c>
      <c r="J584" s="1219"/>
      <c r="K584" s="368" t="e">
        <f t="shared" ref="K584:Q584" si="104">SUM(K561+K569+K577)</f>
        <v>#DIV/0!</v>
      </c>
      <c r="L584" s="1284">
        <f t="shared" si="104"/>
        <v>0</v>
      </c>
      <c r="M584" s="1284">
        <f t="shared" si="104"/>
        <v>0</v>
      </c>
      <c r="N584" s="1284">
        <f t="shared" si="104"/>
        <v>0</v>
      </c>
      <c r="O584" s="1284">
        <f t="shared" si="104"/>
        <v>0</v>
      </c>
      <c r="P584" s="1284">
        <f t="shared" si="104"/>
        <v>0</v>
      </c>
      <c r="Q584" s="1284">
        <f t="shared" si="104"/>
        <v>0</v>
      </c>
      <c r="R584" s="1284">
        <f t="shared" ref="R584:AA584" si="105">SUM(R561+R569+R577)</f>
        <v>0</v>
      </c>
      <c r="S584" s="1284">
        <f t="shared" si="105"/>
        <v>0</v>
      </c>
      <c r="T584" s="1284">
        <f t="shared" si="105"/>
        <v>0</v>
      </c>
      <c r="U584" s="1284">
        <f t="shared" si="105"/>
        <v>0</v>
      </c>
      <c r="V584" s="1284">
        <f t="shared" si="105"/>
        <v>0</v>
      </c>
      <c r="W584" s="1284">
        <f>SUM(W561+W569+W577)</f>
        <v>0</v>
      </c>
      <c r="X584" s="1284">
        <f>SUM(X561+X569+X577)</f>
        <v>0</v>
      </c>
      <c r="Y584" s="1284">
        <f t="shared" ref="Y584" si="106">SUM(Y561+Y569+Y577)</f>
        <v>0</v>
      </c>
      <c r="Z584" s="1284">
        <f t="shared" si="105"/>
        <v>0</v>
      </c>
      <c r="AA584" s="1284" t="e">
        <f t="shared" si="105"/>
        <v>#DIV/0!</v>
      </c>
      <c r="AB584" s="977"/>
      <c r="AC584" s="1399"/>
      <c r="AD584" s="946"/>
      <c r="AE584" s="1387"/>
      <c r="AF584" s="1387"/>
      <c r="AG584" s="1388"/>
      <c r="AH584" s="1388"/>
    </row>
    <row r="585" spans="1:34" s="367" customFormat="1" ht="3.75" hidden="1" customHeight="1">
      <c r="A585" s="627"/>
      <c r="B585" s="472"/>
      <c r="C585" s="424"/>
      <c r="D585" s="423"/>
      <c r="E585" s="423"/>
      <c r="F585" s="424"/>
      <c r="G585" s="424"/>
      <c r="I585" s="864"/>
      <c r="J585" s="864"/>
      <c r="K585" s="1285"/>
      <c r="L585" s="1285"/>
      <c r="M585" s="1285"/>
      <c r="N585" s="1285"/>
      <c r="O585" s="1285"/>
      <c r="P585" s="1285"/>
      <c r="Q585" s="1285"/>
      <c r="R585" s="1285"/>
      <c r="S585" s="1285"/>
      <c r="T585" s="1285"/>
      <c r="U585" s="1285"/>
      <c r="V585" s="1285"/>
      <c r="W585" s="1285"/>
      <c r="X585" s="1285"/>
      <c r="Y585" s="1285"/>
      <c r="Z585" s="1285"/>
      <c r="AA585" s="1285"/>
      <c r="AB585" s="361"/>
      <c r="AC585" s="1399"/>
      <c r="AD585" s="946"/>
      <c r="AE585" s="1387"/>
      <c r="AF585" s="1387"/>
      <c r="AG585" s="1388"/>
      <c r="AH585" s="1388"/>
    </row>
    <row r="586" spans="1:34" s="367" customFormat="1" ht="14.25" hidden="1" customHeight="1">
      <c r="A586" s="627"/>
      <c r="B586" s="1715">
        <f>'Prod. Info'!E37</f>
        <v>0</v>
      </c>
      <c r="C586" s="1680"/>
      <c r="D586" s="1651">
        <f>'Prod. Info'!E38</f>
        <v>0</v>
      </c>
      <c r="E586" s="1651"/>
      <c r="F586" s="397"/>
      <c r="G586" s="369"/>
      <c r="H586" s="397"/>
      <c r="I586" s="865" t="s">
        <v>1159</v>
      </c>
      <c r="J586" s="1220"/>
      <c r="K586" s="1286" t="e">
        <f>K562+K570+K578</f>
        <v>#DIV/0!</v>
      </c>
      <c r="L586" s="1286">
        <f t="shared" ref="L586:AA586" si="107">L562+L570+L578</f>
        <v>0</v>
      </c>
      <c r="M586" s="1286">
        <f t="shared" si="107"/>
        <v>0</v>
      </c>
      <c r="N586" s="1286">
        <f t="shared" si="107"/>
        <v>0</v>
      </c>
      <c r="O586" s="1286">
        <f t="shared" si="107"/>
        <v>0</v>
      </c>
      <c r="P586" s="1286">
        <f t="shared" si="107"/>
        <v>0</v>
      </c>
      <c r="Q586" s="1286">
        <f t="shared" si="107"/>
        <v>0</v>
      </c>
      <c r="R586" s="1286">
        <f t="shared" si="107"/>
        <v>0</v>
      </c>
      <c r="S586" s="1286">
        <f t="shared" si="107"/>
        <v>0</v>
      </c>
      <c r="T586" s="1286">
        <f t="shared" si="107"/>
        <v>0</v>
      </c>
      <c r="U586" s="1286">
        <f t="shared" si="107"/>
        <v>0</v>
      </c>
      <c r="V586" s="1286">
        <f t="shared" si="107"/>
        <v>0</v>
      </c>
      <c r="W586" s="1286">
        <f t="shared" si="107"/>
        <v>0</v>
      </c>
      <c r="X586" s="1286">
        <f t="shared" si="107"/>
        <v>0</v>
      </c>
      <c r="Y586" s="1286">
        <f t="shared" ref="Y586" si="108">Y562+Y570+Y578</f>
        <v>0</v>
      </c>
      <c r="Z586" s="1286">
        <f t="shared" si="107"/>
        <v>0</v>
      </c>
      <c r="AA586" s="1287">
        <f t="shared" si="107"/>
        <v>0</v>
      </c>
      <c r="AB586" s="977"/>
      <c r="AC586" s="1399"/>
      <c r="AD586" s="946"/>
      <c r="AE586" s="1387"/>
      <c r="AF586" s="1387"/>
      <c r="AG586" s="1388"/>
      <c r="AH586" s="1388"/>
    </row>
    <row r="587" spans="1:34" s="367" customFormat="1" ht="3.75" hidden="1" customHeight="1">
      <c r="A587" s="627"/>
      <c r="B587" s="472"/>
      <c r="C587" s="424"/>
      <c r="D587" s="516"/>
      <c r="E587" s="516"/>
      <c r="F587" s="424"/>
      <c r="G587" s="424"/>
      <c r="I587" s="864"/>
      <c r="J587" s="864"/>
      <c r="K587" s="1285"/>
      <c r="L587" s="1285"/>
      <c r="M587" s="1285"/>
      <c r="N587" s="1285"/>
      <c r="O587" s="1285"/>
      <c r="P587" s="1285"/>
      <c r="Q587" s="1285"/>
      <c r="R587" s="1285"/>
      <c r="S587" s="1285"/>
      <c r="T587" s="1285"/>
      <c r="U587" s="1285"/>
      <c r="V587" s="1285"/>
      <c r="W587" s="1285"/>
      <c r="X587" s="1285"/>
      <c r="Y587" s="1285"/>
      <c r="Z587" s="1285"/>
      <c r="AA587" s="1285"/>
      <c r="AB587" s="361"/>
      <c r="AC587" s="1399"/>
      <c r="AD587" s="946"/>
      <c r="AE587" s="1387"/>
      <c r="AF587" s="1387"/>
      <c r="AG587" s="1388"/>
      <c r="AH587" s="1388"/>
    </row>
    <row r="588" spans="1:34" s="367" customFormat="1" ht="12.75" hidden="1" customHeight="1">
      <c r="A588" s="628"/>
      <c r="B588" s="471"/>
      <c r="H588" s="370"/>
      <c r="I588" s="860" t="s">
        <v>1160</v>
      </c>
      <c r="J588" s="391"/>
      <c r="K588" s="1288" t="e">
        <f>K563+K571+K579</f>
        <v>#DIV/0!</v>
      </c>
      <c r="L588" s="1289">
        <f t="shared" ref="L588:Q588" si="109">SUM(L563+L571+L579)</f>
        <v>0</v>
      </c>
      <c r="M588" s="1289">
        <f t="shared" si="109"/>
        <v>0</v>
      </c>
      <c r="N588" s="1289">
        <f t="shared" si="109"/>
        <v>0</v>
      </c>
      <c r="O588" s="1289">
        <f t="shared" si="109"/>
        <v>0</v>
      </c>
      <c r="P588" s="1289">
        <f t="shared" si="109"/>
        <v>0</v>
      </c>
      <c r="Q588" s="1289">
        <f t="shared" si="109"/>
        <v>0</v>
      </c>
      <c r="R588" s="1289">
        <f t="shared" ref="R588:AA588" si="110">SUM(R563+R571+R579)</f>
        <v>0</v>
      </c>
      <c r="S588" s="1289">
        <f t="shared" si="110"/>
        <v>0</v>
      </c>
      <c r="T588" s="1289">
        <f t="shared" si="110"/>
        <v>0</v>
      </c>
      <c r="U588" s="1289">
        <f t="shared" si="110"/>
        <v>0</v>
      </c>
      <c r="V588" s="1289">
        <f t="shared" si="110"/>
        <v>0</v>
      </c>
      <c r="W588" s="1289">
        <f t="shared" si="110"/>
        <v>0</v>
      </c>
      <c r="X588" s="1289">
        <f t="shared" si="110"/>
        <v>0</v>
      </c>
      <c r="Y588" s="1289">
        <f t="shared" ref="Y588" si="111">SUM(Y563+Y571+Y579)</f>
        <v>0</v>
      </c>
      <c r="Z588" s="1289">
        <f t="shared" si="110"/>
        <v>0</v>
      </c>
      <c r="AA588" s="1289">
        <f t="shared" si="110"/>
        <v>0</v>
      </c>
      <c r="AB588" s="977"/>
      <c r="AC588" s="1399"/>
      <c r="AD588" s="946"/>
      <c r="AE588" s="1387"/>
      <c r="AF588" s="1387"/>
      <c r="AG588" s="1388"/>
      <c r="AH588" s="1388"/>
    </row>
    <row r="589" spans="1:34" s="367" customFormat="1" ht="3.75" hidden="1" customHeight="1">
      <c r="A589" s="627"/>
      <c r="B589" s="472"/>
      <c r="C589" s="424"/>
      <c r="D589" s="423"/>
      <c r="E589" s="423"/>
      <c r="F589" s="424"/>
      <c r="G589" s="424"/>
      <c r="I589" s="864"/>
      <c r="J589" s="864"/>
      <c r="K589" s="1285"/>
      <c r="L589" s="1285"/>
      <c r="M589" s="1285"/>
      <c r="N589" s="1285"/>
      <c r="O589" s="1285"/>
      <c r="P589" s="1285"/>
      <c r="Q589" s="1285"/>
      <c r="R589" s="1285"/>
      <c r="S589" s="1285"/>
      <c r="T589" s="1285"/>
      <c r="U589" s="1285"/>
      <c r="V589" s="1285"/>
      <c r="W589" s="1285"/>
      <c r="X589" s="1285"/>
      <c r="Y589" s="1285"/>
      <c r="Z589" s="1285"/>
      <c r="AA589" s="1285"/>
      <c r="AB589" s="361"/>
      <c r="AC589" s="1399"/>
      <c r="AD589" s="946"/>
      <c r="AE589" s="1387"/>
      <c r="AF589" s="1387"/>
      <c r="AG589" s="1388"/>
      <c r="AH589" s="1388"/>
    </row>
    <row r="590" spans="1:34" s="367" customFormat="1" ht="14.25" hidden="1" customHeight="1">
      <c r="A590" s="628"/>
      <c r="B590" s="471"/>
      <c r="H590" s="370"/>
      <c r="I590" s="866" t="s">
        <v>1161</v>
      </c>
      <c r="J590" s="466"/>
      <c r="K590" s="1288" t="e">
        <f t="shared" ref="K590:AA590" si="112">K584+K586+K588</f>
        <v>#DIV/0!</v>
      </c>
      <c r="L590" s="1288">
        <f t="shared" si="112"/>
        <v>0</v>
      </c>
      <c r="M590" s="1288">
        <f t="shared" si="112"/>
        <v>0</v>
      </c>
      <c r="N590" s="1288">
        <f t="shared" si="112"/>
        <v>0</v>
      </c>
      <c r="O590" s="1288">
        <f t="shared" si="112"/>
        <v>0</v>
      </c>
      <c r="P590" s="1288">
        <f t="shared" si="112"/>
        <v>0</v>
      </c>
      <c r="Q590" s="1288">
        <f t="shared" si="112"/>
        <v>0</v>
      </c>
      <c r="R590" s="1288">
        <f t="shared" si="112"/>
        <v>0</v>
      </c>
      <c r="S590" s="1288">
        <f t="shared" si="112"/>
        <v>0</v>
      </c>
      <c r="T590" s="1288">
        <f t="shared" si="112"/>
        <v>0</v>
      </c>
      <c r="U590" s="1288">
        <f t="shared" si="112"/>
        <v>0</v>
      </c>
      <c r="V590" s="1288">
        <f t="shared" si="112"/>
        <v>0</v>
      </c>
      <c r="W590" s="1288">
        <f t="shared" si="112"/>
        <v>0</v>
      </c>
      <c r="X590" s="1288">
        <f t="shared" si="112"/>
        <v>0</v>
      </c>
      <c r="Y590" s="1288">
        <f t="shared" ref="Y590" si="113">Y584+Y586+Y588</f>
        <v>0</v>
      </c>
      <c r="Z590" s="1288">
        <f t="shared" si="112"/>
        <v>0</v>
      </c>
      <c r="AA590" s="1290" t="e">
        <f t="shared" si="112"/>
        <v>#DIV/0!</v>
      </c>
      <c r="AB590" s="977"/>
      <c r="AC590" s="1399"/>
      <c r="AD590" s="946"/>
      <c r="AE590" s="1387"/>
      <c r="AF590" s="1387"/>
      <c r="AG590" s="1388"/>
      <c r="AH590" s="1388"/>
    </row>
    <row r="591" spans="1:34" s="367" customFormat="1" ht="3.75" customHeight="1">
      <c r="A591" s="565"/>
      <c r="B591" s="518"/>
      <c r="C591" s="421"/>
      <c r="D591" s="517"/>
      <c r="E591" s="517"/>
      <c r="F591" s="424"/>
      <c r="G591" s="424"/>
      <c r="I591" s="424"/>
      <c r="J591" s="424"/>
      <c r="K591" s="1285"/>
      <c r="L591" s="1285"/>
      <c r="M591" s="1285"/>
      <c r="N591" s="1285"/>
      <c r="O591" s="1285"/>
      <c r="P591" s="1285"/>
      <c r="Q591" s="1285"/>
      <c r="R591" s="1285"/>
      <c r="S591" s="1285"/>
      <c r="T591" s="1285"/>
      <c r="U591" s="1285"/>
      <c r="V591" s="1285"/>
      <c r="W591" s="1285"/>
      <c r="X591" s="1285"/>
      <c r="Y591" s="1285"/>
      <c r="Z591" s="1285"/>
      <c r="AA591" s="1285"/>
      <c r="AB591" s="361"/>
      <c r="AC591" s="1399"/>
      <c r="AD591" s="946"/>
      <c r="AE591" s="1387"/>
      <c r="AF591" s="1387"/>
      <c r="AG591" s="1388"/>
      <c r="AH591" s="1388"/>
    </row>
    <row r="592" spans="1:34" s="367" customFormat="1" ht="14.25" customHeight="1">
      <c r="A592" s="565"/>
      <c r="B592" s="472"/>
      <c r="C592" s="424"/>
      <c r="D592" s="423"/>
      <c r="E592" s="428" t="s">
        <v>1162</v>
      </c>
      <c r="F592" s="1711">
        <f>SUM(F560+F568+F576)</f>
        <v>0</v>
      </c>
      <c r="G592" s="1711"/>
      <c r="H592" s="431"/>
      <c r="I592" s="483"/>
      <c r="J592" s="483"/>
      <c r="K592" s="526" t="s">
        <v>1163</v>
      </c>
      <c r="L592" s="526"/>
      <c r="M592" s="526"/>
      <c r="N592" s="526"/>
      <c r="O592" s="526"/>
      <c r="P592" s="526"/>
      <c r="Q592" s="526"/>
      <c r="R592" s="526"/>
      <c r="S592" s="526"/>
      <c r="T592" s="526"/>
      <c r="U592" s="526"/>
      <c r="V592" s="526"/>
      <c r="W592" s="526"/>
      <c r="X592" s="526"/>
      <c r="Y592" s="526"/>
      <c r="Z592" s="526"/>
      <c r="AA592" s="944"/>
      <c r="AB592" s="978"/>
      <c r="AC592" s="1399"/>
      <c r="AD592" s="946"/>
      <c r="AE592" s="1387"/>
      <c r="AF592" s="1387"/>
      <c r="AG592" s="1388"/>
      <c r="AH592" s="1388"/>
    </row>
    <row r="593" spans="1:34" s="367" customFormat="1" ht="14.25" customHeight="1" thickBot="1">
      <c r="A593" s="565"/>
      <c r="B593" s="471"/>
      <c r="G593" s="372" t="s">
        <v>1164</v>
      </c>
      <c r="H593" s="430" t="e">
        <f>SUM(K593:AA593)</f>
        <v>#DIV/0!</v>
      </c>
      <c r="I593" s="835"/>
      <c r="J593" s="837"/>
      <c r="K593" s="609" t="e">
        <f t="shared" ref="K593:AA593" si="114">K590</f>
        <v>#DIV/0!</v>
      </c>
      <c r="L593" s="609">
        <f t="shared" si="114"/>
        <v>0</v>
      </c>
      <c r="M593" s="609">
        <f t="shared" si="114"/>
        <v>0</v>
      </c>
      <c r="N593" s="609">
        <f t="shared" si="114"/>
        <v>0</v>
      </c>
      <c r="O593" s="609">
        <f t="shared" si="114"/>
        <v>0</v>
      </c>
      <c r="P593" s="609">
        <f t="shared" si="114"/>
        <v>0</v>
      </c>
      <c r="Q593" s="609">
        <f t="shared" si="114"/>
        <v>0</v>
      </c>
      <c r="R593" s="609">
        <f t="shared" si="114"/>
        <v>0</v>
      </c>
      <c r="S593" s="609">
        <f t="shared" si="114"/>
        <v>0</v>
      </c>
      <c r="T593" s="609">
        <f t="shared" si="114"/>
        <v>0</v>
      </c>
      <c r="U593" s="609">
        <f t="shared" si="114"/>
        <v>0</v>
      </c>
      <c r="V593" s="609">
        <f t="shared" si="114"/>
        <v>0</v>
      </c>
      <c r="W593" s="609">
        <f t="shared" si="114"/>
        <v>0</v>
      </c>
      <c r="X593" s="609">
        <f t="shared" si="114"/>
        <v>0</v>
      </c>
      <c r="Y593" s="609">
        <f t="shared" ref="Y593" si="115">Y590</f>
        <v>0</v>
      </c>
      <c r="Z593" s="609">
        <f t="shared" si="114"/>
        <v>0</v>
      </c>
      <c r="AA593" s="609" t="e">
        <f t="shared" si="114"/>
        <v>#DIV/0!</v>
      </c>
      <c r="AB593" s="977"/>
      <c r="AC593" s="1399"/>
      <c r="AD593" s="946"/>
      <c r="AE593" s="1387"/>
      <c r="AF593" s="1387"/>
      <c r="AG593" s="1388"/>
      <c r="AH593" s="1388"/>
    </row>
    <row r="594" spans="1:34" s="367" customFormat="1" ht="14.25" hidden="1" customHeight="1" thickBot="1">
      <c r="A594" s="627"/>
      <c r="B594" s="471"/>
      <c r="G594" s="365" t="s">
        <v>1165</v>
      </c>
      <c r="H594" s="670" t="e">
        <f>SUM(H555-H593)</f>
        <v>#DIV/0!</v>
      </c>
      <c r="I594" s="835"/>
      <c r="J594" s="835"/>
      <c r="K594" s="366"/>
      <c r="L594" s="366"/>
      <c r="M594" s="366"/>
      <c r="N594" s="366"/>
      <c r="O594" s="366"/>
      <c r="P594" s="366"/>
      <c r="Q594" s="366"/>
      <c r="R594" s="366"/>
      <c r="S594" s="366"/>
      <c r="T594" s="366"/>
      <c r="U594" s="366"/>
      <c r="V594" s="366"/>
      <c r="W594" s="366"/>
      <c r="X594" s="366"/>
      <c r="Y594" s="366"/>
      <c r="Z594" s="366"/>
      <c r="AA594" s="366"/>
      <c r="AB594" s="366"/>
      <c r="AC594" s="1399"/>
      <c r="AD594" s="946"/>
      <c r="AE594" s="1387"/>
      <c r="AF594" s="1387"/>
      <c r="AG594" s="1388"/>
      <c r="AH594" s="1388"/>
    </row>
    <row r="595" spans="1:34" s="367" customFormat="1" ht="6" hidden="1" customHeight="1" thickTop="1">
      <c r="A595" s="627"/>
      <c r="B595" s="471"/>
      <c r="G595" s="365"/>
      <c r="H595" s="370"/>
      <c r="I595" s="835"/>
      <c r="J595" s="835"/>
      <c r="K595" s="366"/>
      <c r="L595" s="366"/>
      <c r="M595" s="366"/>
      <c r="N595" s="366"/>
      <c r="O595" s="366"/>
      <c r="P595" s="366"/>
      <c r="Q595" s="366"/>
      <c r="R595" s="366"/>
      <c r="S595" s="366"/>
      <c r="T595" s="366"/>
      <c r="U595" s="366"/>
      <c r="V595" s="366"/>
      <c r="W595" s="366"/>
      <c r="X595" s="366"/>
      <c r="Y595" s="366"/>
      <c r="Z595" s="366"/>
      <c r="AA595" s="366"/>
      <c r="AB595" s="366"/>
      <c r="AC595" s="1399"/>
      <c r="AD595" s="946"/>
      <c r="AE595" s="1387"/>
      <c r="AF595" s="1387"/>
      <c r="AG595" s="1388"/>
      <c r="AH595" s="1388"/>
    </row>
    <row r="596" spans="1:34" s="367" customFormat="1" ht="14.25" customHeight="1" thickTop="1">
      <c r="A596" s="565"/>
      <c r="B596" s="471"/>
      <c r="G596" s="365"/>
      <c r="I596" s="465" t="s">
        <v>1166</v>
      </c>
      <c r="J596" s="1228" t="s">
        <v>746</v>
      </c>
      <c r="K596" s="485">
        <f>Budget!R589</f>
        <v>0</v>
      </c>
      <c r="L596" s="467"/>
      <c r="M596" s="467"/>
      <c r="N596" s="467"/>
      <c r="O596" s="467"/>
      <c r="P596" s="467"/>
      <c r="Q596" s="467"/>
      <c r="R596" s="467"/>
      <c r="S596" s="467"/>
      <c r="T596" s="467"/>
      <c r="U596" s="467"/>
      <c r="V596" s="467"/>
      <c r="W596" s="467"/>
      <c r="X596" s="467"/>
      <c r="Y596" s="467"/>
      <c r="Z596" s="467"/>
      <c r="AA596" s="467"/>
      <c r="AB596" s="976"/>
      <c r="AC596" s="1399"/>
      <c r="AD596" s="946"/>
      <c r="AE596" s="1387"/>
      <c r="AF596" s="1387"/>
      <c r="AG596" s="1388"/>
      <c r="AH596" s="1388"/>
    </row>
    <row r="597" spans="1:34" s="367" customFormat="1" ht="14.25" customHeight="1">
      <c r="A597" s="565"/>
      <c r="B597" s="1714">
        <f>Budget!R593</f>
        <v>0</v>
      </c>
      <c r="C597" s="1713"/>
      <c r="D597" s="1713" t="e">
        <f>B597-K597</f>
        <v>#DIV/0!</v>
      </c>
      <c r="E597" s="1713"/>
      <c r="F597" s="658"/>
      <c r="G597" s="659"/>
      <c r="H597" s="658"/>
      <c r="I597" s="660" t="s">
        <v>1156</v>
      </c>
      <c r="J597" s="1229" t="s">
        <v>754</v>
      </c>
      <c r="K597" s="661" t="e">
        <f>K566+K574+K582</f>
        <v>#DIV/0!</v>
      </c>
      <c r="L597" s="467"/>
      <c r="M597" s="467"/>
      <c r="N597" s="467"/>
      <c r="O597" s="467"/>
      <c r="P597" s="467"/>
      <c r="Q597" s="467"/>
      <c r="R597" s="467"/>
      <c r="S597" s="467"/>
      <c r="T597" s="467"/>
      <c r="U597" s="467"/>
      <c r="V597" s="467"/>
      <c r="W597" s="467"/>
      <c r="X597" s="467"/>
      <c r="Y597" s="467"/>
      <c r="Z597" s="467"/>
      <c r="AA597" s="467"/>
      <c r="AB597" s="976"/>
      <c r="AC597" s="1399"/>
      <c r="AD597" s="946"/>
      <c r="AE597" s="1387"/>
      <c r="AF597" s="1387"/>
      <c r="AG597" s="1388"/>
      <c r="AH597" s="1388"/>
    </row>
    <row r="598" spans="1:34" s="367" customFormat="1" ht="14.25" hidden="1" customHeight="1">
      <c r="A598" s="627"/>
      <c r="B598" s="471"/>
      <c r="G598" s="365"/>
      <c r="H598" s="466" t="s">
        <v>1167</v>
      </c>
      <c r="I598" s="1228" t="s">
        <v>759</v>
      </c>
      <c r="J598" s="561"/>
      <c r="K598" s="485">
        <f>Budget!R601</f>
        <v>0</v>
      </c>
      <c r="L598" s="467"/>
      <c r="M598" s="467"/>
      <c r="N598" s="467"/>
      <c r="O598" s="467"/>
      <c r="P598" s="467"/>
      <c r="Q598" s="467"/>
      <c r="R598" s="467"/>
      <c r="S598" s="467"/>
      <c r="T598" s="467"/>
      <c r="U598" s="467"/>
      <c r="V598" s="467"/>
      <c r="W598" s="467"/>
      <c r="X598" s="467"/>
      <c r="Y598" s="467"/>
      <c r="Z598" s="467"/>
      <c r="AA598" s="467"/>
      <c r="AB598" s="976"/>
      <c r="AC598" s="1399"/>
      <c r="AD598" s="946"/>
      <c r="AE598" s="1387"/>
      <c r="AF598" s="1387"/>
      <c r="AG598" s="1388"/>
      <c r="AH598" s="1388"/>
    </row>
    <row r="599" spans="1:34" s="367" customFormat="1" ht="6" hidden="1" customHeight="1" thickBot="1">
      <c r="A599" s="565"/>
      <c r="B599" s="471"/>
      <c r="G599" s="365"/>
      <c r="H599" s="370"/>
      <c r="I599" s="1230"/>
      <c r="J599" s="1230"/>
      <c r="K599" s="464"/>
      <c r="L599" s="464"/>
      <c r="M599" s="464"/>
      <c r="N599" s="464"/>
      <c r="O599" s="464"/>
      <c r="P599" s="464"/>
      <c r="Q599" s="464"/>
      <c r="R599" s="464"/>
      <c r="S599" s="464"/>
      <c r="T599" s="464"/>
      <c r="U599" s="464"/>
      <c r="V599" s="464"/>
      <c r="W599" s="464"/>
      <c r="X599" s="464"/>
      <c r="Y599" s="464"/>
      <c r="Z599" s="464"/>
      <c r="AA599" s="464"/>
      <c r="AB599" s="366"/>
      <c r="AC599" s="1400"/>
      <c r="AD599" s="962"/>
      <c r="AE599" s="1393"/>
      <c r="AF599" s="1393"/>
      <c r="AG599" s="1394"/>
      <c r="AH599" s="1394"/>
    </row>
    <row r="600" spans="1:34" s="367" customFormat="1" ht="13.9" customHeight="1" thickBot="1">
      <c r="A600" s="565"/>
      <c r="B600" s="471"/>
      <c r="G600" s="478" t="s">
        <v>1168</v>
      </c>
      <c r="H600" s="479" t="e">
        <f>SUM(K600:AC600)</f>
        <v>#DIV/0!</v>
      </c>
      <c r="I600" s="1230"/>
      <c r="J600" s="838"/>
      <c r="K600" s="486" t="e">
        <f>SUM(K593+K596+K597+K598)</f>
        <v>#DIV/0!</v>
      </c>
      <c r="L600" s="486">
        <f t="shared" ref="L600:AA600" si="116">SUM(L593+L596+L597+L598)</f>
        <v>0</v>
      </c>
      <c r="M600" s="486">
        <f t="shared" si="116"/>
        <v>0</v>
      </c>
      <c r="N600" s="486">
        <f t="shared" si="116"/>
        <v>0</v>
      </c>
      <c r="O600" s="486">
        <f t="shared" si="116"/>
        <v>0</v>
      </c>
      <c r="P600" s="486">
        <f t="shared" si="116"/>
        <v>0</v>
      </c>
      <c r="Q600" s="486">
        <f t="shared" si="116"/>
        <v>0</v>
      </c>
      <c r="R600" s="486">
        <f t="shared" si="116"/>
        <v>0</v>
      </c>
      <c r="S600" s="486">
        <f t="shared" si="116"/>
        <v>0</v>
      </c>
      <c r="T600" s="486">
        <f t="shared" si="116"/>
        <v>0</v>
      </c>
      <c r="U600" s="486">
        <f t="shared" si="116"/>
        <v>0</v>
      </c>
      <c r="V600" s="486">
        <f t="shared" si="116"/>
        <v>0</v>
      </c>
      <c r="W600" s="486">
        <f>SUM(W593+W596+W597+W598)</f>
        <v>0</v>
      </c>
      <c r="X600" s="486">
        <f t="shared" si="116"/>
        <v>0</v>
      </c>
      <c r="Y600" s="486">
        <f t="shared" ref="Y600" si="117">SUM(Y593+Y596+Y597+Y598)</f>
        <v>0</v>
      </c>
      <c r="Z600" s="486">
        <f t="shared" si="116"/>
        <v>0</v>
      </c>
      <c r="AA600" s="486" t="e">
        <f t="shared" si="116"/>
        <v>#DIV/0!</v>
      </c>
      <c r="AB600" s="975"/>
      <c r="AC600" s="1401">
        <f>SUM(AC541)</f>
        <v>0</v>
      </c>
      <c r="AD600" s="961"/>
      <c r="AE600" s="954"/>
      <c r="AF600" s="954"/>
      <c r="AG600" s="1356"/>
      <c r="AH600" s="1356"/>
    </row>
    <row r="601" spans="1:34" s="367" customFormat="1" ht="5.25" customHeight="1" thickTop="1" thickBot="1">
      <c r="A601" s="565"/>
      <c r="B601" s="473"/>
      <c r="C601" s="474"/>
      <c r="D601" s="474"/>
      <c r="E601" s="474"/>
      <c r="F601" s="474"/>
      <c r="G601" s="475"/>
      <c r="H601" s="476"/>
      <c r="I601" s="839"/>
      <c r="J601" s="839"/>
      <c r="K601" s="477"/>
      <c r="L601" s="477"/>
      <c r="M601" s="477"/>
      <c r="N601" s="477"/>
      <c r="O601" s="477"/>
      <c r="P601" s="477"/>
      <c r="Q601" s="477"/>
      <c r="R601" s="477"/>
      <c r="S601" s="477"/>
      <c r="T601" s="477"/>
      <c r="U601" s="477"/>
      <c r="V601" s="477"/>
      <c r="W601" s="477"/>
      <c r="X601" s="477"/>
      <c r="Y601" s="477"/>
      <c r="Z601" s="477"/>
      <c r="AA601" s="477"/>
      <c r="AB601" s="477"/>
      <c r="AC601" s="1402"/>
      <c r="AD601" s="959"/>
      <c r="AE601" s="1383"/>
      <c r="AF601" s="1383"/>
      <c r="AG601" s="1384"/>
      <c r="AH601" s="1384"/>
    </row>
    <row r="602" spans="1:34" s="36" customFormat="1" ht="4.5" hidden="1" customHeight="1" thickTop="1" thickBot="1">
      <c r="A602" s="192"/>
      <c r="I602" s="840"/>
      <c r="J602" s="840"/>
      <c r="AB602" s="48"/>
      <c r="AC602" s="26"/>
      <c r="AD602" s="963"/>
      <c r="AE602" s="963"/>
      <c r="AF602" s="963"/>
      <c r="AG602" s="1358"/>
      <c r="AH602" s="1358"/>
    </row>
    <row r="603" spans="1:34" s="36" customFormat="1" ht="4.1500000000000004" hidden="1" customHeight="1">
      <c r="B603" s="1683" t="s">
        <v>1169</v>
      </c>
      <c r="C603" s="1684"/>
      <c r="D603" s="1684"/>
      <c r="E603" s="1684"/>
      <c r="F603" s="1684"/>
      <c r="G603" s="1684"/>
      <c r="H603" s="1684"/>
      <c r="I603" s="1684"/>
      <c r="J603" s="1150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83"/>
      <c r="AC603" s="26"/>
      <c r="AD603" s="964"/>
      <c r="AE603" s="964"/>
      <c r="AF603" s="964"/>
      <c r="AG603" s="1359"/>
      <c r="AH603" s="1359"/>
    </row>
    <row r="604" spans="1:34" s="36" customFormat="1" ht="12" hidden="1" customHeight="1">
      <c r="A604" s="192"/>
      <c r="B604" s="1685"/>
      <c r="C604" s="1686"/>
      <c r="D604" s="1686"/>
      <c r="E604" s="1686"/>
      <c r="F604" s="1686"/>
      <c r="G604" s="1686"/>
      <c r="H604" s="1686"/>
      <c r="I604" s="1686"/>
      <c r="J604" s="1151"/>
      <c r="K604" s="527"/>
      <c r="L604" s="527"/>
      <c r="M604" s="527"/>
      <c r="N604" s="527"/>
      <c r="O604" s="527"/>
      <c r="P604" s="527"/>
      <c r="Q604" s="527"/>
      <c r="R604" s="527"/>
      <c r="S604" s="527"/>
      <c r="T604" s="527"/>
      <c r="U604" s="527"/>
      <c r="V604" s="527"/>
      <c r="W604" s="527"/>
      <c r="X604" s="527"/>
      <c r="Y604" s="527"/>
      <c r="Z604" s="527"/>
      <c r="AA604" s="527"/>
      <c r="AB604" s="528"/>
      <c r="AC604" s="26"/>
      <c r="AD604" s="965"/>
      <c r="AE604" s="965"/>
      <c r="AF604" s="965"/>
      <c r="AG604" s="1360"/>
      <c r="AH604" s="1360"/>
    </row>
    <row r="605" spans="1:34" s="5" customFormat="1" ht="12" hidden="1" customHeight="1">
      <c r="A605" s="192"/>
      <c r="B605" s="85"/>
      <c r="G605" s="45" t="s">
        <v>1170</v>
      </c>
      <c r="H605" s="189" t="e">
        <f>K610</f>
        <v>#DIV/0!</v>
      </c>
      <c r="I605" s="841"/>
      <c r="J605" s="841"/>
      <c r="K605" s="558" t="e">
        <f t="shared" ref="K605:AB605" si="118">SUM(K541*$H605)</f>
        <v>#DIV/0!</v>
      </c>
      <c r="L605" s="138" t="e">
        <f t="shared" si="118"/>
        <v>#DIV/0!</v>
      </c>
      <c r="M605" s="138" t="e">
        <f t="shared" si="118"/>
        <v>#DIV/0!</v>
      </c>
      <c r="N605" s="138" t="e">
        <f t="shared" si="118"/>
        <v>#DIV/0!</v>
      </c>
      <c r="O605" s="138" t="e">
        <f t="shared" si="118"/>
        <v>#DIV/0!</v>
      </c>
      <c r="P605" s="138" t="e">
        <f t="shared" si="118"/>
        <v>#DIV/0!</v>
      </c>
      <c r="Q605" s="138" t="e">
        <f t="shared" si="118"/>
        <v>#DIV/0!</v>
      </c>
      <c r="R605" s="138" t="e">
        <f t="shared" si="118"/>
        <v>#DIV/0!</v>
      </c>
      <c r="S605" s="138" t="e">
        <f t="shared" si="118"/>
        <v>#DIV/0!</v>
      </c>
      <c r="T605" s="138" t="e">
        <f t="shared" si="118"/>
        <v>#DIV/0!</v>
      </c>
      <c r="U605" s="138" t="e">
        <f t="shared" si="118"/>
        <v>#DIV/0!</v>
      </c>
      <c r="V605" s="138" t="e">
        <f t="shared" si="118"/>
        <v>#DIV/0!</v>
      </c>
      <c r="W605" s="138" t="e">
        <f t="shared" si="118"/>
        <v>#DIV/0!</v>
      </c>
      <c r="X605" s="138" t="e">
        <f t="shared" si="118"/>
        <v>#DIV/0!</v>
      </c>
      <c r="Y605" s="138" t="e">
        <f t="shared" si="118"/>
        <v>#DIV/0!</v>
      </c>
      <c r="Z605" s="138" t="e">
        <f t="shared" si="118"/>
        <v>#DIV/0!</v>
      </c>
      <c r="AA605" s="138" t="e">
        <f t="shared" si="118"/>
        <v>#DIV/0!</v>
      </c>
      <c r="AB605" s="139" t="e">
        <f t="shared" si="118"/>
        <v>#DIV/0!</v>
      </c>
      <c r="AC605" s="182"/>
      <c r="AD605" s="966" t="e">
        <f t="shared" ref="AD605:AH605" si="119">SUM(AD541*$H605)</f>
        <v>#DIV/0!</v>
      </c>
      <c r="AE605" s="966" t="e">
        <f t="shared" si="119"/>
        <v>#DIV/0!</v>
      </c>
      <c r="AF605" s="966" t="e">
        <f t="shared" si="119"/>
        <v>#DIV/0!</v>
      </c>
      <c r="AG605" s="1361" t="e">
        <f t="shared" si="119"/>
        <v>#DIV/0!</v>
      </c>
      <c r="AH605" s="1361" t="e">
        <f t="shared" si="119"/>
        <v>#DIV/0!</v>
      </c>
    </row>
    <row r="606" spans="1:34" s="36" customFormat="1" ht="12" hidden="1" customHeight="1">
      <c r="A606" s="192"/>
      <c r="B606" s="86"/>
      <c r="H606" s="143"/>
      <c r="I606" s="840"/>
      <c r="J606" s="840"/>
      <c r="AB606" s="84"/>
      <c r="AC606" s="26"/>
      <c r="AD606" s="963"/>
      <c r="AE606" s="963"/>
      <c r="AF606" s="963"/>
      <c r="AG606" s="1358"/>
      <c r="AH606" s="1358"/>
    </row>
    <row r="607" spans="1:34" s="5" customFormat="1" ht="12" hidden="1" customHeight="1">
      <c r="A607" s="192"/>
      <c r="B607" s="85"/>
      <c r="G607" s="45" t="s">
        <v>1171</v>
      </c>
      <c r="H607" s="144" t="e">
        <f>Summary!#REF!</f>
        <v>#REF!</v>
      </c>
      <c r="I607" s="842" t="s">
        <v>1172</v>
      </c>
      <c r="J607" s="842"/>
      <c r="K607" s="70" t="e">
        <f>SUM(H607/100)</f>
        <v>#REF!</v>
      </c>
      <c r="AB607" s="87"/>
      <c r="AC607" s="183"/>
      <c r="AD607" s="967"/>
      <c r="AE607" s="967"/>
      <c r="AF607" s="967"/>
      <c r="AG607" s="1362"/>
      <c r="AH607" s="1362"/>
    </row>
    <row r="608" spans="1:34" s="5" customFormat="1" ht="12" hidden="1" customHeight="1">
      <c r="B608" s="85"/>
      <c r="G608" s="77" t="s">
        <v>1173</v>
      </c>
      <c r="H608" s="145">
        <f>Summary!F59</f>
        <v>0</v>
      </c>
      <c r="I608" s="843" t="s">
        <v>1172</v>
      </c>
      <c r="J608" s="843"/>
      <c r="K608" s="71">
        <f>SUM(H608/100)</f>
        <v>0</v>
      </c>
      <c r="AB608" s="87"/>
      <c r="AC608" s="183"/>
      <c r="AD608" s="967"/>
      <c r="AE608" s="967"/>
      <c r="AF608" s="967"/>
      <c r="AG608" s="1362"/>
      <c r="AH608" s="1362"/>
    </row>
    <row r="609" spans="1:34" s="5" customFormat="1" ht="4.1500000000000004" hidden="1" customHeight="1">
      <c r="A609" s="192"/>
      <c r="B609" s="85"/>
      <c r="G609" s="77"/>
      <c r="H609" s="78"/>
      <c r="I609" s="844"/>
      <c r="J609" s="844"/>
      <c r="K609" s="79"/>
      <c r="AB609" s="87"/>
      <c r="AC609" s="180"/>
      <c r="AD609" s="967"/>
      <c r="AE609" s="967"/>
      <c r="AF609" s="967"/>
      <c r="AG609" s="1362"/>
      <c r="AH609" s="1362"/>
    </row>
    <row r="610" spans="1:34" s="5" customFormat="1" ht="12" hidden="1" customHeight="1">
      <c r="A610" s="192"/>
      <c r="B610" s="88"/>
      <c r="C610" s="398"/>
      <c r="D610" s="398"/>
      <c r="E610" s="398"/>
      <c r="F610" s="398"/>
      <c r="G610" s="72" t="s">
        <v>1174</v>
      </c>
      <c r="H610" s="146" t="e">
        <f>H593</f>
        <v>#DIV/0!</v>
      </c>
      <c r="I610" s="1687" t="s">
        <v>92</v>
      </c>
      <c r="J610" s="1152"/>
      <c r="K610" s="73" t="e">
        <f>SUM(H610/K608)/100</f>
        <v>#DIV/0!</v>
      </c>
      <c r="L610" s="531" t="e">
        <f>SUM(#REF!)</f>
        <v>#REF!</v>
      </c>
      <c r="AB610" s="87"/>
      <c r="AC610" s="184"/>
      <c r="AD610" s="967"/>
      <c r="AE610" s="967"/>
      <c r="AF610" s="967"/>
      <c r="AG610" s="1362"/>
      <c r="AH610" s="1362"/>
    </row>
    <row r="611" spans="1:34" s="5" customFormat="1" ht="12" hidden="1" customHeight="1">
      <c r="A611" s="192"/>
      <c r="B611" s="85"/>
      <c r="G611" s="45" t="s">
        <v>1175</v>
      </c>
      <c r="H611" s="147" t="e">
        <f>Summary!#REF!</f>
        <v>#REF!</v>
      </c>
      <c r="I611" s="1688"/>
      <c r="J611" s="1221"/>
      <c r="K611" s="69"/>
      <c r="L611" s="532"/>
      <c r="AB611" s="87"/>
      <c r="AC611" s="181"/>
      <c r="AD611" s="967"/>
      <c r="AE611" s="967"/>
      <c r="AF611" s="967"/>
      <c r="AG611" s="1362"/>
      <c r="AH611" s="1362"/>
    </row>
    <row r="612" spans="1:34" s="5" customFormat="1" ht="12" hidden="1" customHeight="1">
      <c r="A612" s="192"/>
      <c r="B612" s="89"/>
      <c r="C612" s="399"/>
      <c r="D612" s="399"/>
      <c r="E612" s="399"/>
      <c r="F612" s="399"/>
      <c r="G612" s="74" t="s">
        <v>1176</v>
      </c>
      <c r="H612" s="343" t="e">
        <f>SUM(Summary!F61:F64,Summary!#REF!)</f>
        <v>#REF!</v>
      </c>
      <c r="I612" s="1689"/>
      <c r="J612" s="1222"/>
      <c r="K612" s="75"/>
      <c r="L612" s="533"/>
      <c r="N612" s="24"/>
      <c r="AB612" s="87"/>
      <c r="AC612" s="181"/>
      <c r="AD612" s="967"/>
      <c r="AE612" s="967"/>
      <c r="AF612" s="967"/>
      <c r="AG612" s="1362"/>
      <c r="AH612" s="1362"/>
    </row>
    <row r="613" spans="1:34" s="5" customFormat="1" ht="12" hidden="1" customHeight="1">
      <c r="A613" s="192"/>
      <c r="B613" s="85"/>
      <c r="G613" s="187" t="s">
        <v>1177</v>
      </c>
      <c r="H613" s="148"/>
      <c r="I613" s="845"/>
      <c r="J613" s="845"/>
      <c r="K613" s="69"/>
      <c r="L613" s="69"/>
      <c r="AB613" s="87"/>
      <c r="AC613" s="181"/>
      <c r="AD613" s="967"/>
      <c r="AE613" s="967"/>
      <c r="AF613" s="967"/>
      <c r="AG613" s="1362"/>
      <c r="AH613" s="1362"/>
    </row>
    <row r="614" spans="1:34" s="5" customFormat="1" ht="12" hidden="1" customHeight="1">
      <c r="B614" s="85"/>
      <c r="G614" s="187" t="s">
        <v>1178</v>
      </c>
      <c r="H614" s="148"/>
      <c r="I614" s="845"/>
      <c r="J614" s="845"/>
      <c r="K614" s="69"/>
      <c r="L614" s="69"/>
      <c r="AB614" s="87"/>
      <c r="AC614" s="181"/>
      <c r="AD614" s="967"/>
      <c r="AE614" s="967"/>
      <c r="AF614" s="967"/>
      <c r="AG614" s="1362"/>
      <c r="AH614" s="1362"/>
    </row>
    <row r="615" spans="1:34" s="5" customFormat="1" ht="12" hidden="1" customHeight="1">
      <c r="A615" s="192"/>
      <c r="B615" s="85"/>
      <c r="G615" s="80" t="s">
        <v>1179</v>
      </c>
      <c r="H615" s="149" t="e">
        <f>SUM(H607-H610-H611-H612-H613-H614)</f>
        <v>#REF!</v>
      </c>
      <c r="I615" s="845"/>
      <c r="J615" s="845"/>
      <c r="K615" s="69"/>
      <c r="L615" s="69"/>
      <c r="AB615" s="87"/>
      <c r="AC615" s="181"/>
      <c r="AD615" s="967"/>
      <c r="AE615" s="967"/>
      <c r="AF615" s="967"/>
      <c r="AG615" s="1362"/>
      <c r="AH615" s="1362"/>
    </row>
    <row r="616" spans="1:34" s="5" customFormat="1" ht="12" hidden="1" customHeight="1">
      <c r="A616" s="192"/>
      <c r="B616" s="85"/>
      <c r="G616" s="45" t="s">
        <v>133</v>
      </c>
      <c r="H616" s="150" t="e">
        <f>SUM(H610:H615)</f>
        <v>#DIV/0!</v>
      </c>
      <c r="I616" s="845" t="s">
        <v>1180</v>
      </c>
      <c r="J616" s="845"/>
      <c r="K616" s="69"/>
      <c r="L616" s="69"/>
      <c r="AB616" s="87"/>
      <c r="AC616" s="181"/>
      <c r="AD616" s="967"/>
      <c r="AE616" s="967"/>
      <c r="AF616" s="967"/>
      <c r="AG616" s="1362"/>
      <c r="AH616" s="1362"/>
    </row>
    <row r="617" spans="1:34" s="5" customFormat="1" ht="4.1500000000000004" hidden="1" customHeight="1">
      <c r="A617" s="192"/>
      <c r="B617" s="1708" t="s">
        <v>1181</v>
      </c>
      <c r="C617" s="1709"/>
      <c r="D617" s="1709"/>
      <c r="E617" s="1709"/>
      <c r="F617" s="1709"/>
      <c r="G617" s="1709"/>
      <c r="H617" s="1709"/>
      <c r="I617" s="1710"/>
      <c r="J617" s="1163"/>
      <c r="K617" s="69"/>
      <c r="L617" s="69"/>
      <c r="AB617" s="87"/>
      <c r="AC617" s="181"/>
      <c r="AD617" s="967"/>
      <c r="AE617" s="967"/>
      <c r="AF617" s="967"/>
      <c r="AG617" s="1362"/>
      <c r="AH617" s="1362"/>
    </row>
    <row r="618" spans="1:34" s="81" customFormat="1" ht="12" hidden="1" customHeight="1">
      <c r="A618" s="192"/>
      <c r="B618" s="1708"/>
      <c r="C618" s="1709"/>
      <c r="D618" s="1709"/>
      <c r="E618" s="1709"/>
      <c r="F618" s="1709"/>
      <c r="G618" s="1709"/>
      <c r="H618" s="1709"/>
      <c r="I618" s="1710"/>
      <c r="J618" s="1163"/>
      <c r="K618" s="524" t="s">
        <v>1182</v>
      </c>
      <c r="L618" s="524"/>
      <c r="M618" s="524"/>
      <c r="N618" s="524"/>
      <c r="O618" s="524"/>
      <c r="P618" s="524"/>
      <c r="Q618" s="524"/>
      <c r="R618" s="524"/>
      <c r="S618" s="524"/>
      <c r="T618" s="524"/>
      <c r="U618" s="524"/>
      <c r="V618" s="524"/>
      <c r="W618" s="524"/>
      <c r="X618" s="524"/>
      <c r="Y618" s="524"/>
      <c r="Z618" s="524"/>
      <c r="AA618" s="524"/>
      <c r="AB618" s="525"/>
      <c r="AC618" s="178"/>
      <c r="AD618" s="968"/>
      <c r="AE618" s="968"/>
      <c r="AF618" s="968"/>
      <c r="AG618" s="1363"/>
      <c r="AH618" s="1363"/>
    </row>
    <row r="619" spans="1:34" s="36" customFormat="1" ht="12" hidden="1" customHeight="1">
      <c r="A619" s="192"/>
      <c r="B619" s="86"/>
      <c r="G619" s="186" t="s">
        <v>1183</v>
      </c>
      <c r="H619" s="2225"/>
      <c r="I619" s="1687" t="s">
        <v>92</v>
      </c>
      <c r="J619" s="1221"/>
      <c r="K619" s="2226" t="s">
        <v>1184</v>
      </c>
      <c r="L619" s="2226"/>
      <c r="M619" s="2226"/>
      <c r="N619" s="2226"/>
      <c r="O619" s="2226"/>
      <c r="P619" s="2226"/>
      <c r="Q619" s="2226"/>
      <c r="R619" s="2226"/>
      <c r="S619" s="2226"/>
      <c r="T619" s="2226"/>
      <c r="U619" s="2226"/>
      <c r="V619" s="2226"/>
      <c r="W619" s="2226"/>
      <c r="X619" s="2226"/>
      <c r="Y619" s="2226"/>
      <c r="Z619" s="2226"/>
      <c r="AA619" s="2226"/>
      <c r="AB619" s="97"/>
      <c r="AC619" s="26"/>
      <c r="AD619" s="2227"/>
      <c r="AE619" s="2227"/>
      <c r="AF619" s="2227"/>
      <c r="AG619" s="2228"/>
      <c r="AH619" s="2228"/>
    </row>
    <row r="620" spans="1:34" s="36" customFormat="1" ht="12" hidden="1" customHeight="1">
      <c r="A620" s="192"/>
      <c r="B620" s="86"/>
      <c r="G620" s="186" t="s">
        <v>1185</v>
      </c>
      <c r="H620" s="142">
        <f>SUM(K620:AA620)</f>
        <v>0</v>
      </c>
      <c r="I620" s="1688"/>
      <c r="J620" s="1223"/>
      <c r="K620" s="559"/>
      <c r="L620" s="140"/>
      <c r="M620" s="140"/>
      <c r="N620" s="140"/>
      <c r="O620" s="140"/>
      <c r="P620" s="140"/>
      <c r="Q620" s="140"/>
      <c r="R620" s="140"/>
      <c r="S620" s="140"/>
      <c r="T620" s="140"/>
      <c r="U620" s="140"/>
      <c r="V620" s="140"/>
      <c r="W620" s="140"/>
      <c r="X620" s="140"/>
      <c r="Y620" s="140"/>
      <c r="Z620" s="140"/>
      <c r="AA620" s="140"/>
      <c r="AB620" s="141"/>
      <c r="AC620" s="185"/>
      <c r="AD620" s="969"/>
      <c r="AE620" s="969"/>
      <c r="AF620" s="969"/>
      <c r="AG620" s="1364"/>
      <c r="AH620" s="1364"/>
    </row>
    <row r="621" spans="1:34" s="36" customFormat="1" ht="12" hidden="1" customHeight="1">
      <c r="A621" s="192"/>
      <c r="B621" s="86"/>
      <c r="G621" s="186" t="s">
        <v>1165</v>
      </c>
      <c r="H621" s="67">
        <f>SUM(H619-H620)</f>
        <v>0</v>
      </c>
      <c r="I621" s="1689"/>
      <c r="J621" s="1221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97"/>
      <c r="AC621" s="179"/>
      <c r="AD621" s="970"/>
      <c r="AE621" s="970"/>
      <c r="AF621" s="970"/>
      <c r="AG621" s="1365"/>
      <c r="AH621" s="1365"/>
    </row>
    <row r="622" spans="1:34" s="5" customFormat="1" ht="4.5" hidden="1" customHeight="1">
      <c r="A622" s="192"/>
      <c r="B622" s="90"/>
      <c r="C622" s="95"/>
      <c r="D622" s="95"/>
      <c r="E622" s="95"/>
      <c r="F622" s="95"/>
      <c r="G622" s="91"/>
      <c r="H622" s="92"/>
      <c r="I622" s="846"/>
      <c r="J622" s="846"/>
      <c r="K622" s="93"/>
      <c r="L622" s="94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6"/>
      <c r="AC622" s="68"/>
      <c r="AD622" s="971"/>
      <c r="AE622" s="971"/>
      <c r="AF622" s="971"/>
      <c r="AG622" s="1366"/>
      <c r="AH622" s="1366"/>
    </row>
    <row r="623" spans="1:34" s="5" customFormat="1" ht="4.5" customHeight="1">
      <c r="A623" s="629"/>
      <c r="G623" s="24"/>
      <c r="H623" s="67"/>
      <c r="I623" s="636"/>
      <c r="J623" s="636"/>
      <c r="K623" s="68"/>
      <c r="L623" s="66"/>
      <c r="AB623" s="49"/>
      <c r="AC623" s="68"/>
      <c r="AD623" s="967"/>
      <c r="AE623" s="967"/>
      <c r="AF623" s="967"/>
      <c r="AG623" s="1362"/>
      <c r="AH623" s="1362"/>
    </row>
    <row r="624" spans="1:34" ht="13.5" customHeight="1">
      <c r="A624" s="630"/>
      <c r="I624" s="1628" t="s">
        <v>1186</v>
      </c>
      <c r="J624" s="1629"/>
      <c r="K624" s="1629"/>
      <c r="L624" s="1629"/>
      <c r="M624" s="1629"/>
      <c r="N624" s="1629"/>
      <c r="O624" s="1255"/>
      <c r="P624" s="1255"/>
      <c r="Q624" s="1255"/>
      <c r="R624" s="1255"/>
      <c r="S624" s="1255"/>
      <c r="T624" s="1255"/>
      <c r="U624" s="1255"/>
      <c r="V624" s="1255"/>
      <c r="W624" s="1255"/>
      <c r="X624" s="1255"/>
      <c r="Y624" s="1255"/>
      <c r="Z624" s="1255"/>
      <c r="AA624" s="1255"/>
      <c r="AB624" s="1256"/>
    </row>
    <row r="625" spans="1:28" ht="13.5" customHeight="1">
      <c r="A625" s="630"/>
      <c r="B625" s="1701" t="s">
        <v>1187</v>
      </c>
      <c r="C625" s="1702"/>
      <c r="D625" s="1702"/>
      <c r="E625" s="1702"/>
      <c r="F625" s="1702"/>
      <c r="G625" s="1702"/>
      <c r="H625" s="1703"/>
      <c r="I625" s="1630"/>
      <c r="J625" s="1631"/>
      <c r="K625" s="1631"/>
      <c r="L625" s="1631"/>
      <c r="M625" s="1631"/>
      <c r="N625" s="1631"/>
      <c r="O625" s="1257"/>
      <c r="P625" s="1257"/>
      <c r="Q625" s="1257"/>
      <c r="R625" s="1257"/>
      <c r="S625" s="1257"/>
      <c r="T625" s="1257"/>
      <c r="U625" s="1257"/>
      <c r="V625" s="1257"/>
      <c r="W625" s="1257"/>
      <c r="X625" s="1257"/>
      <c r="Y625" s="1257"/>
      <c r="Z625" s="1257"/>
      <c r="AA625" s="1257"/>
      <c r="AB625" s="1258"/>
    </row>
    <row r="626" spans="1:28" ht="13.5" customHeight="1">
      <c r="A626" s="630"/>
      <c r="B626" s="1695"/>
      <c r="C626" s="1696"/>
      <c r="D626" s="1696"/>
      <c r="E626" s="1696"/>
      <c r="F626" s="1696"/>
      <c r="G626" s="1696"/>
      <c r="H626" s="1697"/>
      <c r="I626" s="1638" t="s">
        <v>1188</v>
      </c>
      <c r="J626" s="1639"/>
      <c r="K626" s="1640"/>
      <c r="L626" s="1252" t="s">
        <v>1189</v>
      </c>
      <c r="M626" s="1252" t="s">
        <v>1190</v>
      </c>
      <c r="N626" s="1252" t="s">
        <v>1191</v>
      </c>
      <c r="O626" s="1252" t="s">
        <v>1192</v>
      </c>
      <c r="P626" s="1252" t="s">
        <v>1193</v>
      </c>
      <c r="Q626" s="1252" t="s">
        <v>1194</v>
      </c>
      <c r="R626" s="1252" t="s">
        <v>1195</v>
      </c>
      <c r="S626" s="1252" t="s">
        <v>1196</v>
      </c>
      <c r="T626" s="1252" t="s">
        <v>1197</v>
      </c>
      <c r="U626" s="1252" t="s">
        <v>1198</v>
      </c>
      <c r="V626" s="1252" t="s">
        <v>1199</v>
      </c>
      <c r="W626" s="1252" t="s">
        <v>1200</v>
      </c>
      <c r="X626" s="1252" t="s">
        <v>1201</v>
      </c>
      <c r="Y626" s="1252" t="s">
        <v>1202</v>
      </c>
      <c r="Z626" s="1299"/>
      <c r="AA626" s="1641" t="s">
        <v>1125</v>
      </c>
      <c r="AB626" s="1641"/>
    </row>
    <row r="627" spans="1:28" ht="13.5" customHeight="1">
      <c r="A627" s="631"/>
      <c r="B627" s="1698"/>
      <c r="C627" s="1699"/>
      <c r="D627" s="1699"/>
      <c r="E627" s="1699"/>
      <c r="F627" s="1699"/>
      <c r="G627" s="1699"/>
      <c r="H627" s="1700"/>
      <c r="I627" s="1659" t="s">
        <v>1203</v>
      </c>
      <c r="J627" s="1660"/>
      <c r="K627" s="1661"/>
      <c r="L627" s="1253" t="s">
        <v>1204</v>
      </c>
      <c r="M627" s="1254" t="s">
        <v>1205</v>
      </c>
      <c r="N627" s="1254" t="s">
        <v>1206</v>
      </c>
      <c r="O627" s="1254" t="s">
        <v>1207</v>
      </c>
      <c r="P627" s="1254" t="s">
        <v>1208</v>
      </c>
      <c r="Q627" s="1254" t="s">
        <v>1209</v>
      </c>
      <c r="R627" s="1254" t="s">
        <v>1210</v>
      </c>
      <c r="S627" s="1254" t="s">
        <v>1211</v>
      </c>
      <c r="T627" s="1254" t="s">
        <v>1212</v>
      </c>
      <c r="U627" s="1254" t="s">
        <v>1213</v>
      </c>
      <c r="V627" s="1254" t="s">
        <v>1214</v>
      </c>
      <c r="W627" s="1254" t="s">
        <v>1215</v>
      </c>
      <c r="X627" s="1254" t="s">
        <v>1216</v>
      </c>
      <c r="Y627" s="1254" t="s">
        <v>1217</v>
      </c>
      <c r="Z627" s="1298"/>
      <c r="AA627" s="1655" t="s">
        <v>1218</v>
      </c>
      <c r="AB627" s="1656"/>
    </row>
    <row r="628" spans="1:28" ht="13.5" customHeight="1">
      <c r="A628" s="631"/>
      <c r="B628" s="37" t="s">
        <v>1219</v>
      </c>
      <c r="C628" s="1676">
        <f>'Prod. Info'!C43</f>
        <v>0</v>
      </c>
      <c r="D628" s="1676"/>
      <c r="E628" s="1676"/>
      <c r="F628" s="1676"/>
      <c r="G628" s="1676"/>
      <c r="H628" s="1676"/>
      <c r="I628" s="1662"/>
      <c r="J628" s="1663"/>
      <c r="K628" s="1664"/>
      <c r="L628" s="1259"/>
      <c r="AA628" s="1657"/>
      <c r="AB628" s="1658"/>
    </row>
    <row r="630" spans="1:28" ht="13.5" customHeight="1">
      <c r="AB630" s="26"/>
    </row>
    <row r="631" spans="1:28" ht="13.5" customHeight="1">
      <c r="AB631" s="26"/>
    </row>
    <row r="632" spans="1:28" ht="13.5" customHeight="1">
      <c r="AB632" s="26"/>
    </row>
  </sheetData>
  <sheetProtection algorithmName="SHA-512" hashValue="/O9aRhZwFS6dpE9DrvEmG12rWZTBGwL4Nryc9MbAt+Wfn62YOvU53DexR2iygMGBVHLYCa9R4559eooZxeQgmw==" saltValue="534el6GJsM2oHIkG5X5G1Q==" spinCount="100000" sheet="1" objects="1" scenarios="1"/>
  <mergeCells count="133">
    <mergeCell ref="AD8:AD11"/>
    <mergeCell ref="AE8:AE11"/>
    <mergeCell ref="AG8:AG11"/>
    <mergeCell ref="AH8:AH11"/>
    <mergeCell ref="B2:C3"/>
    <mergeCell ref="D2:E2"/>
    <mergeCell ref="D3:E3"/>
    <mergeCell ref="F2:G2"/>
    <mergeCell ref="F3:G3"/>
    <mergeCell ref="B8:B11"/>
    <mergeCell ref="AF8:AF11"/>
    <mergeCell ref="Z8:Z11"/>
    <mergeCell ref="AC8:AC11"/>
    <mergeCell ref="AA8:AA11"/>
    <mergeCell ref="C4:G4"/>
    <mergeCell ref="H8:H11"/>
    <mergeCell ref="C8:G11"/>
    <mergeCell ref="C5:G5"/>
    <mergeCell ref="C6:G6"/>
    <mergeCell ref="C219:H219"/>
    <mergeCell ref="C280:H280"/>
    <mergeCell ref="C296:H296"/>
    <mergeCell ref="C367:H367"/>
    <mergeCell ref="C441:H441"/>
    <mergeCell ref="C312:H312"/>
    <mergeCell ref="C255:H255"/>
    <mergeCell ref="C261:H261"/>
    <mergeCell ref="C236:H236"/>
    <mergeCell ref="C19:H19"/>
    <mergeCell ref="C628:H628"/>
    <mergeCell ref="C328:H328"/>
    <mergeCell ref="C344:H344"/>
    <mergeCell ref="C412:H412"/>
    <mergeCell ref="C506:G506"/>
    <mergeCell ref="B560:C566"/>
    <mergeCell ref="D560:E566"/>
    <mergeCell ref="C508:H508"/>
    <mergeCell ref="B603:I604"/>
    <mergeCell ref="I610:I612"/>
    <mergeCell ref="C534:H534"/>
    <mergeCell ref="D557:E558"/>
    <mergeCell ref="B626:H627"/>
    <mergeCell ref="B625:H625"/>
    <mergeCell ref="B557:C558"/>
    <mergeCell ref="I557:I558"/>
    <mergeCell ref="I619:I621"/>
    <mergeCell ref="B617:I618"/>
    <mergeCell ref="F592:G592"/>
    <mergeCell ref="C503:G503"/>
    <mergeCell ref="C504:G504"/>
    <mergeCell ref="C505:G505"/>
    <mergeCell ref="D597:E597"/>
    <mergeCell ref="I45:J45"/>
    <mergeCell ref="I90:J90"/>
    <mergeCell ref="I94:J94"/>
    <mergeCell ref="I124:J124"/>
    <mergeCell ref="I153:J153"/>
    <mergeCell ref="I182:J182"/>
    <mergeCell ref="I200:J200"/>
    <mergeCell ref="C154:H154"/>
    <mergeCell ref="C201:H201"/>
    <mergeCell ref="C87:G87"/>
    <mergeCell ref="C183:H183"/>
    <mergeCell ref="C125:H125"/>
    <mergeCell ref="C95:H95"/>
    <mergeCell ref="H1:J1"/>
    <mergeCell ref="H2:I2"/>
    <mergeCell ref="H4:I4"/>
    <mergeCell ref="H6:I6"/>
    <mergeCell ref="I18:J18"/>
    <mergeCell ref="H3:I3"/>
    <mergeCell ref="H5:I5"/>
    <mergeCell ref="I496:J496"/>
    <mergeCell ref="I507:J507"/>
    <mergeCell ref="I448:J448"/>
    <mergeCell ref="I452:J452"/>
    <mergeCell ref="I463:J463"/>
    <mergeCell ref="I475:J475"/>
    <mergeCell ref="I479:J479"/>
    <mergeCell ref="I343:J343"/>
    <mergeCell ref="I366:J366"/>
    <mergeCell ref="I399:J399"/>
    <mergeCell ref="I411:J411"/>
    <mergeCell ref="I440:J440"/>
    <mergeCell ref="I260:J260"/>
    <mergeCell ref="C91:H91"/>
    <mergeCell ref="C14:H14"/>
    <mergeCell ref="C497:H497"/>
    <mergeCell ref="C453:H453"/>
    <mergeCell ref="C46:H46"/>
    <mergeCell ref="F568:G568"/>
    <mergeCell ref="D586:E586"/>
    <mergeCell ref="C476:H476"/>
    <mergeCell ref="C480:H480"/>
    <mergeCell ref="C502:G502"/>
    <mergeCell ref="AA627:AB628"/>
    <mergeCell ref="I627:K628"/>
    <mergeCell ref="I540:J540"/>
    <mergeCell ref="I545:J545"/>
    <mergeCell ref="C464:H464"/>
    <mergeCell ref="I218:J218"/>
    <mergeCell ref="I235:J235"/>
    <mergeCell ref="I254:J254"/>
    <mergeCell ref="C449:H449"/>
    <mergeCell ref="C400:H400"/>
    <mergeCell ref="B597:C597"/>
    <mergeCell ref="F558:G558"/>
    <mergeCell ref="C530:H530"/>
    <mergeCell ref="D576:E582"/>
    <mergeCell ref="B586:C586"/>
    <mergeCell ref="F557:H557"/>
    <mergeCell ref="B584:C584"/>
    <mergeCell ref="B568:C574"/>
    <mergeCell ref="I624:N625"/>
    <mergeCell ref="I544:J544"/>
    <mergeCell ref="I546:J546"/>
    <mergeCell ref="I541:J541"/>
    <mergeCell ref="I626:K626"/>
    <mergeCell ref="AA626:AB626"/>
    <mergeCell ref="I279:J279"/>
    <mergeCell ref="I295:J295"/>
    <mergeCell ref="I311:J311"/>
    <mergeCell ref="I327:J327"/>
    <mergeCell ref="I529:J529"/>
    <mergeCell ref="I533:J533"/>
    <mergeCell ref="B554:I554"/>
    <mergeCell ref="I536:J536"/>
    <mergeCell ref="D568:E574"/>
    <mergeCell ref="B576:C582"/>
    <mergeCell ref="F576:G576"/>
    <mergeCell ref="C537:H537"/>
    <mergeCell ref="C543:H543"/>
    <mergeCell ref="F560:G560"/>
  </mergeCells>
  <phoneticPr fontId="4" type="noConversion"/>
  <printOptions horizontalCentered="1"/>
  <pageMargins left="0" right="0" top="0.23622047244094491" bottom="0.23622047244094491" header="0" footer="0"/>
  <pageSetup paperSize="9" scale="98" fitToWidth="2" fitToHeight="0" pageOrder="overThenDown" orientation="landscape" r:id="rId1"/>
  <headerFooter alignWithMargins="0">
    <oddHeader>&amp;R&amp;6&amp;Z&amp;F</oddHeader>
    <oddFooter>&amp;L&amp;8Compiled by: S.A.B.C. Ltd - Updated March 2023   &amp;"Arial,Bold Italic"Copyright reserved&amp;R&amp;"Arial,Bold"&amp;8&amp;F&amp;"Arial,Regular"  - Printed: &amp;D - Sheet 6 -  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A59"/>
  <sheetViews>
    <sheetView showGridLines="0" topLeftCell="A7" zoomScaleNormal="100" zoomScaleSheetLayoutView="100" workbookViewId="0">
      <pane xSplit="9" ySplit="8" topLeftCell="J15" activePane="bottomRight" state="frozen"/>
      <selection pane="bottomRight" activeCell="A7" sqref="A6:A7"/>
      <selection pane="bottomLeft" activeCell="A14" sqref="A14"/>
      <selection pane="topRight" activeCell="J7" sqref="J7"/>
    </sheetView>
  </sheetViews>
  <sheetFormatPr defaultColWidth="9.42578125" defaultRowHeight="13.5" customHeight="1"/>
  <cols>
    <col min="1" max="1" width="1" style="26" customWidth="1"/>
    <col min="2" max="2" width="45.5703125" style="26" customWidth="1"/>
    <col min="3" max="6" width="8" style="26" customWidth="1"/>
    <col min="7" max="7" width="11.28515625" style="26" customWidth="1"/>
    <col min="8" max="8" width="14.85546875" style="26" customWidth="1"/>
    <col min="9" max="9" width="5.28515625" style="26" customWidth="1"/>
    <col min="10" max="25" width="12.42578125" style="26" customWidth="1"/>
    <col min="26" max="26" width="9.85546875" style="26" customWidth="1"/>
    <col min="27" max="16384" width="9.42578125" style="26"/>
  </cols>
  <sheetData>
    <row r="1" spans="2:27" ht="27" customHeight="1">
      <c r="B1" s="23" t="s">
        <v>1220</v>
      </c>
      <c r="D1" s="23"/>
      <c r="E1" s="23"/>
      <c r="F1" s="23"/>
      <c r="G1" s="23"/>
      <c r="H1" s="1781"/>
      <c r="I1" s="1781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  <c r="V1" s="650"/>
      <c r="W1" s="650"/>
      <c r="X1" s="650"/>
    </row>
    <row r="2" spans="2:27" s="362" customFormat="1" ht="13.5" customHeight="1">
      <c r="B2" s="1730" t="str">
        <f>'Prod. Info'!A37</f>
        <v>SAP Project No./s:</v>
      </c>
      <c r="C2" s="1730"/>
      <c r="D2" s="1731" t="str">
        <f>'Prod. Info'!B37</f>
        <v>LP-000</v>
      </c>
      <c r="E2" s="1731"/>
      <c r="F2" s="1731">
        <f>'Prod. Info'!E37</f>
        <v>0</v>
      </c>
      <c r="G2" s="1731"/>
      <c r="H2" s="782"/>
      <c r="I2" s="783"/>
      <c r="J2" s="784"/>
      <c r="K2" s="784"/>
      <c r="L2" s="784"/>
      <c r="M2" s="784"/>
      <c r="N2" s="784"/>
      <c r="O2" s="784"/>
      <c r="P2" s="784"/>
      <c r="Q2" s="784"/>
      <c r="R2" s="784"/>
      <c r="S2" s="784"/>
      <c r="T2" s="784"/>
      <c r="U2" s="784"/>
      <c r="V2" s="784"/>
      <c r="W2" s="784"/>
      <c r="X2" s="784"/>
      <c r="Y2" s="25"/>
    </row>
    <row r="3" spans="2:27" s="362" customFormat="1" ht="13.5" customHeight="1">
      <c r="B3" s="1730"/>
      <c r="C3" s="1730"/>
      <c r="D3" s="1731">
        <f>'Prod. Info'!C37</f>
        <v>0</v>
      </c>
      <c r="E3" s="1731"/>
      <c r="F3" s="1731">
        <f>'Prod. Info'!D37</f>
        <v>0</v>
      </c>
      <c r="G3" s="1731"/>
      <c r="H3" s="632"/>
      <c r="Y3" s="25"/>
    </row>
    <row r="4" spans="2:27" s="362" customFormat="1" ht="13.5" customHeight="1">
      <c r="B4" s="634" t="s">
        <v>1115</v>
      </c>
      <c r="C4" s="1744">
        <f>('Prod. Info'!C2)</f>
        <v>0</v>
      </c>
      <c r="D4" s="1744"/>
      <c r="E4" s="1744"/>
      <c r="F4" s="1744"/>
      <c r="G4" s="1744"/>
      <c r="H4" s="782"/>
      <c r="I4" s="783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  <c r="W4" s="784"/>
      <c r="X4" s="784"/>
      <c r="Y4" s="25"/>
    </row>
    <row r="5" spans="2:27" s="362" customFormat="1" ht="13.5" customHeight="1">
      <c r="B5" s="634" t="s">
        <v>1117</v>
      </c>
      <c r="C5" s="1744">
        <f>('Prod. Info'!C20)</f>
        <v>0</v>
      </c>
      <c r="D5" s="1744"/>
      <c r="E5" s="1744"/>
      <c r="F5" s="1744"/>
      <c r="G5" s="1744"/>
    </row>
    <row r="6" spans="2:27" s="362" customFormat="1" ht="13.5" customHeight="1">
      <c r="B6" s="634" t="s">
        <v>1119</v>
      </c>
      <c r="C6" s="1744">
        <f>('Prod. Info'!C40)</f>
        <v>0</v>
      </c>
      <c r="D6" s="1744"/>
      <c r="E6" s="1744"/>
      <c r="F6" s="1744"/>
      <c r="G6" s="1744"/>
      <c r="H6" s="785"/>
      <c r="I6" s="783"/>
      <c r="J6" s="784"/>
      <c r="K6" s="784"/>
      <c r="L6" s="784"/>
      <c r="M6" s="784"/>
      <c r="N6" s="784"/>
      <c r="O6" s="784"/>
      <c r="P6" s="784"/>
      <c r="Q6" s="784"/>
      <c r="R6" s="784"/>
      <c r="S6" s="784"/>
      <c r="T6" s="784"/>
      <c r="U6" s="784"/>
      <c r="V6" s="784"/>
      <c r="W6" s="784"/>
      <c r="X6" s="784"/>
      <c r="Y6" s="25"/>
    </row>
    <row r="7" spans="2:27" s="362" customFormat="1" ht="3.75" customHeight="1" thickBot="1">
      <c r="I7" s="423"/>
      <c r="X7" s="638"/>
      <c r="Y7" s="638"/>
    </row>
    <row r="8" spans="2:27" s="362" customFormat="1" ht="13.5" customHeight="1" thickTop="1">
      <c r="B8" s="1790" t="s">
        <v>1221</v>
      </c>
      <c r="C8" s="1790" t="s">
        <v>262</v>
      </c>
      <c r="D8" s="1790"/>
      <c r="E8" s="1790"/>
      <c r="F8" s="1790"/>
      <c r="G8" s="1790"/>
      <c r="H8" s="1790" t="s">
        <v>1222</v>
      </c>
      <c r="I8" s="1790"/>
      <c r="J8" s="651" t="str">
        <f>'Cash Flow'!K8</f>
        <v>Pay date:</v>
      </c>
      <c r="K8" s="699" t="str">
        <f>'Cash Flow'!L8</f>
        <v>Pay date:</v>
      </c>
      <c r="L8" s="699" t="str">
        <f>'Cash Flow'!M8</f>
        <v>Pay date:</v>
      </c>
      <c r="M8" s="699" t="str">
        <f>'Cash Flow'!N8</f>
        <v>Pay date:</v>
      </c>
      <c r="N8" s="699" t="str">
        <f>'Cash Flow'!O8</f>
        <v>Pay date:</v>
      </c>
      <c r="O8" s="699" t="str">
        <f>'Cash Flow'!P8</f>
        <v>Pay date:</v>
      </c>
      <c r="P8" s="699" t="str">
        <f>'Cash Flow'!Q8</f>
        <v>Pay date:</v>
      </c>
      <c r="Q8" s="699" t="str">
        <f>'Cash Flow'!R8</f>
        <v>Pay date:</v>
      </c>
      <c r="R8" s="699" t="str">
        <f>'Cash Flow'!S8</f>
        <v>Pay date:</v>
      </c>
      <c r="S8" s="699" t="str">
        <f>'Cash Flow'!T8</f>
        <v>Pay date:</v>
      </c>
      <c r="T8" s="699" t="str">
        <f>'Cash Flow'!U8</f>
        <v>Pay date:</v>
      </c>
      <c r="U8" s="699" t="str">
        <f>'Cash Flow'!V8</f>
        <v>Pay date:</v>
      </c>
      <c r="V8" s="699" t="str">
        <f>'Cash Flow'!W8</f>
        <v>Pay date:</v>
      </c>
      <c r="W8" s="699" t="str">
        <f>'Cash Flow'!X8</f>
        <v>Pay date:</v>
      </c>
      <c r="X8" s="699" t="str">
        <f>'Cash Flow'!Y8</f>
        <v>Pay date:</v>
      </c>
      <c r="Y8" s="1741" t="str">
        <f>'Cash Flow'!AA8</f>
        <v>FINAL PAYMENT</v>
      </c>
      <c r="Z8" s="27"/>
      <c r="AA8" s="27"/>
    </row>
    <row r="9" spans="2:27" s="362" customFormat="1" ht="13.5" customHeight="1">
      <c r="B9" s="1791"/>
      <c r="C9" s="1791"/>
      <c r="D9" s="1791"/>
      <c r="E9" s="1791"/>
      <c r="F9" s="1791"/>
      <c r="G9" s="1791"/>
      <c r="H9" s="1791"/>
      <c r="I9" s="1791"/>
      <c r="J9" s="1301" t="str">
        <f>'Cash Flow'!K9</f>
        <v>dd-mm-yy</v>
      </c>
      <c r="K9" s="1302" t="str">
        <f>'Cash Flow'!L9</f>
        <v>dd-mm-yy</v>
      </c>
      <c r="L9" s="1302" t="str">
        <f>'Cash Flow'!M9</f>
        <v>dd-mm-yy</v>
      </c>
      <c r="M9" s="1302" t="str">
        <f>'Cash Flow'!N9</f>
        <v>dd-mm-yy</v>
      </c>
      <c r="N9" s="1302" t="str">
        <f>'Cash Flow'!O9</f>
        <v>dd-mm-yy</v>
      </c>
      <c r="O9" s="1302" t="str">
        <f>'Cash Flow'!P9</f>
        <v>dd-mm-yy</v>
      </c>
      <c r="P9" s="1302" t="str">
        <f>'Cash Flow'!Q9</f>
        <v>dd-mm-yy</v>
      </c>
      <c r="Q9" s="1302" t="str">
        <f>'Cash Flow'!R9</f>
        <v>dd-mm-yy</v>
      </c>
      <c r="R9" s="1302" t="str">
        <f>'Cash Flow'!S9</f>
        <v>dd-mm-yy</v>
      </c>
      <c r="S9" s="1302" t="str">
        <f>'Cash Flow'!T9</f>
        <v>dd-mm-yy</v>
      </c>
      <c r="T9" s="1302" t="str">
        <f>'Cash Flow'!U9</f>
        <v>dd-mm-yy</v>
      </c>
      <c r="U9" s="1302" t="str">
        <f>'Cash Flow'!V9</f>
        <v>dd-mm-yy</v>
      </c>
      <c r="V9" s="1302" t="str">
        <f>'Cash Flow'!W9</f>
        <v>dd-mm-yy</v>
      </c>
      <c r="W9" s="1302" t="str">
        <f>'Cash Flow'!X9</f>
        <v>dd-mm-yy</v>
      </c>
      <c r="X9" s="1302" t="str">
        <f>'Cash Flow'!Y9</f>
        <v>dd-mm-yy</v>
      </c>
      <c r="Y9" s="1742"/>
      <c r="Z9" s="27"/>
      <c r="AA9" s="27"/>
    </row>
    <row r="10" spans="2:27" s="362" customFormat="1" ht="13.5" customHeight="1">
      <c r="B10" s="1791"/>
      <c r="C10" s="1791"/>
      <c r="D10" s="1791"/>
      <c r="E10" s="1791"/>
      <c r="F10" s="1791"/>
      <c r="G10" s="1791"/>
      <c r="H10" s="1791"/>
      <c r="I10" s="1791"/>
      <c r="J10" s="1779" t="s">
        <v>1223</v>
      </c>
      <c r="K10" s="1779" t="s">
        <v>1223</v>
      </c>
      <c r="L10" s="1779" t="s">
        <v>1223</v>
      </c>
      <c r="M10" s="1779" t="s">
        <v>1223</v>
      </c>
      <c r="N10" s="1779" t="s">
        <v>1223</v>
      </c>
      <c r="O10" s="1779" t="s">
        <v>1223</v>
      </c>
      <c r="P10" s="1779" t="s">
        <v>1223</v>
      </c>
      <c r="Q10" s="1779" t="s">
        <v>1223</v>
      </c>
      <c r="R10" s="1779" t="s">
        <v>1223</v>
      </c>
      <c r="S10" s="1779" t="s">
        <v>1223</v>
      </c>
      <c r="T10" s="1779" t="s">
        <v>1223</v>
      </c>
      <c r="U10" s="1779" t="s">
        <v>1223</v>
      </c>
      <c r="V10" s="1779" t="s">
        <v>1223</v>
      </c>
      <c r="W10" s="1779" t="s">
        <v>1223</v>
      </c>
      <c r="X10" s="1779" t="s">
        <v>1223</v>
      </c>
      <c r="Y10" s="1742"/>
      <c r="Z10" s="27"/>
      <c r="AA10" s="27"/>
    </row>
    <row r="11" spans="2:27" s="362" customFormat="1" ht="13.5" customHeight="1">
      <c r="B11" s="1791"/>
      <c r="C11" s="1791"/>
      <c r="D11" s="1791"/>
      <c r="E11" s="1791"/>
      <c r="F11" s="1791"/>
      <c r="G11" s="1791"/>
      <c r="H11" s="1791"/>
      <c r="I11" s="1791"/>
      <c r="J11" s="1780"/>
      <c r="K11" s="1780"/>
      <c r="L11" s="1780"/>
      <c r="M11" s="1780"/>
      <c r="N11" s="1780"/>
      <c r="O11" s="1780"/>
      <c r="P11" s="1780"/>
      <c r="Q11" s="1780"/>
      <c r="R11" s="1780"/>
      <c r="S11" s="1780"/>
      <c r="T11" s="1780"/>
      <c r="U11" s="1780"/>
      <c r="V11" s="1780"/>
      <c r="W11" s="1780"/>
      <c r="X11" s="1780"/>
      <c r="Y11" s="1742"/>
      <c r="Z11" s="27"/>
      <c r="AA11" s="27"/>
    </row>
    <row r="12" spans="2:27" s="362" customFormat="1" ht="13.5" customHeight="1">
      <c r="B12" s="1791"/>
      <c r="C12" s="1791"/>
      <c r="D12" s="1791"/>
      <c r="E12" s="1791"/>
      <c r="F12" s="1791"/>
      <c r="G12" s="1791"/>
      <c r="H12" s="1791"/>
      <c r="I12" s="1791"/>
      <c r="J12" s="1780"/>
      <c r="K12" s="1780"/>
      <c r="L12" s="1780"/>
      <c r="M12" s="1780"/>
      <c r="N12" s="1780"/>
      <c r="O12" s="1780"/>
      <c r="P12" s="1780"/>
      <c r="Q12" s="1780"/>
      <c r="R12" s="1780"/>
      <c r="S12" s="1780"/>
      <c r="T12" s="1780"/>
      <c r="U12" s="1780"/>
      <c r="V12" s="1780"/>
      <c r="W12" s="1780"/>
      <c r="X12" s="1780"/>
      <c r="Y12" s="1742"/>
      <c r="Z12" s="27"/>
      <c r="AA12" s="27"/>
    </row>
    <row r="13" spans="2:27" s="362" customFormat="1" ht="13.5" customHeight="1" thickBot="1">
      <c r="B13" s="1791"/>
      <c r="C13" s="1791"/>
      <c r="D13" s="1791"/>
      <c r="E13" s="1791"/>
      <c r="F13" s="1791"/>
      <c r="G13" s="1791"/>
      <c r="H13" s="1791"/>
      <c r="I13" s="1791"/>
      <c r="J13" s="781" t="s">
        <v>1224</v>
      </c>
      <c r="K13" s="781" t="s">
        <v>1225</v>
      </c>
      <c r="L13" s="781" t="s">
        <v>1226</v>
      </c>
      <c r="M13" s="781" t="s">
        <v>1227</v>
      </c>
      <c r="N13" s="781" t="s">
        <v>1228</v>
      </c>
      <c r="O13" s="781" t="s">
        <v>1229</v>
      </c>
      <c r="P13" s="781" t="s">
        <v>1230</v>
      </c>
      <c r="Q13" s="781" t="s">
        <v>1231</v>
      </c>
      <c r="R13" s="781" t="s">
        <v>1232</v>
      </c>
      <c r="S13" s="781" t="s">
        <v>1233</v>
      </c>
      <c r="T13" s="781" t="s">
        <v>1234</v>
      </c>
      <c r="U13" s="781" t="s">
        <v>1235</v>
      </c>
      <c r="V13" s="781" t="s">
        <v>1236</v>
      </c>
      <c r="W13" s="781" t="s">
        <v>1237</v>
      </c>
      <c r="X13" s="781" t="s">
        <v>1238</v>
      </c>
      <c r="Y13" s="1743"/>
      <c r="Z13" s="27"/>
      <c r="AA13" s="27"/>
    </row>
    <row r="14" spans="2:27" s="362" customFormat="1" ht="13.5" customHeight="1" thickBot="1">
      <c r="B14" s="1792"/>
      <c r="C14" s="1792"/>
      <c r="D14" s="1792"/>
      <c r="E14" s="1792"/>
      <c r="F14" s="1792"/>
      <c r="G14" s="1792"/>
      <c r="H14" s="1792"/>
      <c r="I14" s="1792"/>
      <c r="J14" s="647">
        <f>'Cash Flow'!K12</f>
        <v>1</v>
      </c>
      <c r="K14" s="647">
        <f>'Cash Flow'!L12</f>
        <v>2</v>
      </c>
      <c r="L14" s="647">
        <f>'Cash Flow'!M12</f>
        <v>3</v>
      </c>
      <c r="M14" s="647">
        <f>'Cash Flow'!N12</f>
        <v>4</v>
      </c>
      <c r="N14" s="647">
        <f>'Cash Flow'!O12</f>
        <v>5</v>
      </c>
      <c r="O14" s="647">
        <f>'Cash Flow'!P12</f>
        <v>6</v>
      </c>
      <c r="P14" s="647">
        <f>'Cash Flow'!Q12</f>
        <v>7</v>
      </c>
      <c r="Q14" s="647">
        <f>'Cash Flow'!R12</f>
        <v>8</v>
      </c>
      <c r="R14" s="647">
        <f>'Cash Flow'!S12</f>
        <v>9</v>
      </c>
      <c r="S14" s="647">
        <f>'Cash Flow'!T12</f>
        <v>10</v>
      </c>
      <c r="T14" s="647">
        <f>'Cash Flow'!U12</f>
        <v>11</v>
      </c>
      <c r="U14" s="647">
        <f>'Cash Flow'!V12</f>
        <v>12</v>
      </c>
      <c r="V14" s="647">
        <f>'Cash Flow'!W12</f>
        <v>13</v>
      </c>
      <c r="W14" s="647">
        <f>'Cash Flow'!X12</f>
        <v>14</v>
      </c>
      <c r="X14" s="647">
        <f>'Cash Flow'!Z12</f>
        <v>0</v>
      </c>
      <c r="Y14" s="700"/>
      <c r="Z14" s="27"/>
      <c r="AA14" s="27"/>
    </row>
    <row r="15" spans="2:27" ht="13.5" customHeight="1" thickTop="1">
      <c r="B15" s="1125" t="s">
        <v>1239</v>
      </c>
      <c r="C15" s="1771" t="s">
        <v>1240</v>
      </c>
      <c r="D15" s="1772"/>
      <c r="E15" s="1772"/>
      <c r="F15" s="1772"/>
      <c r="G15" s="1773"/>
      <c r="H15" s="1774" t="s">
        <v>1241</v>
      </c>
      <c r="I15" s="1775"/>
      <c r="J15" s="697">
        <v>1</v>
      </c>
      <c r="K15" s="697"/>
      <c r="L15" s="697"/>
      <c r="M15" s="697"/>
      <c r="N15" s="697"/>
      <c r="O15" s="697"/>
      <c r="P15" s="697"/>
      <c r="Q15" s="697"/>
      <c r="R15" s="697"/>
      <c r="S15" s="697"/>
      <c r="T15" s="697"/>
      <c r="U15" s="697"/>
      <c r="V15" s="697"/>
      <c r="W15" s="697"/>
      <c r="X15" s="697"/>
      <c r="Y15" s="697"/>
    </row>
    <row r="16" spans="2:27" ht="13.5" customHeight="1">
      <c r="B16" s="1126" t="s">
        <v>1239</v>
      </c>
      <c r="C16" s="1757" t="s">
        <v>1242</v>
      </c>
      <c r="D16" s="1758"/>
      <c r="E16" s="1758"/>
      <c r="F16" s="1758"/>
      <c r="G16" s="1759"/>
      <c r="H16" s="1769" t="s">
        <v>1241</v>
      </c>
      <c r="I16" s="1770"/>
      <c r="J16" s="697">
        <v>1</v>
      </c>
      <c r="K16" s="697"/>
      <c r="L16" s="697"/>
      <c r="M16" s="697"/>
      <c r="N16" s="697"/>
      <c r="O16" s="697"/>
      <c r="P16" s="697"/>
      <c r="Q16" s="697"/>
      <c r="R16" s="697"/>
      <c r="S16" s="697"/>
      <c r="T16" s="697"/>
      <c r="U16" s="697"/>
      <c r="V16" s="697"/>
      <c r="W16" s="697"/>
      <c r="X16" s="697"/>
      <c r="Y16" s="697"/>
    </row>
    <row r="17" spans="2:25" ht="13.5" customHeight="1">
      <c r="B17" s="1126" t="s">
        <v>1239</v>
      </c>
      <c r="C17" s="1757" t="s">
        <v>1243</v>
      </c>
      <c r="D17" s="1758"/>
      <c r="E17" s="1758"/>
      <c r="F17" s="1758"/>
      <c r="G17" s="1759"/>
      <c r="H17" s="1769" t="s">
        <v>1241</v>
      </c>
      <c r="I17" s="1770"/>
      <c r="J17" s="697">
        <v>1</v>
      </c>
      <c r="K17" s="697"/>
      <c r="L17" s="697"/>
      <c r="M17" s="697"/>
      <c r="N17" s="697"/>
      <c r="O17" s="697"/>
      <c r="P17" s="697"/>
      <c r="Q17" s="697"/>
      <c r="R17" s="697"/>
      <c r="S17" s="697"/>
      <c r="T17" s="697"/>
      <c r="U17" s="697"/>
      <c r="V17" s="697"/>
      <c r="W17" s="697"/>
      <c r="X17" s="697"/>
      <c r="Y17" s="697"/>
    </row>
    <row r="18" spans="2:25" ht="13.5" customHeight="1">
      <c r="B18" s="1126" t="s">
        <v>1239</v>
      </c>
      <c r="C18" s="1757" t="s">
        <v>1244</v>
      </c>
      <c r="D18" s="1758"/>
      <c r="E18" s="1758"/>
      <c r="F18" s="1758"/>
      <c r="G18" s="1759"/>
      <c r="H18" s="1769" t="s">
        <v>1245</v>
      </c>
      <c r="I18" s="1770"/>
      <c r="J18" s="697"/>
      <c r="K18" s="697"/>
      <c r="L18" s="697"/>
      <c r="M18" s="697"/>
      <c r="N18" s="697"/>
      <c r="O18" s="697"/>
      <c r="P18" s="697"/>
      <c r="Q18" s="697"/>
      <c r="R18" s="697"/>
      <c r="S18" s="697"/>
      <c r="T18" s="697"/>
      <c r="U18" s="697"/>
      <c r="V18" s="697"/>
      <c r="W18" s="697"/>
      <c r="X18" s="697"/>
      <c r="Y18" s="697"/>
    </row>
    <row r="19" spans="2:25" ht="14.25" customHeight="1">
      <c r="B19" s="1126" t="s">
        <v>1239</v>
      </c>
      <c r="C19" s="1757" t="s">
        <v>1246</v>
      </c>
      <c r="D19" s="1758"/>
      <c r="E19" s="1758"/>
      <c r="F19" s="1758"/>
      <c r="G19" s="1759"/>
      <c r="H19" s="1769" t="s">
        <v>1245</v>
      </c>
      <c r="I19" s="1770"/>
      <c r="J19" s="697"/>
      <c r="K19" s="697"/>
      <c r="L19" s="697"/>
      <c r="M19" s="697"/>
      <c r="N19" s="697"/>
      <c r="O19" s="697"/>
      <c r="P19" s="697"/>
      <c r="Q19" s="697"/>
      <c r="R19" s="697"/>
      <c r="S19" s="697"/>
      <c r="T19" s="697"/>
      <c r="U19" s="697"/>
      <c r="V19" s="697"/>
      <c r="W19" s="697"/>
      <c r="X19" s="697"/>
      <c r="Y19" s="697"/>
    </row>
    <row r="20" spans="2:25" ht="13.5" hidden="1" customHeight="1">
      <c r="B20" s="1126" t="s">
        <v>1247</v>
      </c>
      <c r="C20" s="1757" t="s">
        <v>1248</v>
      </c>
      <c r="D20" s="1758"/>
      <c r="E20" s="1758"/>
      <c r="F20" s="1758"/>
      <c r="G20" s="1759"/>
      <c r="H20" s="1769" t="s">
        <v>1249</v>
      </c>
      <c r="I20" s="1770"/>
      <c r="J20" s="697">
        <v>1</v>
      </c>
      <c r="K20" s="698"/>
      <c r="L20" s="698"/>
      <c r="M20" s="698"/>
      <c r="N20" s="698"/>
      <c r="O20" s="698"/>
      <c r="P20" s="698"/>
      <c r="Q20" s="698"/>
      <c r="R20" s="698"/>
      <c r="S20" s="698"/>
      <c r="T20" s="698"/>
      <c r="U20" s="698"/>
      <c r="V20" s="698"/>
      <c r="W20" s="698"/>
      <c r="X20" s="698"/>
      <c r="Y20" s="698"/>
    </row>
    <row r="21" spans="2:25" ht="13.5" hidden="1" customHeight="1">
      <c r="B21" s="1126" t="s">
        <v>1247</v>
      </c>
      <c r="C21" s="1757" t="s">
        <v>1250</v>
      </c>
      <c r="D21" s="1758"/>
      <c r="E21" s="1758"/>
      <c r="F21" s="1758"/>
      <c r="G21" s="1759"/>
      <c r="H21" s="1769" t="s">
        <v>1249</v>
      </c>
      <c r="I21" s="1770"/>
      <c r="J21" s="697">
        <v>1</v>
      </c>
      <c r="K21" s="698"/>
      <c r="L21" s="698"/>
      <c r="M21" s="698"/>
      <c r="N21" s="698"/>
      <c r="O21" s="698"/>
      <c r="P21" s="698"/>
      <c r="Q21" s="698"/>
      <c r="R21" s="698"/>
      <c r="S21" s="698"/>
      <c r="T21" s="698"/>
      <c r="U21" s="698"/>
      <c r="V21" s="698"/>
      <c r="W21" s="698"/>
      <c r="X21" s="698"/>
      <c r="Y21" s="698"/>
    </row>
    <row r="22" spans="2:25" ht="13.5" hidden="1" customHeight="1">
      <c r="B22" s="1127" t="s">
        <v>1239</v>
      </c>
      <c r="C22" s="1757" t="s">
        <v>1251</v>
      </c>
      <c r="D22" s="1758"/>
      <c r="E22" s="1758"/>
      <c r="F22" s="1758"/>
      <c r="G22" s="1759"/>
      <c r="H22" s="1769" t="s">
        <v>1249</v>
      </c>
      <c r="I22" s="1770"/>
      <c r="J22" s="698"/>
      <c r="K22" s="697" t="s">
        <v>1252</v>
      </c>
      <c r="L22" s="697" t="s">
        <v>1253</v>
      </c>
      <c r="M22" s="697" t="s">
        <v>1254</v>
      </c>
      <c r="N22" s="697" t="s">
        <v>1255</v>
      </c>
      <c r="O22" s="697" t="s">
        <v>1256</v>
      </c>
      <c r="P22" s="697" t="s">
        <v>1257</v>
      </c>
      <c r="Q22" s="697" t="s">
        <v>1258</v>
      </c>
      <c r="R22" s="697" t="s">
        <v>1259</v>
      </c>
      <c r="S22" s="697" t="s">
        <v>1260</v>
      </c>
      <c r="T22" s="697" t="s">
        <v>1261</v>
      </c>
      <c r="U22" s="697" t="s">
        <v>1262</v>
      </c>
      <c r="V22" s="697" t="s">
        <v>1263</v>
      </c>
      <c r="W22" s="697" t="s">
        <v>1264</v>
      </c>
      <c r="X22" s="697" t="s">
        <v>1265</v>
      </c>
      <c r="Y22" s="1776" t="s">
        <v>1266</v>
      </c>
    </row>
    <row r="23" spans="2:25" ht="13.5" hidden="1" customHeight="1">
      <c r="B23" s="1126" t="s">
        <v>1267</v>
      </c>
      <c r="C23" s="1757" t="s">
        <v>1268</v>
      </c>
      <c r="D23" s="1758"/>
      <c r="E23" s="1758"/>
      <c r="F23" s="1758"/>
      <c r="G23" s="1759"/>
      <c r="H23" s="1769" t="s">
        <v>1249</v>
      </c>
      <c r="I23" s="1770"/>
      <c r="J23" s="698"/>
      <c r="K23" s="698"/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8"/>
      <c r="Y23" s="1777"/>
    </row>
    <row r="24" spans="2:25" ht="13.5" hidden="1" customHeight="1">
      <c r="B24" s="1126" t="s">
        <v>1247</v>
      </c>
      <c r="C24" s="1757" t="s">
        <v>1269</v>
      </c>
      <c r="D24" s="1758"/>
      <c r="E24" s="1758"/>
      <c r="F24" s="1758"/>
      <c r="G24" s="1759"/>
      <c r="H24" s="1769" t="s">
        <v>1270</v>
      </c>
      <c r="I24" s="1770"/>
      <c r="J24" s="698"/>
      <c r="K24" s="698"/>
      <c r="L24" s="698"/>
      <c r="M24" s="698"/>
      <c r="N24" s="698"/>
      <c r="O24" s="698"/>
      <c r="P24" s="698"/>
      <c r="Q24" s="698"/>
      <c r="R24" s="698"/>
      <c r="S24" s="698"/>
      <c r="T24" s="698"/>
      <c r="U24" s="698"/>
      <c r="V24" s="698"/>
      <c r="W24" s="698"/>
      <c r="X24" s="698"/>
      <c r="Y24" s="1778"/>
    </row>
    <row r="25" spans="2:25" ht="13.5" customHeight="1">
      <c r="B25" s="1126" t="s">
        <v>1247</v>
      </c>
      <c r="C25" s="1757" t="s">
        <v>1271</v>
      </c>
      <c r="D25" s="1758"/>
      <c r="E25" s="1758"/>
      <c r="F25" s="1758"/>
      <c r="G25" s="1759"/>
      <c r="H25" s="1760" t="s">
        <v>1272</v>
      </c>
      <c r="I25" s="1761"/>
      <c r="J25" s="697">
        <v>1</v>
      </c>
      <c r="K25" s="697"/>
      <c r="L25" s="697"/>
      <c r="M25" s="697"/>
      <c r="N25" s="697"/>
      <c r="O25" s="697"/>
      <c r="P25" s="697"/>
      <c r="Q25" s="697"/>
      <c r="R25" s="697"/>
      <c r="S25" s="697"/>
      <c r="T25" s="697"/>
      <c r="U25" s="697"/>
      <c r="V25" s="697"/>
      <c r="W25" s="697"/>
      <c r="X25" s="697"/>
      <c r="Y25" s="697"/>
    </row>
    <row r="26" spans="2:25" ht="13.5" customHeight="1">
      <c r="B26" s="1126" t="s">
        <v>1247</v>
      </c>
      <c r="C26" s="1757" t="s">
        <v>1273</v>
      </c>
      <c r="D26" s="1758"/>
      <c r="E26" s="1758"/>
      <c r="F26" s="1758"/>
      <c r="G26" s="1759"/>
      <c r="H26" s="1760" t="s">
        <v>1272</v>
      </c>
      <c r="I26" s="1761"/>
      <c r="J26" s="697">
        <v>1</v>
      </c>
      <c r="K26" s="697"/>
      <c r="L26" s="697"/>
      <c r="M26" s="697"/>
      <c r="N26" s="697"/>
      <c r="O26" s="697"/>
      <c r="P26" s="697"/>
      <c r="Q26" s="697"/>
      <c r="R26" s="697"/>
      <c r="S26" s="697"/>
      <c r="T26" s="697"/>
      <c r="U26" s="697"/>
      <c r="V26" s="697"/>
      <c r="W26" s="697"/>
      <c r="X26" s="697"/>
      <c r="Y26" s="697"/>
    </row>
    <row r="27" spans="2:25" ht="13.5" customHeight="1">
      <c r="B27" s="1126" t="s">
        <v>1274</v>
      </c>
      <c r="C27" s="1757" t="s">
        <v>1275</v>
      </c>
      <c r="D27" s="1758"/>
      <c r="E27" s="1758"/>
      <c r="F27" s="1758"/>
      <c r="G27" s="1759"/>
      <c r="H27" s="1760" t="s">
        <v>1272</v>
      </c>
      <c r="I27" s="1761"/>
      <c r="J27" s="697">
        <v>1</v>
      </c>
      <c r="K27" s="697"/>
      <c r="L27" s="697"/>
      <c r="M27" s="697"/>
      <c r="N27" s="697"/>
      <c r="O27" s="697"/>
      <c r="P27" s="697"/>
      <c r="Q27" s="697"/>
      <c r="R27" s="697"/>
      <c r="S27" s="697"/>
      <c r="T27" s="697"/>
      <c r="U27" s="697"/>
      <c r="V27" s="697"/>
      <c r="W27" s="697"/>
      <c r="X27" s="697"/>
      <c r="Y27" s="697"/>
    </row>
    <row r="28" spans="2:25" ht="13.5" customHeight="1">
      <c r="B28" s="1126" t="s">
        <v>1274</v>
      </c>
      <c r="C28" s="1766" t="s">
        <v>1276</v>
      </c>
      <c r="D28" s="1767"/>
      <c r="E28" s="1767"/>
      <c r="F28" s="1767"/>
      <c r="G28" s="1768"/>
      <c r="H28" s="1760" t="s">
        <v>1272</v>
      </c>
      <c r="I28" s="1761"/>
      <c r="J28" s="697"/>
      <c r="K28" s="697"/>
      <c r="L28" s="697"/>
      <c r="M28" s="697"/>
      <c r="N28" s="697"/>
      <c r="O28" s="697"/>
      <c r="P28" s="697"/>
      <c r="Q28" s="697"/>
      <c r="R28" s="697"/>
      <c r="S28" s="697"/>
      <c r="T28" s="697"/>
      <c r="U28" s="697"/>
      <c r="V28" s="697"/>
      <c r="W28" s="697"/>
      <c r="X28" s="697"/>
      <c r="Y28" s="697"/>
    </row>
    <row r="29" spans="2:25" ht="13.5" customHeight="1">
      <c r="B29" s="1128" t="s">
        <v>1277</v>
      </c>
      <c r="C29" s="1757" t="s">
        <v>1278</v>
      </c>
      <c r="D29" s="1758"/>
      <c r="E29" s="1758"/>
      <c r="F29" s="1758"/>
      <c r="G29" s="1759"/>
      <c r="H29" s="1760" t="s">
        <v>1272</v>
      </c>
      <c r="I29" s="1761"/>
      <c r="J29" s="697"/>
      <c r="K29" s="697"/>
      <c r="L29" s="697"/>
      <c r="M29" s="697"/>
      <c r="N29" s="697"/>
      <c r="O29" s="697"/>
      <c r="P29" s="697"/>
      <c r="Q29" s="697"/>
      <c r="R29" s="697"/>
      <c r="S29" s="697"/>
      <c r="T29" s="697"/>
      <c r="U29" s="697"/>
      <c r="V29" s="697"/>
      <c r="W29" s="697"/>
      <c r="X29" s="697"/>
      <c r="Y29" s="697">
        <v>1</v>
      </c>
    </row>
    <row r="30" spans="2:25" ht="13.5" customHeight="1">
      <c r="B30" s="1126" t="s">
        <v>1279</v>
      </c>
      <c r="C30" s="1766" t="s">
        <v>1280</v>
      </c>
      <c r="D30" s="1767"/>
      <c r="E30" s="1767"/>
      <c r="F30" s="1767"/>
      <c r="G30" s="1768"/>
      <c r="H30" s="1760" t="s">
        <v>1272</v>
      </c>
      <c r="I30" s="1761"/>
      <c r="J30" s="697"/>
      <c r="K30" s="697"/>
      <c r="L30" s="697"/>
      <c r="M30" s="697"/>
      <c r="N30" s="697"/>
      <c r="O30" s="697"/>
      <c r="P30" s="697"/>
      <c r="Q30" s="697"/>
      <c r="R30" s="697"/>
      <c r="S30" s="697"/>
      <c r="T30" s="697"/>
      <c r="U30" s="697"/>
      <c r="V30" s="697"/>
      <c r="W30" s="697"/>
      <c r="X30" s="697"/>
      <c r="Y30" s="697"/>
    </row>
    <row r="31" spans="2:25" ht="13.5" customHeight="1">
      <c r="B31" s="1126" t="s">
        <v>1274</v>
      </c>
      <c r="C31" s="1766" t="s">
        <v>1281</v>
      </c>
      <c r="D31" s="1767"/>
      <c r="E31" s="1767"/>
      <c r="F31" s="1767"/>
      <c r="G31" s="1768"/>
      <c r="H31" s="1760" t="s">
        <v>1272</v>
      </c>
      <c r="I31" s="1761"/>
      <c r="J31" s="697"/>
      <c r="K31" s="697"/>
      <c r="L31" s="697"/>
      <c r="M31" s="697"/>
      <c r="N31" s="697"/>
      <c r="O31" s="697"/>
      <c r="P31" s="697"/>
      <c r="Q31" s="697"/>
      <c r="R31" s="697"/>
      <c r="S31" s="697"/>
      <c r="T31" s="697"/>
      <c r="U31" s="697"/>
      <c r="V31" s="697"/>
      <c r="W31" s="697"/>
      <c r="X31" s="697"/>
      <c r="Y31" s="697"/>
    </row>
    <row r="32" spans="2:25" ht="13.5" customHeight="1">
      <c r="B32" s="1126" t="s">
        <v>1274</v>
      </c>
      <c r="C32" s="1766" t="s">
        <v>1282</v>
      </c>
      <c r="D32" s="1767"/>
      <c r="E32" s="1767"/>
      <c r="F32" s="1767"/>
      <c r="G32" s="1768"/>
      <c r="H32" s="1760" t="s">
        <v>1272</v>
      </c>
      <c r="I32" s="1761"/>
      <c r="J32" s="697"/>
      <c r="K32" s="697"/>
      <c r="L32" s="697"/>
      <c r="M32" s="697"/>
      <c r="N32" s="697"/>
      <c r="O32" s="697"/>
      <c r="P32" s="697"/>
      <c r="Q32" s="697"/>
      <c r="R32" s="697"/>
      <c r="S32" s="697"/>
      <c r="T32" s="697"/>
      <c r="U32" s="697"/>
      <c r="V32" s="697"/>
      <c r="W32" s="697"/>
      <c r="X32" s="697"/>
      <c r="Y32" s="697"/>
    </row>
    <row r="33" spans="2:25" ht="25.5" customHeight="1">
      <c r="B33" s="1126" t="s">
        <v>1274</v>
      </c>
      <c r="C33" s="1757" t="s">
        <v>1283</v>
      </c>
      <c r="D33" s="1758"/>
      <c r="E33" s="1758"/>
      <c r="F33" s="1758"/>
      <c r="G33" s="1759"/>
      <c r="H33" s="1760" t="s">
        <v>1272</v>
      </c>
      <c r="I33" s="1761"/>
      <c r="J33" s="697"/>
      <c r="K33" s="697"/>
      <c r="L33" s="697"/>
      <c r="M33" s="697"/>
      <c r="N33" s="697"/>
      <c r="O33" s="697"/>
      <c r="P33" s="697"/>
      <c r="Q33" s="697"/>
      <c r="R33" s="697"/>
      <c r="S33" s="697"/>
      <c r="T33" s="697"/>
      <c r="U33" s="697"/>
      <c r="V33" s="697"/>
      <c r="W33" s="697"/>
      <c r="X33" s="697"/>
      <c r="Y33" s="697"/>
    </row>
    <row r="34" spans="2:25" ht="13.5" customHeight="1">
      <c r="B34" s="1128" t="s">
        <v>1284</v>
      </c>
      <c r="C34" s="1757" t="s">
        <v>1285</v>
      </c>
      <c r="D34" s="1758"/>
      <c r="E34" s="1758"/>
      <c r="F34" s="1758"/>
      <c r="G34" s="1759"/>
      <c r="H34" s="1760" t="s">
        <v>1272</v>
      </c>
      <c r="I34" s="1761"/>
      <c r="J34" s="697"/>
      <c r="K34" s="697"/>
      <c r="L34" s="697"/>
      <c r="M34" s="697"/>
      <c r="N34" s="697"/>
      <c r="O34" s="697"/>
      <c r="P34" s="697"/>
      <c r="Q34" s="697"/>
      <c r="R34" s="697"/>
      <c r="S34" s="697"/>
      <c r="T34" s="697"/>
      <c r="U34" s="697"/>
      <c r="V34" s="697"/>
      <c r="W34" s="697"/>
      <c r="X34" s="697"/>
      <c r="Y34" s="697">
        <v>1</v>
      </c>
    </row>
    <row r="35" spans="2:25" ht="13.5" customHeight="1">
      <c r="B35" s="1128" t="s">
        <v>1286</v>
      </c>
      <c r="C35" s="1794" t="s">
        <v>1287</v>
      </c>
      <c r="D35" s="1795"/>
      <c r="E35" s="1795"/>
      <c r="F35" s="1795"/>
      <c r="G35" s="1796"/>
      <c r="H35" s="1760" t="s">
        <v>1272</v>
      </c>
      <c r="I35" s="1761"/>
      <c r="J35" s="697"/>
      <c r="K35" s="697"/>
      <c r="L35" s="697"/>
      <c r="M35" s="697"/>
      <c r="N35" s="697"/>
      <c r="O35" s="697"/>
      <c r="P35" s="697"/>
      <c r="Q35" s="697"/>
      <c r="R35" s="697"/>
      <c r="S35" s="697"/>
      <c r="T35" s="697"/>
      <c r="U35" s="697"/>
      <c r="V35" s="697"/>
      <c r="W35" s="697"/>
      <c r="X35" s="697"/>
      <c r="Y35" s="697">
        <v>1</v>
      </c>
    </row>
    <row r="36" spans="2:25" ht="13.5" customHeight="1">
      <c r="B36" s="1128" t="s">
        <v>1288</v>
      </c>
      <c r="C36" s="1766" t="s">
        <v>1289</v>
      </c>
      <c r="D36" s="1767"/>
      <c r="E36" s="1767"/>
      <c r="F36" s="1767"/>
      <c r="G36" s="1768"/>
      <c r="H36" s="1760" t="s">
        <v>1272</v>
      </c>
      <c r="I36" s="1761"/>
      <c r="J36" s="697"/>
      <c r="K36" s="697"/>
      <c r="L36" s="697"/>
      <c r="M36" s="697"/>
      <c r="N36" s="697"/>
      <c r="O36" s="697"/>
      <c r="P36" s="697"/>
      <c r="Q36" s="697"/>
      <c r="R36" s="697"/>
      <c r="S36" s="697"/>
      <c r="T36" s="697"/>
      <c r="U36" s="697"/>
      <c r="V36" s="697"/>
      <c r="W36" s="697"/>
      <c r="X36" s="697"/>
      <c r="Y36" s="697"/>
    </row>
    <row r="37" spans="2:25" ht="13.5" customHeight="1">
      <c r="B37" s="1128" t="s">
        <v>1239</v>
      </c>
      <c r="C37" s="1757" t="s">
        <v>1290</v>
      </c>
      <c r="D37" s="1758"/>
      <c r="E37" s="1758"/>
      <c r="F37" s="1758"/>
      <c r="G37" s="1759"/>
      <c r="H37" s="1760" t="s">
        <v>1272</v>
      </c>
      <c r="I37" s="1761"/>
      <c r="J37" s="697">
        <v>1</v>
      </c>
      <c r="K37" s="697"/>
      <c r="L37" s="697"/>
      <c r="M37" s="697"/>
      <c r="N37" s="697"/>
      <c r="O37" s="697"/>
      <c r="P37" s="697"/>
      <c r="Q37" s="697"/>
      <c r="R37" s="697"/>
      <c r="S37" s="697"/>
      <c r="T37" s="697"/>
      <c r="U37" s="697"/>
      <c r="V37" s="697"/>
      <c r="W37" s="697"/>
      <c r="X37" s="697"/>
      <c r="Y37" s="697"/>
    </row>
    <row r="38" spans="2:25" ht="13.5" customHeight="1">
      <c r="B38" s="1126" t="s">
        <v>1286</v>
      </c>
      <c r="C38" s="1793" t="s">
        <v>1291</v>
      </c>
      <c r="D38" s="1793"/>
      <c r="E38" s="1793"/>
      <c r="F38" s="1793"/>
      <c r="G38" s="1793"/>
      <c r="H38" s="1762" t="s">
        <v>1272</v>
      </c>
      <c r="I38" s="1762"/>
      <c r="J38" s="697"/>
      <c r="K38" s="697"/>
      <c r="L38" s="697"/>
      <c r="M38" s="697"/>
      <c r="N38" s="697"/>
      <c r="O38" s="697"/>
      <c r="P38" s="697"/>
      <c r="Q38" s="697"/>
      <c r="R38" s="697"/>
      <c r="S38" s="697"/>
      <c r="T38" s="697"/>
      <c r="U38" s="697"/>
      <c r="V38" s="697"/>
      <c r="W38" s="697"/>
      <c r="X38" s="697"/>
      <c r="Y38" s="697"/>
    </row>
    <row r="39" spans="2:25" ht="13.5" customHeight="1">
      <c r="B39" s="1128" t="s">
        <v>1274</v>
      </c>
      <c r="C39" s="1757" t="s">
        <v>1292</v>
      </c>
      <c r="D39" s="1758"/>
      <c r="E39" s="1758"/>
      <c r="F39" s="1758"/>
      <c r="G39" s="1759"/>
      <c r="H39" s="1760" t="s">
        <v>1272</v>
      </c>
      <c r="I39" s="1761"/>
      <c r="J39" s="697">
        <v>1</v>
      </c>
      <c r="K39" s="697"/>
      <c r="L39" s="697"/>
      <c r="M39" s="697"/>
      <c r="N39" s="697"/>
      <c r="O39" s="697"/>
      <c r="P39" s="697"/>
      <c r="Q39" s="697"/>
      <c r="R39" s="697"/>
      <c r="S39" s="697"/>
      <c r="T39" s="697"/>
      <c r="U39" s="697"/>
      <c r="V39" s="697"/>
      <c r="W39" s="697"/>
      <c r="X39" s="697"/>
      <c r="Y39" s="697"/>
    </row>
    <row r="40" spans="2:25" ht="13.5" customHeight="1">
      <c r="B40" s="1126"/>
      <c r="C40" s="1757" t="s">
        <v>1293</v>
      </c>
      <c r="D40" s="1758"/>
      <c r="E40" s="1758"/>
      <c r="F40" s="1758"/>
      <c r="G40" s="1759"/>
      <c r="H40" s="1762" t="s">
        <v>1272</v>
      </c>
      <c r="I40" s="1762"/>
      <c r="J40" s="639"/>
      <c r="K40" s="639"/>
      <c r="L40" s="639"/>
      <c r="M40" s="639"/>
      <c r="N40" s="639"/>
      <c r="O40" s="639"/>
      <c r="P40" s="639"/>
      <c r="Q40" s="639"/>
      <c r="R40" s="639"/>
      <c r="S40" s="639"/>
      <c r="T40" s="639"/>
      <c r="U40" s="639"/>
      <c r="V40" s="639"/>
      <c r="W40" s="639"/>
      <c r="X40" s="639"/>
      <c r="Y40" s="639"/>
    </row>
    <row r="41" spans="2:25" ht="51" customHeight="1">
      <c r="B41" s="1125" t="s">
        <v>1284</v>
      </c>
      <c r="C41" s="1766" t="s">
        <v>1294</v>
      </c>
      <c r="D41" s="1767"/>
      <c r="E41" s="1767"/>
      <c r="F41" s="1767"/>
      <c r="G41" s="1768"/>
      <c r="H41" s="1769" t="s">
        <v>1272</v>
      </c>
      <c r="I41" s="1770"/>
      <c r="J41" s="697"/>
      <c r="K41" s="697"/>
      <c r="L41" s="697"/>
      <c r="M41" s="697"/>
      <c r="N41" s="697"/>
      <c r="O41" s="697"/>
      <c r="P41" s="697"/>
      <c r="Q41" s="697"/>
      <c r="R41" s="697"/>
      <c r="S41" s="697"/>
      <c r="T41" s="697"/>
      <c r="U41" s="697"/>
      <c r="V41" s="697"/>
      <c r="W41" s="697"/>
      <c r="X41" s="697"/>
      <c r="Y41" s="697"/>
    </row>
    <row r="42" spans="2:25" ht="25.5" customHeight="1">
      <c r="B42" s="1128" t="s">
        <v>1274</v>
      </c>
      <c r="C42" s="1766" t="s">
        <v>1295</v>
      </c>
      <c r="D42" s="1767"/>
      <c r="E42" s="1767"/>
      <c r="F42" s="1767"/>
      <c r="G42" s="1768"/>
      <c r="H42" s="1784" t="s">
        <v>1272</v>
      </c>
      <c r="I42" s="1785"/>
      <c r="J42" s="697"/>
      <c r="K42" s="697"/>
      <c r="L42" s="697"/>
      <c r="M42" s="697"/>
      <c r="N42" s="697"/>
      <c r="O42" s="697"/>
      <c r="P42" s="697"/>
      <c r="Q42" s="697"/>
      <c r="R42" s="697"/>
      <c r="S42" s="697"/>
      <c r="T42" s="697"/>
      <c r="U42" s="697"/>
      <c r="V42" s="697"/>
      <c r="W42" s="697"/>
      <c r="X42" s="697"/>
      <c r="Y42" s="697"/>
    </row>
    <row r="43" spans="2:25" ht="26.25" customHeight="1">
      <c r="B43" s="1128" t="s">
        <v>1296</v>
      </c>
      <c r="C43" s="1766" t="s">
        <v>1297</v>
      </c>
      <c r="D43" s="1767"/>
      <c r="E43" s="1767"/>
      <c r="F43" s="1767"/>
      <c r="G43" s="1768"/>
      <c r="H43" s="1784" t="s">
        <v>1298</v>
      </c>
      <c r="I43" s="1785"/>
      <c r="J43" s="697"/>
      <c r="K43" s="697"/>
      <c r="L43" s="697"/>
      <c r="M43" s="697"/>
      <c r="N43" s="697"/>
      <c r="O43" s="697"/>
      <c r="P43" s="697"/>
      <c r="Q43" s="697"/>
      <c r="R43" s="697"/>
      <c r="S43" s="697"/>
      <c r="T43" s="697"/>
      <c r="U43" s="697"/>
      <c r="V43" s="697"/>
      <c r="W43" s="697"/>
      <c r="X43" s="697"/>
      <c r="Y43" s="697"/>
    </row>
    <row r="44" spans="2:25" ht="25.5" customHeight="1">
      <c r="B44" s="1128" t="s">
        <v>1296</v>
      </c>
      <c r="C44" s="1763" t="s">
        <v>1299</v>
      </c>
      <c r="D44" s="1764"/>
      <c r="E44" s="1764"/>
      <c r="F44" s="1764"/>
      <c r="G44" s="1765"/>
      <c r="H44" s="1760" t="s">
        <v>1272</v>
      </c>
      <c r="I44" s="1761"/>
      <c r="J44" s="697"/>
      <c r="K44" s="697"/>
      <c r="L44" s="697"/>
      <c r="M44" s="697"/>
      <c r="N44" s="697"/>
      <c r="O44" s="697"/>
      <c r="P44" s="697"/>
      <c r="Q44" s="697"/>
      <c r="R44" s="697"/>
      <c r="S44" s="697"/>
      <c r="T44" s="697"/>
      <c r="U44" s="697"/>
      <c r="V44" s="697"/>
      <c r="W44" s="697"/>
      <c r="X44" s="697"/>
      <c r="Y44" s="697"/>
    </row>
    <row r="45" spans="2:25" ht="25.5" customHeight="1">
      <c r="B45" s="1128" t="s">
        <v>1296</v>
      </c>
      <c r="C45" s="1763" t="s">
        <v>1300</v>
      </c>
      <c r="D45" s="1764"/>
      <c r="E45" s="1764"/>
      <c r="F45" s="1764"/>
      <c r="G45" s="1765"/>
      <c r="H45" s="1760" t="s">
        <v>1301</v>
      </c>
      <c r="I45" s="1761"/>
      <c r="J45" s="697"/>
      <c r="K45" s="697"/>
      <c r="L45" s="697"/>
      <c r="M45" s="697"/>
      <c r="N45" s="697"/>
      <c r="O45" s="697"/>
      <c r="P45" s="697"/>
      <c r="Q45" s="697"/>
      <c r="R45" s="697"/>
      <c r="S45" s="697"/>
      <c r="T45" s="697"/>
      <c r="U45" s="697"/>
      <c r="V45" s="697"/>
      <c r="W45" s="697"/>
      <c r="X45" s="697"/>
      <c r="Y45" s="697"/>
    </row>
    <row r="46" spans="2:25" ht="13.5" customHeight="1">
      <c r="B46" s="1126" t="s">
        <v>1239</v>
      </c>
      <c r="C46" s="1757" t="s">
        <v>1302</v>
      </c>
      <c r="D46" s="1758"/>
      <c r="E46" s="1758"/>
      <c r="F46" s="1758"/>
      <c r="G46" s="1759"/>
      <c r="H46" s="1762" t="s">
        <v>1245</v>
      </c>
      <c r="I46" s="1762"/>
      <c r="J46" s="639"/>
      <c r="K46" s="639"/>
      <c r="L46" s="639"/>
      <c r="M46" s="639"/>
      <c r="N46" s="639"/>
      <c r="O46" s="639"/>
      <c r="P46" s="639"/>
      <c r="Q46" s="639"/>
      <c r="R46" s="639"/>
      <c r="S46" s="639"/>
      <c r="T46" s="639"/>
      <c r="U46" s="639"/>
      <c r="V46" s="639"/>
      <c r="W46" s="639"/>
      <c r="X46" s="639"/>
      <c r="Y46" s="639"/>
    </row>
    <row r="47" spans="2:25" ht="13.5" customHeight="1">
      <c r="B47" s="1126" t="s">
        <v>1303</v>
      </c>
      <c r="C47" s="1757" t="s">
        <v>1304</v>
      </c>
      <c r="D47" s="1758"/>
      <c r="E47" s="1758"/>
      <c r="F47" s="1758"/>
      <c r="G47" s="1759"/>
      <c r="H47" s="1762" t="s">
        <v>1272</v>
      </c>
      <c r="I47" s="1762"/>
      <c r="J47" s="639"/>
      <c r="K47" s="639"/>
      <c r="L47" s="639"/>
      <c r="M47" s="639"/>
      <c r="N47" s="639"/>
      <c r="O47" s="639"/>
      <c r="P47" s="639"/>
      <c r="Q47" s="639"/>
      <c r="R47" s="639"/>
      <c r="S47" s="639"/>
      <c r="T47" s="639"/>
      <c r="U47" s="639"/>
      <c r="V47" s="639"/>
      <c r="W47" s="639"/>
      <c r="X47" s="639"/>
      <c r="Y47" s="639"/>
    </row>
    <row r="48" spans="2:25" ht="13.5" customHeight="1">
      <c r="B48" s="1126" t="s">
        <v>1303</v>
      </c>
      <c r="C48" s="1766" t="s">
        <v>1305</v>
      </c>
      <c r="D48" s="1767"/>
      <c r="E48" s="1767"/>
      <c r="F48" s="1767"/>
      <c r="G48" s="1768"/>
      <c r="H48" s="1762" t="s">
        <v>1272</v>
      </c>
      <c r="I48" s="1762"/>
      <c r="J48" s="697"/>
      <c r="K48" s="697"/>
      <c r="L48" s="697"/>
      <c r="M48" s="697"/>
      <c r="N48" s="697"/>
      <c r="O48" s="697"/>
      <c r="P48" s="697"/>
      <c r="Q48" s="697"/>
      <c r="R48" s="697"/>
      <c r="S48" s="697"/>
      <c r="T48" s="697"/>
      <c r="U48" s="697"/>
      <c r="V48" s="697"/>
      <c r="W48" s="697"/>
      <c r="X48" s="697"/>
      <c r="Y48" s="697"/>
    </row>
    <row r="49" spans="1:26" ht="13.5" customHeight="1">
      <c r="B49" s="1126" t="s">
        <v>1303</v>
      </c>
      <c r="C49" s="1766" t="s">
        <v>1306</v>
      </c>
      <c r="D49" s="1767"/>
      <c r="E49" s="1767"/>
      <c r="F49" s="1767"/>
      <c r="G49" s="1768"/>
      <c r="H49" s="1762" t="s">
        <v>1272</v>
      </c>
      <c r="I49" s="1762"/>
      <c r="J49" s="697"/>
      <c r="K49" s="697"/>
      <c r="L49" s="697"/>
      <c r="M49" s="697"/>
      <c r="N49" s="697"/>
      <c r="O49" s="697"/>
      <c r="P49" s="697"/>
      <c r="Q49" s="697"/>
      <c r="R49" s="697"/>
      <c r="S49" s="697"/>
      <c r="T49" s="697"/>
      <c r="U49" s="697"/>
      <c r="V49" s="697"/>
      <c r="W49" s="697"/>
      <c r="X49" s="697"/>
      <c r="Y49" s="697"/>
    </row>
    <row r="50" spans="1:26" ht="13.5" customHeight="1">
      <c r="B50" s="1126" t="s">
        <v>1303</v>
      </c>
      <c r="C50" s="1766" t="s">
        <v>1307</v>
      </c>
      <c r="D50" s="1767"/>
      <c r="E50" s="1767"/>
      <c r="F50" s="1767"/>
      <c r="G50" s="1768"/>
      <c r="H50" s="1762" t="s">
        <v>1272</v>
      </c>
      <c r="I50" s="1762"/>
      <c r="J50" s="697"/>
      <c r="K50" s="697"/>
      <c r="L50" s="697"/>
      <c r="M50" s="697"/>
      <c r="N50" s="697"/>
      <c r="O50" s="697"/>
      <c r="P50" s="697"/>
      <c r="Q50" s="697"/>
      <c r="R50" s="697"/>
      <c r="S50" s="697"/>
      <c r="T50" s="697"/>
      <c r="U50" s="697"/>
      <c r="V50" s="697"/>
      <c r="W50" s="697"/>
      <c r="X50" s="697"/>
      <c r="Y50" s="697"/>
    </row>
    <row r="51" spans="1:26" ht="13.5" customHeight="1">
      <c r="B51" s="1126" t="s">
        <v>1274</v>
      </c>
      <c r="C51" s="1757" t="s">
        <v>1308</v>
      </c>
      <c r="D51" s="1758"/>
      <c r="E51" s="1758"/>
      <c r="F51" s="1758"/>
      <c r="G51" s="1759"/>
      <c r="H51" s="1762" t="s">
        <v>1272</v>
      </c>
      <c r="I51" s="1762"/>
      <c r="J51" s="639">
        <v>1</v>
      </c>
      <c r="K51" s="639"/>
      <c r="L51" s="639"/>
      <c r="M51" s="639"/>
      <c r="N51" s="639"/>
      <c r="O51" s="639"/>
      <c r="P51" s="639"/>
      <c r="Q51" s="639"/>
      <c r="R51" s="639"/>
      <c r="S51" s="639"/>
      <c r="T51" s="639"/>
      <c r="U51" s="639"/>
      <c r="V51" s="639"/>
      <c r="W51" s="639"/>
      <c r="X51" s="639"/>
      <c r="Y51" s="639"/>
    </row>
    <row r="52" spans="1:26" ht="13.5" customHeight="1">
      <c r="B52" s="1126" t="s">
        <v>1247</v>
      </c>
      <c r="C52" s="1757" t="s">
        <v>1309</v>
      </c>
      <c r="D52" s="1758"/>
      <c r="E52" s="1758"/>
      <c r="F52" s="1758"/>
      <c r="G52" s="1759"/>
      <c r="H52" s="1762" t="s">
        <v>1298</v>
      </c>
      <c r="I52" s="1762"/>
      <c r="J52" s="639"/>
      <c r="K52" s="639"/>
      <c r="L52" s="639"/>
      <c r="M52" s="639"/>
      <c r="N52" s="639"/>
      <c r="O52" s="639"/>
      <c r="P52" s="639"/>
      <c r="Q52" s="639"/>
      <c r="R52" s="639"/>
      <c r="S52" s="639"/>
      <c r="T52" s="639"/>
      <c r="U52" s="639"/>
      <c r="V52" s="639"/>
      <c r="W52" s="639"/>
      <c r="X52" s="639"/>
      <c r="Y52" s="639">
        <v>1</v>
      </c>
    </row>
    <row r="53" spans="1:26" ht="13.5" customHeight="1">
      <c r="A53" s="694"/>
      <c r="B53" s="1126" t="s">
        <v>1247</v>
      </c>
      <c r="C53" s="1757" t="s">
        <v>1310</v>
      </c>
      <c r="D53" s="1758"/>
      <c r="E53" s="1758"/>
      <c r="F53" s="1758"/>
      <c r="G53" s="1759"/>
      <c r="H53" s="1762" t="s">
        <v>1272</v>
      </c>
      <c r="I53" s="1762"/>
      <c r="J53" s="697">
        <v>1</v>
      </c>
      <c r="K53" s="697"/>
      <c r="L53" s="697"/>
      <c r="M53" s="697"/>
      <c r="N53" s="697"/>
      <c r="O53" s="697"/>
      <c r="P53" s="697"/>
      <c r="Q53" s="697"/>
      <c r="R53" s="697"/>
      <c r="S53" s="697"/>
      <c r="T53" s="697"/>
      <c r="U53" s="697"/>
      <c r="V53" s="697"/>
      <c r="W53" s="697"/>
      <c r="X53" s="697"/>
      <c r="Y53" s="697"/>
      <c r="Z53" s="694"/>
    </row>
    <row r="54" spans="1:26" ht="13.5" customHeight="1">
      <c r="B54" s="1126" t="s">
        <v>1247</v>
      </c>
      <c r="C54" s="1757" t="s">
        <v>1311</v>
      </c>
      <c r="D54" s="1758"/>
      <c r="E54" s="1758"/>
      <c r="F54" s="1758"/>
      <c r="G54" s="1759"/>
      <c r="H54" s="1762" t="s">
        <v>1272</v>
      </c>
      <c r="I54" s="1762"/>
      <c r="J54" s="639"/>
      <c r="K54" s="639"/>
      <c r="L54" s="639"/>
      <c r="M54" s="639"/>
      <c r="N54" s="639"/>
      <c r="O54" s="639"/>
      <c r="P54" s="639"/>
      <c r="Q54" s="639"/>
      <c r="R54" s="639"/>
      <c r="S54" s="639"/>
      <c r="T54" s="639"/>
      <c r="U54" s="639"/>
      <c r="V54" s="639"/>
      <c r="W54" s="639"/>
      <c r="X54" s="639"/>
      <c r="Y54" s="639">
        <v>1</v>
      </c>
    </row>
    <row r="55" spans="1:26" ht="39" customHeight="1">
      <c r="B55" s="1128" t="s">
        <v>1312</v>
      </c>
      <c r="C55" s="1763" t="s">
        <v>1313</v>
      </c>
      <c r="D55" s="1764"/>
      <c r="E55" s="1764"/>
      <c r="F55" s="1764"/>
      <c r="G55" s="1765"/>
      <c r="H55" s="1786" t="s">
        <v>1314</v>
      </c>
      <c r="I55" s="1786"/>
      <c r="J55" s="697"/>
      <c r="K55" s="697"/>
      <c r="L55" s="697"/>
      <c r="M55" s="697"/>
      <c r="N55" s="697"/>
      <c r="O55" s="697"/>
      <c r="P55" s="697"/>
      <c r="Q55" s="697"/>
      <c r="R55" s="697"/>
      <c r="S55" s="697"/>
      <c r="T55" s="697"/>
      <c r="U55" s="697"/>
      <c r="V55" s="697"/>
      <c r="W55" s="697"/>
      <c r="X55" s="697"/>
      <c r="Y55" s="697"/>
    </row>
    <row r="56" spans="1:26" ht="13.5" customHeight="1">
      <c r="B56" s="695" t="s">
        <v>1315</v>
      </c>
      <c r="C56" s="1787" t="s">
        <v>1316</v>
      </c>
      <c r="D56" s="1788"/>
      <c r="E56" s="1788"/>
      <c r="F56" s="1788"/>
      <c r="G56" s="1789"/>
      <c r="H56" s="1782" t="s">
        <v>1272</v>
      </c>
      <c r="I56" s="1783"/>
      <c r="J56" s="656"/>
      <c r="K56" s="656"/>
      <c r="L56" s="656"/>
      <c r="M56" s="656"/>
      <c r="N56" s="656"/>
      <c r="O56" s="656"/>
      <c r="P56" s="656"/>
      <c r="Q56" s="656"/>
      <c r="R56" s="656"/>
      <c r="S56" s="656"/>
      <c r="T56" s="656"/>
      <c r="U56" s="656"/>
      <c r="V56" s="656"/>
      <c r="W56" s="656"/>
      <c r="X56" s="656"/>
      <c r="Y56" s="656"/>
    </row>
    <row r="57" spans="1:26" ht="13.5" customHeight="1">
      <c r="G57" s="1119" t="s">
        <v>1317</v>
      </c>
    </row>
    <row r="59" spans="1:26" ht="13.5" customHeight="1">
      <c r="C59" s="694" t="s">
        <v>1318</v>
      </c>
    </row>
  </sheetData>
  <mergeCells count="113">
    <mergeCell ref="C56:G56"/>
    <mergeCell ref="B8:B14"/>
    <mergeCell ref="C8:G14"/>
    <mergeCell ref="H8:I14"/>
    <mergeCell ref="C41:G41"/>
    <mergeCell ref="H41:I41"/>
    <mergeCell ref="C28:G28"/>
    <mergeCell ref="C30:G30"/>
    <mergeCell ref="C31:G31"/>
    <mergeCell ref="C32:G32"/>
    <mergeCell ref="C36:G36"/>
    <mergeCell ref="C37:G37"/>
    <mergeCell ref="C47:G47"/>
    <mergeCell ref="C38:G38"/>
    <mergeCell ref="C42:G42"/>
    <mergeCell ref="C43:G43"/>
    <mergeCell ref="C44:G44"/>
    <mergeCell ref="C45:G45"/>
    <mergeCell ref="C52:G52"/>
    <mergeCell ref="C35:G35"/>
    <mergeCell ref="C34:G34"/>
    <mergeCell ref="C48:G48"/>
    <mergeCell ref="C49:G49"/>
    <mergeCell ref="C54:G54"/>
    <mergeCell ref="T10:T12"/>
    <mergeCell ref="U10:U12"/>
    <mergeCell ref="V10:V12"/>
    <mergeCell ref="W10:W12"/>
    <mergeCell ref="X10:X12"/>
    <mergeCell ref="O10:O12"/>
    <mergeCell ref="P10:P12"/>
    <mergeCell ref="Q10:Q12"/>
    <mergeCell ref="R10:R12"/>
    <mergeCell ref="S10:S12"/>
    <mergeCell ref="M10:M12"/>
    <mergeCell ref="N10:N12"/>
    <mergeCell ref="H56:I56"/>
    <mergeCell ref="H44:I44"/>
    <mergeCell ref="H43:I43"/>
    <mergeCell ref="H42:I42"/>
    <mergeCell ref="H53:I53"/>
    <mergeCell ref="H52:I52"/>
    <mergeCell ref="H45:I45"/>
    <mergeCell ref="H49:I49"/>
    <mergeCell ref="H37:I37"/>
    <mergeCell ref="H50:I50"/>
    <mergeCell ref="H46:I46"/>
    <mergeCell ref="H47:I47"/>
    <mergeCell ref="H38:I38"/>
    <mergeCell ref="H35:I35"/>
    <mergeCell ref="H34:I34"/>
    <mergeCell ref="H30:I30"/>
    <mergeCell ref="H31:I31"/>
    <mergeCell ref="H54:I54"/>
    <mergeCell ref="H55:I55"/>
    <mergeCell ref="H28:I28"/>
    <mergeCell ref="H1:I1"/>
    <mergeCell ref="H21:I21"/>
    <mergeCell ref="H27:I27"/>
    <mergeCell ref="B2:C3"/>
    <mergeCell ref="D2:E2"/>
    <mergeCell ref="F2:G2"/>
    <mergeCell ref="D3:E3"/>
    <mergeCell ref="F3:G3"/>
    <mergeCell ref="C4:G4"/>
    <mergeCell ref="C5:G5"/>
    <mergeCell ref="C6:G6"/>
    <mergeCell ref="C25:G25"/>
    <mergeCell ref="H25:I25"/>
    <mergeCell ref="C26:G26"/>
    <mergeCell ref="H26:I26"/>
    <mergeCell ref="C27:G27"/>
    <mergeCell ref="Y8:Y13"/>
    <mergeCell ref="C24:G24"/>
    <mergeCell ref="H24:I24"/>
    <mergeCell ref="C17:G17"/>
    <mergeCell ref="H17:I17"/>
    <mergeCell ref="C15:G15"/>
    <mergeCell ref="H15:I15"/>
    <mergeCell ref="C16:G16"/>
    <mergeCell ref="Y22:Y24"/>
    <mergeCell ref="H20:I20"/>
    <mergeCell ref="C22:G22"/>
    <mergeCell ref="H22:I22"/>
    <mergeCell ref="H16:I16"/>
    <mergeCell ref="C21:G21"/>
    <mergeCell ref="C18:G18"/>
    <mergeCell ref="H18:I18"/>
    <mergeCell ref="C20:G20"/>
    <mergeCell ref="C19:G19"/>
    <mergeCell ref="H19:I19"/>
    <mergeCell ref="C23:G23"/>
    <mergeCell ref="H23:I23"/>
    <mergeCell ref="J10:J12"/>
    <mergeCell ref="K10:K12"/>
    <mergeCell ref="L10:L12"/>
    <mergeCell ref="C39:G39"/>
    <mergeCell ref="H39:I39"/>
    <mergeCell ref="C53:G53"/>
    <mergeCell ref="H40:I40"/>
    <mergeCell ref="C46:G46"/>
    <mergeCell ref="C51:G51"/>
    <mergeCell ref="H51:I51"/>
    <mergeCell ref="C55:G55"/>
    <mergeCell ref="C29:G29"/>
    <mergeCell ref="H29:I29"/>
    <mergeCell ref="H32:I32"/>
    <mergeCell ref="C50:G50"/>
    <mergeCell ref="H36:I36"/>
    <mergeCell ref="C33:G33"/>
    <mergeCell ref="C40:G40"/>
    <mergeCell ref="H48:I48"/>
    <mergeCell ref="H33:I33"/>
  </mergeCells>
  <phoneticPr fontId="4" type="noConversion"/>
  <pageMargins left="0" right="0" top="0.23622047244094491" bottom="0.23622047244094491" header="0" footer="0"/>
  <pageSetup paperSize="9" scale="93" fitToWidth="2" fitToHeight="2" pageOrder="overThenDown" orientation="landscape" r:id="rId1"/>
  <headerFooter alignWithMargins="0">
    <oddHeader>&amp;R&amp;6&amp;Z&amp;F</oddHeader>
    <oddFooter>&amp;L&amp;8Compiled by: S.A.B.C. Ltd - Updated March 2023  &amp;"Arial,Bold Italic"Copyright reserved&amp;R&amp;"Arial,Bold"&amp;8&amp;F&amp;"Arial,Regular"  - Printed: &amp;D - Sheet 7 -  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s 3 V O V l y T y F u k A A A A 9 g A A A B I A H A B D b 2 5 m a W c v U G F j a 2 F n Z S 5 4 b W w g o h g A K K A U A A A A A A A A A A A A A A A A A A A A A A A A A A A A h Y 9 N C s I w G E S v U r J v / o o g 5 W u K u L U g C C L u Q o x t s E 2 l S U 3 v 5 s I j e Q U r W n X n c t 6 8 x c z 9 e o N 8 a O r o o j t n W p s h h i m K t F X t w d g y Q 7 0 / x n O U C 1 h L d Z K l j k b Z u n R w h w x V 3 p 9 T Q k I I O C S 4 7 U r C K W V k V 6 w 2 q t K N R B / Z / J d j Y 5 2 X V m k k Y P s a I z h m j O M Z T z A F M k E o j P 0 K f N z 7 b H 8 g L P v a 9 5 0 W 2 s b 7 B Z A p A n l / E A 9 Q S w M E F A A C A A g A s 3 V O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N 1 T l Y o i k e 4 D g A A A B E A A A A T A B w A R m 9 y b X V s Y X M v U 2 V j d G l v b j E u b S C i G A A o o B Q A A A A A A A A A A A A A A A A A A A A A A A A A A A A r T k 0 u y c z P U w i G 0 I b W A F B L A Q I t A B Q A A g A I A L N 1 T l Z c k 8 h b p A A A A P Y A A A A S A A A A A A A A A A A A A A A A A A A A A A B D b 2 5 m a W c v U G F j a 2 F n Z S 5 4 b W x Q S w E C L Q A U A A I A C A C z d U 5 W D 8 r p q 6 Q A A A D p A A A A E w A A A A A A A A A A A A A A A A D w A A A A W 0 N v b n R l b n R f V H l w Z X N d L n h t b F B L A Q I t A B Q A A g A I A L N 1 T l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w f / / 7 e / o p S Z V t T c o U V q G H A A A A A A I A A A A A A B B m A A A A A Q A A I A A A A I 7 M r F 2 g b 8 L t N P O Z X n U 4 c t v / i d r s X O S q M N M R B H z u 3 B R y A A A A A A 6 A A A A A A g A A I A A A A C v g F 6 S d b g H B 7 F S Z + k b e Q 0 l u l H / E Q k 1 c q z k I l w S + z A B + U A A A A C n J 0 B Q O i o / E R w L 6 8 p R / f E Z 6 a + / 3 3 J K r 9 g x P I a p A H 1 g h f a O / S + r l e z O I v d G 5 f g C w f 6 i V l S Z w 2 a A y Z x r M E e D M q Y 8 M K e 7 0 b 4 b U g 0 V I K u N s j 8 O a Q A A A A G f b 5 B v r H a g D b H O 0 l O S t y o N E 9 c H M b w r V 4 T F w Z U 7 + 4 2 e W z W 1 F A R e Y j + 8 6 J C r d 6 e m c O n Y G g X q E g q a w B 2 u c e F d f W M k = < / D a t a M a s h u p > 
</file>

<file path=customXml/itemProps1.xml><?xml version="1.0" encoding="utf-8"?>
<ds:datastoreItem xmlns:ds="http://schemas.openxmlformats.org/officeDocument/2006/customXml" ds:itemID="{43777A1F-29B1-475E-BF92-173D8F736B6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SABC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SABC</dc:creator>
  <cp:keywords/>
  <dc:description/>
  <cp:lastModifiedBy/>
  <cp:revision/>
  <dcterms:created xsi:type="dcterms:W3CDTF">1998-12-10T09:18:49Z</dcterms:created>
  <dcterms:modified xsi:type="dcterms:W3CDTF">2023-04-06T05:44:23Z</dcterms:modified>
  <cp:category/>
  <cp:contentStatus/>
</cp:coreProperties>
</file>